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86139\Desktop\工作\上海凯迪\"/>
    </mc:Choice>
  </mc:AlternateContent>
  <xr:revisionPtr revIDLastSave="0" documentId="8_{B8EC0123-4E0A-4E73-B9A7-E692AC088827}" xr6:coauthVersionLast="44" xr6:coauthVersionMax="44"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SOW" sheetId="23" r:id="rId3"/>
    <sheet name="机票-六折版 " sheetId="20" state="hidden" r:id="rId4"/>
    <sheet name="希尔顿" sheetId="8" state="hidden" r:id="rId5"/>
  </sheets>
  <calcPr calcId="18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1" i="23" l="1"/>
  <c r="G34" i="23"/>
  <c r="G28" i="23"/>
  <c r="G29" i="23"/>
  <c r="G30" i="23"/>
  <c r="G32" i="23"/>
  <c r="G16" i="23"/>
  <c r="G25" i="23"/>
  <c r="G23" i="23"/>
  <c r="G39" i="23"/>
  <c r="G8" i="23"/>
  <c r="G9" i="23"/>
  <c r="G10" i="23"/>
  <c r="G11" i="23"/>
  <c r="G12" i="23"/>
  <c r="G15" i="23"/>
  <c r="G13" i="23"/>
  <c r="G14" i="23"/>
  <c r="G18" i="23"/>
  <c r="G19" i="23"/>
  <c r="G20" i="23"/>
  <c r="G21" i="23"/>
  <c r="G22" i="23"/>
  <c r="G24" i="23"/>
  <c r="G26" i="23"/>
  <c r="G27" i="23"/>
  <c r="G33" i="23"/>
  <c r="G36" i="23"/>
  <c r="G9" i="8"/>
  <c r="G10" i="8"/>
  <c r="G11" i="8"/>
  <c r="G46"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I7" i="20"/>
  <c r="I8" i="20"/>
  <c r="I14" i="20"/>
  <c r="C3" i="21"/>
  <c r="I9" i="20"/>
  <c r="I10" i="20"/>
  <c r="I11" i="20"/>
  <c r="I12" i="20"/>
  <c r="I13" i="20"/>
  <c r="C2" i="24"/>
  <c r="C4" i="24"/>
  <c r="C2" i="21"/>
  <c r="C4" i="21"/>
  <c r="G40" i="23"/>
  <c r="G47" i="8"/>
  <c r="G48" i="8"/>
  <c r="G49" i="8"/>
  <c r="G41" i="23"/>
  <c r="G42" i="23"/>
  <c r="C3" i="24"/>
</calcChain>
</file>

<file path=xl/sharedStrings.xml><?xml version="1.0" encoding="utf-8"?>
<sst xmlns="http://schemas.openxmlformats.org/spreadsheetml/2006/main" count="213" uniqueCount="163">
  <si>
    <t>凯迪拉克XT6实拍&amp;设计品鉴
预算（机票六折）</t>
  </si>
  <si>
    <t>旅行社
Agency</t>
  </si>
  <si>
    <t>机票</t>
  </si>
  <si>
    <t>合计
Grand Total</t>
  </si>
  <si>
    <t>凯迪拉克XT6 项目</t>
  </si>
  <si>
    <t>设计品鉴
Agency</t>
  </si>
  <si>
    <t>科技品鉴</t>
  </si>
  <si>
    <t>申请费用-395000</t>
  </si>
  <si>
    <t xml:space="preserve">Event:                 </t>
  </si>
  <si>
    <t xml:space="preserve">Date:                  </t>
  </si>
  <si>
    <t xml:space="preserve">VENUE:                  </t>
  </si>
  <si>
    <t xml:space="preserve">Project No:               </t>
  </si>
  <si>
    <t xml:space="preserve">Number of person:       </t>
  </si>
  <si>
    <t xml:space="preserve">项目 Item </t>
  </si>
  <si>
    <t>明细 Description</t>
  </si>
  <si>
    <t>单价 Unit Cost</t>
  </si>
  <si>
    <t>次数 Time</t>
  </si>
  <si>
    <t>数量 Qty.</t>
  </si>
  <si>
    <t>合计 Total</t>
  </si>
  <si>
    <t>备注 Remark</t>
  </si>
  <si>
    <t>Hotel-酒店住宿</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</si>
  <si>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</si>
  <si>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</si>
  <si>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大床房
one-bed room</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</si>
  <si>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</si>
  <si>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其他</t>
  </si>
  <si>
    <t>固定费用</t>
  </si>
  <si>
    <t>Transportation/大巴需求（根据媒体具体航班调整需求）</t>
  </si>
  <si>
    <t>GL8</t>
  </si>
  <si>
    <t>媒体相关</t>
  </si>
  <si>
    <t>媒体交通补贴
Media Traffic Reimbursement</t>
  </si>
  <si>
    <t>Others/其他</t>
  </si>
  <si>
    <t>工作人员交通费报销</t>
  </si>
  <si>
    <t>9月9-12日</t>
  </si>
  <si>
    <r>
      <rPr>
        <sz val="9"/>
        <rFont val="微软雅黑"/>
        <family val="2"/>
        <charset val="134"/>
      </rPr>
      <t>总计（Net）</t>
    </r>
  </si>
  <si>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</si>
  <si>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</si>
  <si>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</si>
  <si>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</si>
  <si>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</si>
  <si>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</si>
  <si>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</si>
  <si>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</si>
  <si>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</si>
  <si>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</si>
  <si>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</si>
  <si>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</si>
  <si>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</si>
  <si>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</si>
  <si>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</si>
  <si>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</si>
  <si>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</si>
  <si>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</si>
  <si>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</si>
  <si>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</si>
  <si>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</si>
  <si>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</si>
  <si>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</si>
  <si>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</si>
  <si>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</si>
  <si>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</si>
  <si>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</si>
  <si>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</si>
  <si>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</si>
  <si>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</si>
  <si>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</si>
  <si>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</si>
  <si>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</si>
  <si>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</si>
  <si>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</si>
  <si>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</si>
  <si>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</si>
  <si>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</si>
  <si>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</si>
  <si>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</si>
  <si>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</si>
  <si>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</si>
  <si>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</si>
  <si>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</si>
  <si>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</si>
  <si>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</si>
  <si>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</si>
  <si>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</si>
  <si>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</si>
  <si>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</si>
  <si>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</si>
  <si>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</si>
  <si>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</si>
  <si>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</si>
  <si>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</si>
  <si>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</si>
  <si>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</si>
  <si>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</si>
  <si>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</si>
  <si>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</si>
  <si>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</si>
  <si>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</si>
  <si>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</si>
  <si>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</si>
  <si>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</si>
  <si>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</si>
  <si>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</si>
  <si>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</si>
  <si>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</si>
  <si>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</si>
  <si>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</si>
  <si>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</si>
  <si>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</si>
  <si>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</si>
  <si>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第一、三批试驾媒体午餐及过路过桥费用报销（以实际支出报销）（以车为单位）</t>
  </si>
  <si>
    <t>第二批试驾媒体过路过桥费用报销（以实际支出报销）（以车为单位）</t>
  </si>
  <si>
    <t>车内备品</t>
  </si>
  <si>
    <t>摄像费</t>
  </si>
  <si>
    <t>Final Image</t>
  </si>
  <si>
    <t>媒体交通费用报销</t>
  </si>
  <si>
    <t>实报实销</t>
  </si>
  <si>
    <t>服务费</t>
  </si>
  <si>
    <t>税金</t>
  </si>
  <si>
    <r>
      <rPr>
        <b/>
        <sz val="9"/>
        <rFont val="宋体"/>
        <family val="3"/>
        <charset val="134"/>
      </rPr>
      <t>总计</t>
    </r>
  </si>
  <si>
    <t>考斯特</t>
    <phoneticPr fontId="43" type="noConversion"/>
  </si>
  <si>
    <t>9.10-9.13</t>
  </si>
  <si>
    <t>Cadillac House@Shanghai</t>
  </si>
  <si>
    <t>工作人员标间
Standard room</t>
  </si>
  <si>
    <t>公关公司工作人员房间
For PR AGENCY STAFF
9.9-9.12</t>
  </si>
  <si>
    <t>媒体欢迎小食
welcome package</t>
    <phoneticPr fontId="7" type="noConversion"/>
  </si>
  <si>
    <t>房内
welcome package</t>
    <phoneticPr fontId="7" type="noConversion"/>
  </si>
  <si>
    <t>房内welcome package：甜点、水果等Dessert, fruit, etc</t>
  </si>
  <si>
    <t>媒体晚餐 9/10
Media Dinner</t>
  </si>
  <si>
    <t>媒体相关
Media Related
27位外地媒体及5位媒体组同事陪同
27 OOT media and 5 media team members</t>
  </si>
  <si>
    <t>媒体午餐 9/11
Media Lunch</t>
  </si>
  <si>
    <t>公付房费/Hotel Rooms</t>
  </si>
  <si>
    <t>媒体用餐/Media Dinning</t>
  </si>
  <si>
    <t>媒体晚餐 9/11
Media Dinner</t>
  </si>
  <si>
    <t>媒体相关
Media Related
15位媒体及5位媒体组同事陪同
15 OOT media and 5 media team members</t>
  </si>
  <si>
    <t>媒体相关
Media Related
29位媒体及10位媒体组同事陪同
29 OOT media and 10 media team members</t>
  </si>
  <si>
    <t>媒体相关
Media Related
24位媒体及10位媒体组同事陪同
24 OOT media and 10 media team members</t>
  </si>
  <si>
    <t>媒体相关
Media Related
36位媒体及10位媒体组同事陪同
36 OOT media and 10 media team members</t>
  </si>
  <si>
    <t>媒体晚餐 9/12
Media Dinner</t>
  </si>
  <si>
    <t>杂费 Sundry Charges</t>
  </si>
  <si>
    <t xml:space="preserve">9日 工作人员踩点  Staff check </t>
  </si>
  <si>
    <t>考斯特</t>
  </si>
  <si>
    <t xml:space="preserve">实报实销
Not more than 500 yuan ,Invoice reimbursement </t>
  </si>
  <si>
    <t>10日接机（浦东和虹桥机场）Media connection ( Airport-Hotel)</t>
  </si>
  <si>
    <t>11日接机（浦东和虹桥机场）Media connection ( Airport-Hotel)</t>
  </si>
  <si>
    <t>12日接机（浦东和虹桥机场）Media connection ( Airport-Hotel)</t>
  </si>
  <si>
    <t>12日酒店-活动场地-机场（全天使用）Staff use vehicle</t>
  </si>
  <si>
    <t>11日送机（浦东和虹桥机场）Media connection ( Hotel-Airport)</t>
  </si>
  <si>
    <t>12日送机（浦东和虹桥机场）Media connection (Hotel-Airport)</t>
  </si>
  <si>
    <t>媒体午餐 9/13
Media Lunch</t>
  </si>
  <si>
    <t>媒体午餐 9/12
Media Lunch</t>
  </si>
  <si>
    <r>
      <t xml:space="preserve">媒体相关
Media Related
78位外地媒体房间
78 OOT Media rooms
</t>
    </r>
    <r>
      <rPr>
        <sz val="9"/>
        <color rgb="FFFF0000"/>
        <rFont val="微软雅黑"/>
        <family val="2"/>
        <charset val="134"/>
      </rPr>
      <t xml:space="preserve">注：活动时间为暑期高峰期，酒店价格上涨，考虑到本次活动为设计品鉴，酒店需满足媒体对凯迪拉克豪华感及品牌格调的体验，所以酒店房间预算为1300/晚
Because of the time of the event is peak tourism period, the price of hotel rooms are rising. Furthermore, the event hotel should also express   brand image of sophisticated and premium to media, so the budget of hotel room is 1300RMB a night / Per person </t>
    </r>
  </si>
  <si>
    <t>包括但不限于临时产生的打印费、物料快递、因天气原因导致媒体航班延误增加的额外交通费、餐费
Including but not limited to printing costs，delivery costs and additional transportation and meal costs due to flight delay</t>
  </si>
  <si>
    <t>康辉集团北京国际会议展览有限公司</t>
    <phoneticPr fontId="43" type="noConversion"/>
  </si>
  <si>
    <r>
      <t>2</t>
    </r>
    <r>
      <rPr>
        <sz val="10"/>
        <rFont val="微软雅黑"/>
        <family val="2"/>
        <charset val="134"/>
      </rPr>
      <t>019.8.28</t>
    </r>
    <phoneticPr fontId="43" type="noConversion"/>
  </si>
  <si>
    <t>凯迪拉克CT5设计品鉴活动
Cadillac CT5 Media Design Workshop</t>
    <phoneticPr fontId="43" type="noConversion"/>
  </si>
  <si>
    <t>凯迪拉克CT5设计品鉴活动</t>
    <phoneticPr fontId="43" type="noConversion"/>
  </si>
  <si>
    <t>11日酒店-活动场地-机场（全天使用）Staff use vehicle</t>
    <phoneticPr fontId="43" type="noConversion"/>
  </si>
  <si>
    <t>13日送机（浦东和虹桥机场）Media connection  (Hotel-Airport)</t>
    <phoneticPr fontId="43" type="noConversion"/>
  </si>
  <si>
    <t>11日上海市区-活动场地-上海市区 Media use vehicle</t>
    <phoneticPr fontId="43" type="noConversion"/>
  </si>
  <si>
    <t>12日上海市区-活动场地-上海市区 Media use vehicle</t>
  </si>
  <si>
    <t>13日上海市区-活动场地-上海市区 Media use vehicle</t>
  </si>
  <si>
    <r>
      <t>3</t>
    </r>
    <r>
      <rPr>
        <sz val="9"/>
        <rFont val="微软雅黑"/>
        <family val="2"/>
        <charset val="134"/>
      </rPr>
      <t>3座</t>
    </r>
    <phoneticPr fontId="43" type="noConversion"/>
  </si>
  <si>
    <t>10日酒店-活动场地-机场（全天使用）Staff use vehicle</t>
    <phoneticPr fontId="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</si>
</sst>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_ &quot;￥&quot;* #,##0.00_ ;_ &quot;￥&quot;* \-#,##0.00_ ;_ &quot;￥&quot;* &quot;-&quot;??_ ;_ @_ "/>
    <numFmt numFmtId="177" formatCode="#,##0_ "/>
    <numFmt numFmtId="178" formatCode="[$￥-804]#,##0;[Red][$￥-804]#,##0"/>
    <numFmt numFmtId="179" formatCode="0_);[Red]\(0\)"/>
    <numFmt numFmtId="180" formatCode="_-* #,##0.00\ [$€-1]_-;\-* #,##0.00\ [$€-1]_-;_-* &quot;-&quot;??\ [$€-1]_-"/>
    <numFmt numFmtId="181" formatCode="0.00_);[Red]\(0.00\)"/>
    <numFmt numFmtId="182" formatCode="#,##0;[Red]#,##0"/>
  </numFmts>
  <fonts count="46">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2"/>
      <scheme val="minor"/>
    </font>
    <font>
      <sz val="11"/>
      <color indexed="9"/>
      <name val="宋体"/>
      <family val="3"/>
      <charset val="134"/>
    </font>
    <font>
      <sz val="11"/>
      <color theme="0"/>
      <name val="宋体"/>
      <family val="2"/>
      <scheme val="minor"/>
    </font>
    <font>
      <sz val="11"/>
      <color indexed="10"/>
      <name val="宋体"/>
      <family val="3"/>
      <charset val="134"/>
    </font>
    <font>
      <sz val="12"/>
      <name val="Times New Roman"/>
      <family val="1"/>
    </font>
    <font>
      <sz val="11"/>
      <color indexed="20"/>
      <name val="宋体"/>
      <family val="3"/>
      <charset val="134"/>
    </font>
    <font>
      <b/>
      <sz val="11"/>
      <color indexed="8"/>
      <name val="宋体"/>
      <family val="3"/>
      <charset val="134"/>
    </font>
    <font>
      <sz val="11"/>
      <name val="明朝"/>
      <charset val="134"/>
    </font>
    <font>
      <sz val="11"/>
      <color indexed="8"/>
      <name val="宋体"/>
      <family val="3"/>
      <charset val="134"/>
    </font>
    <font>
      <b/>
      <sz val="11"/>
      <color indexed="56"/>
      <name val="宋体"/>
      <family val="3"/>
      <charset val="134"/>
    </font>
    <font>
      <sz val="11"/>
      <color indexed="17"/>
      <name val="宋体"/>
      <family val="3"/>
      <charset val="134"/>
    </font>
    <font>
      <b/>
      <sz val="11"/>
      <color indexed="52"/>
      <name val="宋体"/>
      <family val="3"/>
      <charset val="134"/>
    </font>
    <font>
      <sz val="10"/>
      <name val="Arial"/>
      <family val="2"/>
    </font>
    <font>
      <sz val="11"/>
      <color indexed="62"/>
      <name val="宋体"/>
      <family val="3"/>
      <charset val="134"/>
    </font>
    <font>
      <b/>
      <sz val="11"/>
      <color indexed="9"/>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sz val="11"/>
      <color indexed="52"/>
      <name val="宋体"/>
      <family val="3"/>
      <charset val="134"/>
    </font>
    <font>
      <sz val="11"/>
      <color indexed="60"/>
      <name val="宋体"/>
      <family val="3"/>
      <charset val="134"/>
    </font>
    <font>
      <sz val="10"/>
      <name val="Verdana"/>
      <family val="2"/>
    </font>
    <font>
      <sz val="10"/>
      <name val="宋体"/>
      <family val="3"/>
      <charset val="134"/>
    </font>
    <font>
      <b/>
      <sz val="11"/>
      <color indexed="63"/>
      <name val="宋体"/>
      <family val="3"/>
      <charset val="134"/>
    </font>
    <font>
      <b/>
      <sz val="18"/>
      <color indexed="56"/>
      <name val="宋体"/>
      <family val="3"/>
      <charset val="134"/>
    </font>
    <font>
      <b/>
      <sz val="9"/>
      <name val="宋体"/>
      <family val="3"/>
      <charset val="134"/>
    </font>
    <font>
      <sz val="12"/>
      <name val="宋体"/>
      <family val="3"/>
      <charset val="134"/>
    </font>
    <font>
      <sz val="9"/>
      <name val="微软雅黑"/>
      <family val="2"/>
      <charset val="134"/>
    </font>
    <font>
      <sz val="9"/>
      <name val="宋体"/>
      <family val="3"/>
      <charset val="134"/>
    </font>
    <font>
      <sz val="9"/>
      <color rgb="FFFF0000"/>
      <name val="微软雅黑"/>
      <family val="2"/>
      <charset val="134"/>
    </font>
    <font>
      <sz val="10"/>
      <name val="微软雅黑"/>
      <family val="2"/>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indexed="53"/>
        <bgColor indexed="64"/>
      </patternFill>
    </fill>
    <fill>
      <patternFill patternType="solid">
        <fgColor theme="4"/>
        <bgColor indexed="64"/>
      </patternFill>
    </fill>
    <fill>
      <patternFill patternType="solid">
        <fgColor indexed="20"/>
        <bgColor indexed="64"/>
      </patternFill>
    </fill>
    <fill>
      <patternFill patternType="solid">
        <fgColor indexed="11"/>
        <bgColor indexed="64"/>
      </patternFill>
    </fill>
    <fill>
      <patternFill patternType="solid">
        <fgColor indexed="45"/>
        <bgColor indexed="64"/>
      </patternFill>
    </fill>
    <fill>
      <patternFill patternType="solid">
        <fgColor theme="5" tint="0.39994506668294322"/>
        <bgColor indexed="64"/>
      </patternFill>
    </fill>
    <fill>
      <patternFill patternType="solid">
        <fgColor indexed="57"/>
        <bgColor indexed="64"/>
      </patternFill>
    </fill>
    <fill>
      <patternFill patternType="solid">
        <fgColor indexed="49"/>
        <bgColor indexed="64"/>
      </patternFill>
    </fill>
    <fill>
      <patternFill patternType="solid">
        <fgColor indexed="46"/>
        <bgColor indexed="64"/>
      </patternFill>
    </fill>
    <fill>
      <patternFill patternType="solid">
        <fgColor indexed="42"/>
        <bgColor indexed="64"/>
      </patternFill>
    </fill>
    <fill>
      <patternFill patternType="solid">
        <fgColor theme="8"/>
        <bgColor indexed="64"/>
      </patternFill>
    </fill>
    <fill>
      <patternFill patternType="solid">
        <fgColor indexed="44"/>
        <bgColor indexed="64"/>
      </patternFill>
    </fill>
    <fill>
      <patternFill patternType="solid">
        <fgColor indexed="27"/>
        <bgColor indexed="64"/>
      </patternFill>
    </fill>
    <fill>
      <patternFill patternType="solid">
        <fgColor theme="8" tint="0.79995117038483843"/>
        <bgColor indexed="64"/>
      </patternFill>
    </fill>
    <fill>
      <patternFill patternType="solid">
        <fgColor indexed="31"/>
        <bgColor indexed="64"/>
      </patternFill>
    </fill>
    <fill>
      <patternFill patternType="solid">
        <fgColor indexed="29"/>
        <bgColor indexed="64"/>
      </patternFill>
    </fill>
    <fill>
      <patternFill patternType="solid">
        <fgColor indexed="51"/>
        <bgColor indexed="64"/>
      </patternFill>
    </fill>
    <fill>
      <patternFill patternType="solid">
        <fgColor indexed="43"/>
        <bgColor indexed="64"/>
      </patternFill>
    </fill>
    <fill>
      <patternFill patternType="solid">
        <fgColor indexed="30"/>
        <bgColor indexed="64"/>
      </patternFill>
    </fill>
    <fill>
      <patternFill patternType="solid">
        <fgColor indexed="26"/>
        <bgColor indexed="64"/>
      </patternFill>
    </fill>
    <fill>
      <patternFill patternType="solid">
        <fgColor indexed="52"/>
        <bgColor indexed="64"/>
      </patternFill>
    </fill>
    <fill>
      <patternFill patternType="solid">
        <fgColor indexed="6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66">
    <xf numFmtId="0" fontId="0" fillId="0" borderId="0">
      <alignment vertical="center"/>
    </xf>
    <xf numFmtId="0" fontId="24" fillId="23" borderId="0" applyNumberFormat="0" applyBorder="0" applyProtection="0">
      <alignment vertical="center"/>
    </xf>
    <xf numFmtId="0" fontId="18" fillId="20" borderId="0" applyNumberFormat="0" applyBorder="0" applyAlignment="0" applyProtection="0">
      <alignment vertical="center"/>
    </xf>
    <xf numFmtId="0" fontId="28" fillId="0" borderId="0" applyNumberFormat="0" applyBorder="0" applyAlignment="0" applyProtection="0">
      <alignment vertical="center"/>
    </xf>
    <xf numFmtId="0" fontId="20" fillId="0" borderId="0" applyNumberFormat="0" applyBorder="0" applyAlignment="0" applyProtection="0">
      <alignment vertical="center"/>
    </xf>
    <xf numFmtId="0" fontId="29" fillId="6" borderId="32" applyNumberFormat="0" applyProtection="0">
      <alignment vertical="center"/>
    </xf>
    <xf numFmtId="0" fontId="25" fillId="0" borderId="31" applyNumberFormat="0" applyProtection="0">
      <alignment vertical="center"/>
    </xf>
    <xf numFmtId="0" fontId="16" fillId="28" borderId="0" applyNumberFormat="0" applyBorder="0" applyAlignment="0" applyProtection="0">
      <alignment vertical="center"/>
    </xf>
    <xf numFmtId="0" fontId="18" fillId="16" borderId="0" applyNumberFormat="0" applyBorder="0" applyAlignment="0" applyProtection="0">
      <alignment vertical="center"/>
    </xf>
    <xf numFmtId="0" fontId="24" fillId="19" borderId="0" applyNumberFormat="0" applyBorder="0" applyProtection="0">
      <alignment vertical="center"/>
    </xf>
    <xf numFmtId="0" fontId="24" fillId="24" borderId="0" applyNumberFormat="0" applyBorder="0" applyProtection="0">
      <alignment vertical="center"/>
    </xf>
    <xf numFmtId="0" fontId="24" fillId="27" borderId="0" applyNumberFormat="0" applyBorder="0" applyProtection="0">
      <alignment vertical="center"/>
    </xf>
    <xf numFmtId="0" fontId="18" fillId="25" borderId="0" applyNumberFormat="0" applyBorder="0" applyAlignment="0" applyProtection="0">
      <alignment vertical="center"/>
    </xf>
    <xf numFmtId="0" fontId="24" fillId="6" borderId="0" applyNumberFormat="0" applyBorder="0" applyProtection="0">
      <alignment vertical="center"/>
    </xf>
    <xf numFmtId="0" fontId="24" fillId="18" borderId="0" applyNumberFormat="0" applyBorder="0" applyProtection="0">
      <alignment vertical="center"/>
    </xf>
    <xf numFmtId="0" fontId="2" fillId="0" borderId="0"/>
    <xf numFmtId="0" fontId="41" fillId="0" borderId="0"/>
    <xf numFmtId="0" fontId="24" fillId="29" borderId="0" applyNumberFormat="0" applyBorder="0" applyProtection="0">
      <alignment vertical="center"/>
    </xf>
    <xf numFmtId="0" fontId="24" fillId="26" borderId="0" applyNumberFormat="0" applyBorder="0" applyProtection="0">
      <alignment vertical="center"/>
    </xf>
    <xf numFmtId="0" fontId="24" fillId="30" borderId="0" applyNumberFormat="0" applyBorder="0" applyProtection="0">
      <alignment vertical="center"/>
    </xf>
    <xf numFmtId="0" fontId="24" fillId="23" borderId="0" applyNumberFormat="0" applyBorder="0" applyProtection="0">
      <alignment vertical="center"/>
    </xf>
    <xf numFmtId="0" fontId="24" fillId="26" borderId="0" applyNumberFormat="0" applyBorder="0" applyProtection="0">
      <alignment vertical="center"/>
    </xf>
    <xf numFmtId="0" fontId="24" fillId="31" borderId="0" applyNumberFormat="0" applyBorder="0" applyProtection="0">
      <alignment vertical="center"/>
    </xf>
    <xf numFmtId="0" fontId="17" fillId="33" borderId="0" applyNumberFormat="0" applyBorder="0" applyProtection="0">
      <alignment vertical="center"/>
    </xf>
    <xf numFmtId="0" fontId="17" fillId="30" borderId="0" applyNumberFormat="0" applyBorder="0" applyProtection="0">
      <alignment vertical="center"/>
    </xf>
    <xf numFmtId="0" fontId="17" fillId="18" borderId="0" applyNumberFormat="0" applyBorder="0" applyProtection="0">
      <alignment vertical="center"/>
    </xf>
    <xf numFmtId="0" fontId="17" fillId="17" borderId="0" applyNumberFormat="0" applyBorder="0" applyProtection="0">
      <alignment vertical="center"/>
    </xf>
    <xf numFmtId="0" fontId="17" fillId="22" borderId="0" applyNumberFormat="0" applyBorder="0" applyProtection="0">
      <alignment vertical="center"/>
    </xf>
    <xf numFmtId="0" fontId="17" fillId="35" borderId="0" applyNumberFormat="0" applyBorder="0" applyProtection="0">
      <alignment vertical="center"/>
    </xf>
    <xf numFmtId="0" fontId="21" fillId="19" borderId="0" applyNumberFormat="0" applyBorder="0" applyAlignment="0" applyProtection="0">
      <alignment vertical="center"/>
    </xf>
    <xf numFmtId="0" fontId="17" fillId="36" borderId="0" applyNumberFormat="0" applyBorder="0" applyProtection="0">
      <alignment vertical="center"/>
    </xf>
    <xf numFmtId="0" fontId="17" fillId="7" borderId="0" applyNumberFormat="0" applyBorder="0" applyProtection="0">
      <alignment vertical="center"/>
    </xf>
    <xf numFmtId="0" fontId="17" fillId="21" borderId="0" applyNumberFormat="0" applyBorder="0" applyProtection="0">
      <alignment vertical="center"/>
    </xf>
    <xf numFmtId="0" fontId="17" fillId="17" borderId="0" applyNumberFormat="0" applyBorder="0" applyProtection="0">
      <alignment vertical="center"/>
    </xf>
    <xf numFmtId="0" fontId="17" fillId="22" borderId="0" applyNumberFormat="0" applyBorder="0" applyProtection="0">
      <alignment vertical="center"/>
    </xf>
    <xf numFmtId="0" fontId="17" fillId="15" borderId="0" applyNumberFormat="0" applyBorder="0" applyProtection="0">
      <alignment vertical="center"/>
    </xf>
    <xf numFmtId="0" fontId="21" fillId="19" borderId="0" applyNumberFormat="0" applyBorder="0" applyProtection="0">
      <alignment vertical="center"/>
    </xf>
    <xf numFmtId="0" fontId="27" fillId="4" borderId="32" applyNumberFormat="0" applyProtection="0">
      <alignment vertical="center"/>
    </xf>
    <xf numFmtId="0" fontId="30" fillId="5" borderId="33" applyNumberFormat="0" applyProtection="0">
      <alignment vertical="center"/>
    </xf>
    <xf numFmtId="0" fontId="21" fillId="19" borderId="0" applyNumberFormat="0" applyBorder="0" applyAlignment="0" applyProtection="0">
      <alignment vertical="center"/>
    </xf>
    <xf numFmtId="176" fontId="41" fillId="0" borderId="0" applyFont="0" applyFill="0" applyBorder="0" applyAlignment="0" applyProtection="0"/>
    <xf numFmtId="0" fontId="31" fillId="0" borderId="0" applyNumberFormat="0" applyBorder="0" applyProtection="0">
      <alignment vertical="center"/>
    </xf>
    <xf numFmtId="0" fontId="26" fillId="24" borderId="0" applyNumberFormat="0" applyBorder="0" applyProtection="0">
      <alignment vertical="center"/>
    </xf>
    <xf numFmtId="0" fontId="32" fillId="0" borderId="34" applyNumberFormat="0" applyProtection="0">
      <alignment vertical="center"/>
    </xf>
    <xf numFmtId="0" fontId="33" fillId="0" borderId="35" applyNumberFormat="0" applyProtection="0">
      <alignment vertical="center"/>
    </xf>
    <xf numFmtId="0" fontId="25" fillId="0" borderId="0" applyNumberFormat="0" applyBorder="0" applyProtection="0">
      <alignment vertical="center"/>
    </xf>
    <xf numFmtId="0" fontId="34" fillId="0" borderId="36" applyNumberFormat="0" applyProtection="0">
      <alignment vertical="center"/>
    </xf>
    <xf numFmtId="0" fontId="35" fillId="32" borderId="0" applyNumberFormat="0" applyBorder="0" applyProtection="0">
      <alignment vertical="center"/>
    </xf>
    <xf numFmtId="0" fontId="36" fillId="0" borderId="0"/>
    <xf numFmtId="0" fontId="41" fillId="0" borderId="0">
      <alignment vertical="center"/>
    </xf>
    <xf numFmtId="178" fontId="37" fillId="0" borderId="0"/>
    <xf numFmtId="0" fontId="41" fillId="34" borderId="37" applyNumberFormat="0" applyProtection="0">
      <alignment vertical="center"/>
    </xf>
    <xf numFmtId="0" fontId="38" fillId="4" borderId="38" applyNumberFormat="0" applyProtection="0">
      <alignment vertical="center"/>
    </xf>
    <xf numFmtId="0" fontId="28" fillId="0" borderId="0"/>
    <xf numFmtId="0" fontId="41" fillId="0" borderId="0">
      <alignment vertical="center"/>
    </xf>
    <xf numFmtId="0" fontId="39" fillId="0" borderId="0" applyNumberFormat="0" applyBorder="0" applyProtection="0">
      <alignment vertical="center"/>
    </xf>
    <xf numFmtId="0" fontId="22" fillId="0" borderId="30" applyNumberFormat="0" applyProtection="0">
      <alignment vertical="center"/>
    </xf>
    <xf numFmtId="0" fontId="19" fillId="0" borderId="0" applyNumberFormat="0" applyBorder="0" applyProtection="0">
      <alignment vertical="center"/>
    </xf>
    <xf numFmtId="0" fontId="23" fillId="0" borderId="0"/>
    <xf numFmtId="0" fontId="41" fillId="0" borderId="0"/>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43" fontId="41" fillId="0" borderId="0" applyFont="0" applyFill="0" applyBorder="0" applyAlignment="0" applyProtection="0">
      <alignment vertical="center"/>
    </xf>
    <xf numFmtId="0" fontId="20" fillId="0" borderId="0" applyNumberFormat="0" applyBorder="0" applyAlignment="0" applyProtection="0">
      <alignment vertical="center"/>
    </xf>
    <xf numFmtId="0" fontId="20" fillId="0" borderId="0"/>
    <xf numFmtId="0" fontId="28" fillId="0" borderId="0" applyNumberFormat="0" applyBorder="0" applyAlignment="0" applyProtection="0">
      <alignment vertical="center"/>
    </xf>
  </cellStyleXfs>
  <cellXfs count="191">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Alignment="1">
      <alignment horizontal="center" vertical="center"/>
    </xf>
    <xf numFmtId="180" fontId="1" fillId="2" borderId="0" xfId="54" applyNumberFormat="1" applyFont="1" applyFill="1" applyAlignment="1">
      <alignment horizontal="center" vertical="center"/>
    </xf>
    <xf numFmtId="180" fontId="1" fillId="0" borderId="0" xfId="54" applyNumberFormat="1" applyFont="1" applyFill="1" applyAlignment="1">
      <alignment horizontal="center" vertical="center"/>
    </xf>
    <xf numFmtId="0" fontId="1" fillId="10" borderId="0" xfId="49" applyFont="1" applyFill="1">
      <alignment vertical="center"/>
    </xf>
    <xf numFmtId="0" fontId="1" fillId="2" borderId="0" xfId="49" applyFont="1" applyFill="1">
      <alignment vertical="center"/>
    </xf>
    <xf numFmtId="0" fontId="1" fillId="2" borderId="0" xfId="49" applyFont="1" applyFill="1" applyAlignment="1">
      <alignment horizontal="left" vertical="center"/>
    </xf>
    <xf numFmtId="177" fontId="1" fillId="2" borderId="0" xfId="49" applyNumberFormat="1" applyFont="1" applyFill="1" applyAlignment="1">
      <alignment horizontal="center" vertical="center"/>
    </xf>
    <xf numFmtId="0" fontId="1" fillId="2" borderId="0" xfId="49" applyFont="1" applyFill="1" applyAlignment="1">
      <alignment vertical="center" wrapText="1"/>
    </xf>
    <xf numFmtId="0" fontId="1" fillId="2" borderId="22" xfId="49" applyFont="1" applyFill="1" applyBorder="1" applyAlignment="1">
      <alignment horizontal="left" vertical="center"/>
    </xf>
    <xf numFmtId="0" fontId="1" fillId="2" borderId="18" xfId="49" applyFont="1" applyFill="1" applyBorder="1" applyAlignment="1">
      <alignment horizontal="left" vertical="center"/>
    </xf>
    <xf numFmtId="14" fontId="1" fillId="2" borderId="20" xfId="49" applyNumberFormat="1" applyFont="1" applyFill="1" applyBorder="1" applyAlignment="1">
      <alignment vertical="center"/>
    </xf>
    <xf numFmtId="14" fontId="1" fillId="2" borderId="17" xfId="49" applyNumberFormat="1" applyFont="1" applyFill="1" applyBorder="1" applyAlignment="1">
      <alignment vertical="center"/>
    </xf>
    <xf numFmtId="0" fontId="1" fillId="2" borderId="20" xfId="49" applyFont="1" applyFill="1" applyBorder="1" applyAlignment="1">
      <alignment vertical="center"/>
    </xf>
    <xf numFmtId="0" fontId="1" fillId="2" borderId="17" xfId="49" applyFont="1" applyFill="1" applyBorder="1" applyAlignment="1">
      <alignment vertical="center"/>
    </xf>
    <xf numFmtId="0" fontId="1" fillId="2" borderId="25" xfId="49" applyFont="1" applyFill="1" applyBorder="1" applyAlignment="1">
      <alignment horizontal="left" vertical="center"/>
    </xf>
    <xf numFmtId="0" fontId="1" fillId="2" borderId="26" xfId="49" applyFont="1" applyFill="1" applyBorder="1" applyAlignment="1">
      <alignment horizontal="left" vertical="center"/>
    </xf>
    <xf numFmtId="0" fontId="12" fillId="11" borderId="1" xfId="49" applyFont="1" applyFill="1" applyBorder="1" applyAlignment="1">
      <alignment horizontal="center" vertical="center" wrapText="1"/>
    </xf>
    <xf numFmtId="177" fontId="12" fillId="11" borderId="1" xfId="49" applyNumberFormat="1" applyFont="1" applyFill="1" applyBorder="1" applyAlignment="1">
      <alignment horizontal="center" vertical="center"/>
    </xf>
    <xf numFmtId="0" fontId="13" fillId="11" borderId="1" xfId="49" applyFont="1" applyFill="1" applyBorder="1" applyAlignment="1">
      <alignment horizontal="center" vertical="center" wrapText="1"/>
    </xf>
    <xf numFmtId="14" fontId="1" fillId="0" borderId="1" xfId="49" applyNumberFormat="1" applyFont="1" applyBorder="1" applyAlignment="1">
      <alignment horizontal="left" vertical="center" wrapText="1"/>
    </xf>
    <xf numFmtId="177" fontId="1" fillId="0" borderId="1" xfId="49" applyNumberFormat="1" applyFont="1" applyBorder="1" applyAlignment="1">
      <alignment horizontal="center" vertical="center"/>
    </xf>
    <xf numFmtId="0" fontId="1" fillId="0" borderId="1" xfId="49" applyFont="1" applyBorder="1" applyAlignment="1">
      <alignment horizontal="center" vertical="center" wrapText="1"/>
    </xf>
    <xf numFmtId="0" fontId="1" fillId="0" borderId="1" xfId="49" applyFont="1" applyBorder="1" applyAlignment="1">
      <alignment horizontal="center" vertical="center"/>
    </xf>
    <xf numFmtId="0" fontId="4" fillId="12" borderId="27" xfId="49" applyFont="1" applyFill="1" applyBorder="1" applyAlignment="1">
      <alignment vertical="center" wrapText="1"/>
    </xf>
    <xf numFmtId="0" fontId="4" fillId="12" borderId="10" xfId="49" applyFont="1" applyFill="1" applyBorder="1" applyAlignment="1">
      <alignment vertical="center" wrapText="1"/>
    </xf>
    <xf numFmtId="0" fontId="4" fillId="12" borderId="11" xfId="49" applyFont="1" applyFill="1" applyBorder="1" applyAlignment="1">
      <alignment vertical="center" wrapText="1"/>
    </xf>
    <xf numFmtId="0" fontId="1" fillId="0" borderId="1" xfId="0" applyFont="1" applyFill="1" applyBorder="1" applyAlignment="1">
      <alignment horizontal="left" vertical="center" wrapText="1"/>
    </xf>
    <xf numFmtId="177" fontId="1" fillId="0" borderId="1" xfId="0" applyNumberFormat="1" applyFont="1" applyFill="1" applyBorder="1" applyAlignment="1">
      <alignment horizontal="center" vertical="center"/>
    </xf>
    <xf numFmtId="0" fontId="4" fillId="3" borderId="11" xfId="49" applyFont="1" applyFill="1" applyBorder="1" applyAlignment="1">
      <alignment horizontal="left" vertical="center" wrapText="1"/>
    </xf>
    <xf numFmtId="180" fontId="3" fillId="13" borderId="1" xfId="54" applyNumberFormat="1" applyFont="1" applyFill="1" applyBorder="1" applyAlignment="1">
      <alignment vertical="center" wrapText="1"/>
    </xf>
    <xf numFmtId="181" fontId="3" fillId="13" borderId="1" xfId="54" applyNumberFormat="1" applyFont="1" applyFill="1" applyBorder="1" applyAlignment="1">
      <alignment horizontal="center" vertical="center" wrapText="1"/>
    </xf>
    <xf numFmtId="38" fontId="3" fillId="13" borderId="1" xfId="54" applyNumberFormat="1" applyFont="1" applyFill="1" applyBorder="1" applyAlignment="1">
      <alignment horizontal="left" vertical="center" wrapText="1"/>
    </xf>
    <xf numFmtId="181" fontId="3" fillId="13" borderId="1" xfId="54" applyNumberFormat="1" applyFont="1" applyFill="1" applyBorder="1" applyAlignment="1">
      <alignment horizontal="left" vertical="center" wrapText="1"/>
    </xf>
    <xf numFmtId="180" fontId="1" fillId="13" borderId="1" xfId="54" applyNumberFormat="1" applyFont="1" applyFill="1" applyBorder="1" applyAlignment="1">
      <alignment horizontal="center" vertical="center" wrapText="1"/>
    </xf>
    <xf numFmtId="180" fontId="1" fillId="0" borderId="1" xfId="54" applyNumberFormat="1" applyFont="1" applyFill="1" applyBorder="1" applyAlignment="1">
      <alignment vertical="center" wrapText="1"/>
    </xf>
    <xf numFmtId="38" fontId="1" fillId="0" borderId="1" xfId="54" applyNumberFormat="1" applyFont="1" applyFill="1" applyBorder="1" applyAlignment="1">
      <alignment horizontal="center" vertical="center"/>
    </xf>
    <xf numFmtId="0" fontId="1" fillId="0" borderId="1" xfId="49" applyFont="1" applyBorder="1" applyAlignment="1">
      <alignment horizontal="left" vertical="center" wrapText="1" readingOrder="1"/>
    </xf>
    <xf numFmtId="177" fontId="6" fillId="6" borderId="1" xfId="49" applyNumberFormat="1" applyFont="1" applyFill="1" applyBorder="1" applyAlignment="1">
      <alignment horizontal="center" vertical="center"/>
    </xf>
    <xf numFmtId="182" fontId="6" fillId="6" borderId="1" xfId="49" applyNumberFormat="1" applyFont="1" applyFill="1" applyBorder="1" applyAlignment="1">
      <alignment horizontal="center" vertical="center"/>
    </xf>
    <xf numFmtId="177" fontId="3" fillId="10" borderId="1" xfId="49" applyNumberFormat="1" applyFont="1" applyFill="1" applyBorder="1" applyAlignment="1">
      <alignment horizontal="center" vertical="center"/>
    </xf>
    <xf numFmtId="180" fontId="1" fillId="2" borderId="0" xfId="54" applyNumberFormat="1" applyFont="1" applyFill="1" applyAlignment="1">
      <alignment horizontal="left" vertical="center"/>
    </xf>
    <xf numFmtId="180" fontId="1" fillId="0" borderId="0" xfId="54" applyNumberFormat="1" applyFont="1" applyFill="1" applyAlignment="1">
      <alignment horizontal="left" vertical="center"/>
    </xf>
    <xf numFmtId="40" fontId="4" fillId="3" borderId="1" xfId="50" applyNumberFormat="1" applyFont="1" applyFill="1" applyBorder="1" applyAlignment="1">
      <alignment horizontal="center" vertical="center"/>
    </xf>
    <xf numFmtId="0" fontId="42" fillId="0" borderId="9" xfId="49" applyFont="1" applyBorder="1" applyAlignment="1">
      <alignment horizontal="center" vertical="center" wrapText="1"/>
    </xf>
    <xf numFmtId="0" fontId="42" fillId="0" borderId="1" xfId="49" applyFont="1" applyBorder="1" applyAlignment="1">
      <alignment horizontal="center" vertical="center" wrapText="1"/>
    </xf>
    <xf numFmtId="0" fontId="42" fillId="0" borderId="1"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14" fontId="1" fillId="0" borderId="8" xfId="49" applyNumberFormat="1" applyFont="1" applyBorder="1" applyAlignment="1">
      <alignment horizontal="left" vertical="center" wrapText="1"/>
    </xf>
    <xf numFmtId="0" fontId="42" fillId="0" borderId="39" xfId="0" applyFont="1" applyFill="1" applyBorder="1" applyAlignment="1">
      <alignment vertical="center" wrapText="1"/>
    </xf>
    <xf numFmtId="0" fontId="42" fillId="0" borderId="39" xfId="0" applyFont="1" applyFill="1" applyBorder="1" applyAlignment="1">
      <alignment horizontal="center" vertical="center" wrapText="1"/>
    </xf>
    <xf numFmtId="177" fontId="1" fillId="0" borderId="39" xfId="49" applyNumberFormat="1" applyFont="1" applyBorder="1" applyAlignment="1">
      <alignment horizontal="center" vertical="center"/>
    </xf>
    <xf numFmtId="0" fontId="1" fillId="0" borderId="39" xfId="49" applyFont="1" applyBorder="1" applyAlignment="1">
      <alignment horizontal="center" vertical="center"/>
    </xf>
    <xf numFmtId="14" fontId="42" fillId="0" borderId="39" xfId="0" applyNumberFormat="1" applyFont="1" applyFill="1" applyBorder="1" applyAlignment="1">
      <alignment horizontal="left" vertical="center" wrapText="1"/>
    </xf>
    <xf numFmtId="0" fontId="42" fillId="0" borderId="1" xfId="54" applyFont="1" applyFill="1" applyBorder="1" applyAlignment="1">
      <alignment horizontal="center" vertical="center" wrapText="1"/>
    </xf>
    <xf numFmtId="180" fontId="42" fillId="0" borderId="1" xfId="54" applyNumberFormat="1" applyFont="1" applyFill="1" applyBorder="1" applyAlignment="1">
      <alignment horizontal="center" vertical="center" wrapText="1"/>
    </xf>
    <xf numFmtId="0" fontId="45" fillId="0" borderId="0" xfId="0" applyFont="1" applyFill="1" applyBorder="1" applyAlignment="1">
      <alignment horizontal="left" vertical="center"/>
    </xf>
    <xf numFmtId="14" fontId="45" fillId="0" borderId="0"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4" fillId="14" borderId="2" xfId="50" applyNumberFormat="1" applyFont="1" applyFill="1" applyBorder="1" applyAlignment="1">
      <alignment horizontal="center" vertical="center" wrapText="1"/>
    </xf>
    <xf numFmtId="0" fontId="14" fillId="14" borderId="29" xfId="50" applyNumberFormat="1" applyFont="1" applyFill="1" applyBorder="1" applyAlignment="1">
      <alignment horizontal="center" vertical="center"/>
    </xf>
    <xf numFmtId="0" fontId="14" fillId="14" borderId="3" xfId="50" applyNumberFormat="1" applyFont="1" applyFill="1" applyBorder="1" applyAlignment="1">
      <alignment horizontal="center" vertical="center"/>
    </xf>
    <xf numFmtId="0" fontId="4" fillId="3" borderId="27"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7"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5" fillId="0" borderId="27"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4" fillId="14" borderId="4" xfId="50" applyNumberFormat="1" applyFont="1" applyFill="1" applyBorder="1" applyAlignment="1">
      <alignment horizontal="center" vertical="center" wrapText="1"/>
    </xf>
    <xf numFmtId="0" fontId="14" fillId="14"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 fillId="2" borderId="8" xfId="49" applyFont="1" applyFill="1" applyBorder="1" applyAlignment="1">
      <alignment horizontal="center" vertical="center"/>
    </xf>
    <xf numFmtId="0" fontId="1" fillId="2" borderId="28" xfId="49" applyFont="1" applyFill="1" applyBorder="1" applyAlignment="1">
      <alignment horizontal="center" vertical="center"/>
    </xf>
    <xf numFmtId="0" fontId="1" fillId="2" borderId="9" xfId="49" applyFont="1" applyFill="1" applyBorder="1" applyAlignment="1">
      <alignment horizontal="center" vertical="center"/>
    </xf>
    <xf numFmtId="180" fontId="3" fillId="13" borderId="27" xfId="54" applyNumberFormat="1" applyFont="1" applyFill="1" applyBorder="1" applyAlignment="1">
      <alignment horizontal="left" vertical="center" wrapText="1"/>
    </xf>
    <xf numFmtId="180" fontId="3" fillId="13" borderId="11" xfId="54" applyNumberFormat="1" applyFont="1" applyFill="1" applyBorder="1" applyAlignment="1">
      <alignment horizontal="left" vertical="center" wrapText="1"/>
    </xf>
    <xf numFmtId="0" fontId="1" fillId="0" borderId="29" xfId="49" applyFont="1" applyBorder="1" applyAlignment="1">
      <alignment horizontal="left" vertical="center" wrapText="1"/>
    </xf>
    <xf numFmtId="0" fontId="1" fillId="0" borderId="3" xfId="49" applyFont="1" applyBorder="1" applyAlignment="1">
      <alignment horizontal="left" vertical="center" wrapText="1"/>
    </xf>
    <xf numFmtId="0" fontId="6" fillId="6" borderId="1" xfId="49" applyFont="1" applyFill="1" applyBorder="1" applyAlignment="1">
      <alignment horizontal="center" vertical="center"/>
    </xf>
    <xf numFmtId="0" fontId="42" fillId="2" borderId="23" xfId="49" applyFont="1" applyFill="1" applyBorder="1" applyAlignment="1">
      <alignment vertical="center" wrapText="1"/>
    </xf>
    <xf numFmtId="0" fontId="1" fillId="2" borderId="24" xfId="49" applyFont="1" applyFill="1" applyBorder="1" applyAlignment="1">
      <alignment vertical="center" wrapText="1"/>
    </xf>
    <xf numFmtId="0" fontId="1" fillId="2" borderId="22" xfId="49" applyFont="1" applyFill="1" applyBorder="1" applyAlignment="1">
      <alignment vertical="center" wrapText="1"/>
    </xf>
    <xf numFmtId="0" fontId="12" fillId="11" borderId="1" xfId="49" applyFont="1" applyFill="1" applyBorder="1" applyAlignment="1">
      <alignment horizontal="center" vertical="center" wrapText="1"/>
    </xf>
    <xf numFmtId="0" fontId="4" fillId="12" borderId="27" xfId="49" applyFont="1" applyFill="1" applyBorder="1" applyAlignment="1">
      <alignment horizontal="left" vertical="center" wrapText="1"/>
    </xf>
    <xf numFmtId="0" fontId="4" fillId="12" borderId="10" xfId="49" applyFont="1" applyFill="1" applyBorder="1" applyAlignment="1">
      <alignment horizontal="left" vertical="center" wrapText="1"/>
    </xf>
    <xf numFmtId="0" fontId="4" fillId="12" borderId="11" xfId="49" applyFont="1" applyFill="1" applyBorder="1" applyAlignment="1">
      <alignment horizontal="left" vertical="center" wrapText="1"/>
    </xf>
    <xf numFmtId="0" fontId="4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8" xfId="49" applyFont="1" applyBorder="1" applyAlignment="1">
      <alignment horizontal="left" vertical="center" wrapText="1"/>
    </xf>
    <xf numFmtId="0" fontId="1" fillId="0" borderId="28" xfId="49" applyFont="1" applyBorder="1" applyAlignment="1">
      <alignment horizontal="left" vertical="center" wrapText="1"/>
    </xf>
    <xf numFmtId="0" fontId="1" fillId="0" borderId="8" xfId="49" applyFont="1" applyBorder="1" applyAlignment="1">
      <alignment horizontal="center" vertical="center" wrapText="1"/>
    </xf>
    <xf numFmtId="0" fontId="1" fillId="0" borderId="28" xfId="49" applyFont="1" applyBorder="1" applyAlignment="1">
      <alignment horizontal="center" vertical="center" wrapText="1"/>
    </xf>
    <xf numFmtId="0" fontId="1" fillId="0" borderId="9" xfId="49" applyFont="1" applyBorder="1" applyAlignment="1">
      <alignment horizontal="left" vertical="center" wrapText="1"/>
    </xf>
    <xf numFmtId="0" fontId="1" fillId="0" borderId="9" xfId="49" applyFont="1" applyBorder="1" applyAlignment="1">
      <alignment horizontal="center" vertical="center" wrapText="1"/>
    </xf>
    <xf numFmtId="0" fontId="6" fillId="6" borderId="1" xfId="0" applyFont="1" applyFill="1" applyBorder="1" applyAlignment="1">
      <alignment horizontal="center" vertical="center"/>
    </xf>
    <xf numFmtId="0" fontId="3" fillId="10" borderId="1" xfId="0" applyFont="1" applyFill="1" applyBorder="1" applyAlignment="1">
      <alignment horizontal="center" vertical="center"/>
    </xf>
    <xf numFmtId="180" fontId="1" fillId="0" borderId="27" xfId="54" applyNumberFormat="1" applyFont="1" applyFill="1" applyBorder="1" applyAlignment="1">
      <alignment horizontal="left" vertical="center" wrapText="1"/>
    </xf>
    <xf numFmtId="180" fontId="1" fillId="0" borderId="11" xfId="54" applyNumberFormat="1" applyFont="1" applyFill="1" applyBorder="1" applyAlignment="1">
      <alignment horizontal="left" vertical="center" wrapText="1"/>
    </xf>
    <xf numFmtId="180" fontId="1" fillId="0" borderId="10" xfId="54" applyNumberFormat="1"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177" fontId="1" fillId="0" borderId="39" xfId="0" applyNumberFormat="1" applyFont="1" applyFill="1" applyBorder="1" applyAlignment="1">
      <alignment horizontal="center" vertical="center"/>
    </xf>
    <xf numFmtId="0" fontId="1" fillId="0" borderId="39" xfId="0" applyFont="1" applyFill="1" applyBorder="1" applyAlignment="1">
      <alignment horizontal="left" vertical="center" wrapText="1"/>
    </xf>
  </cellXfs>
  <cellStyles count="66">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20% - Accent1" xfId="17" xr:uid="{00000000-0005-0000-0000-000004000000}"/>
    <cellStyle name="20% - Accent2" xfId="9" xr:uid="{00000000-0005-0000-0000-000005000000}"/>
    <cellStyle name="20% - Accent3" xfId="10" xr:uid="{00000000-0005-0000-0000-000006000000}"/>
    <cellStyle name="20% - Accent4" xfId="1" xr:uid="{00000000-0005-0000-0000-000007000000}"/>
    <cellStyle name="20% - Accent5" xfId="11" xr:uid="{00000000-0005-0000-0000-000008000000}"/>
    <cellStyle name="20% - Accent6" xfId="13" xr:uid="{00000000-0005-0000-0000-000009000000}"/>
    <cellStyle name="20% - 着色 5" xfId="7" xr:uid="{00000000-0005-0000-0000-00000A000000}"/>
    <cellStyle name="40% - Accent1" xfId="18" xr:uid="{00000000-0005-0000-0000-00000B000000}"/>
    <cellStyle name="40% - Accent2" xfId="19" xr:uid="{00000000-0005-0000-0000-00000C000000}"/>
    <cellStyle name="40% - Accent3" xfId="14" xr:uid="{00000000-0005-0000-0000-00000D000000}"/>
    <cellStyle name="40% - Accent4" xfId="20" xr:uid="{00000000-0005-0000-0000-00000E000000}"/>
    <cellStyle name="40% - Accent5" xfId="21" xr:uid="{00000000-0005-0000-0000-00000F000000}"/>
    <cellStyle name="40% - Accent6" xfId="22" xr:uid="{00000000-0005-0000-0000-000010000000}"/>
    <cellStyle name="60% - Accent1" xfId="23" xr:uid="{00000000-0005-0000-0000-000011000000}"/>
    <cellStyle name="60% - Accent2" xfId="24" xr:uid="{00000000-0005-0000-0000-000012000000}"/>
    <cellStyle name="60% - Accent3" xfId="25" xr:uid="{00000000-0005-0000-0000-000013000000}"/>
    <cellStyle name="60% - Accent4" xfId="26" xr:uid="{00000000-0005-0000-0000-000014000000}"/>
    <cellStyle name="60% - Accent5" xfId="27" xr:uid="{00000000-0005-0000-0000-000015000000}"/>
    <cellStyle name="60% - Accent6" xfId="28" xr:uid="{00000000-0005-0000-0000-000016000000}"/>
    <cellStyle name="60% - 着色 2" xfId="2" xr:uid="{00000000-0005-0000-0000-000017000000}"/>
    <cellStyle name="Accent1" xfId="30" xr:uid="{00000000-0005-0000-0000-000018000000}"/>
    <cellStyle name="Accent2" xfId="31" xr:uid="{00000000-0005-0000-0000-000019000000}"/>
    <cellStyle name="Accent3" xfId="32" xr:uid="{00000000-0005-0000-0000-00001A000000}"/>
    <cellStyle name="Accent4" xfId="33" xr:uid="{00000000-0005-0000-0000-00001B000000}"/>
    <cellStyle name="Accent5" xfId="34" xr:uid="{00000000-0005-0000-0000-00001C000000}"/>
    <cellStyle name="Accent6" xfId="35" xr:uid="{00000000-0005-0000-0000-00001D000000}"/>
    <cellStyle name="Bad" xfId="36" xr:uid="{00000000-0005-0000-0000-00001E000000}"/>
    <cellStyle name="Calculation" xfId="37" xr:uid="{00000000-0005-0000-0000-00001F000000}"/>
    <cellStyle name="Check Cell" xfId="38" xr:uid="{00000000-0005-0000-0000-000020000000}"/>
    <cellStyle name="Currency 2" xfId="40" xr:uid="{00000000-0005-0000-0000-000021000000}"/>
    <cellStyle name="Explanatory Text" xfId="41" xr:uid="{00000000-0005-0000-0000-000022000000}"/>
    <cellStyle name="Good" xfId="42" xr:uid="{00000000-0005-0000-0000-000023000000}"/>
    <cellStyle name="Heading 1" xfId="43" xr:uid="{00000000-0005-0000-0000-000024000000}"/>
    <cellStyle name="Heading 2" xfId="44" xr:uid="{00000000-0005-0000-0000-000025000000}"/>
    <cellStyle name="Heading 3" xfId="6" xr:uid="{00000000-0005-0000-0000-000026000000}"/>
    <cellStyle name="Heading 4" xfId="45" xr:uid="{00000000-0005-0000-0000-000027000000}"/>
    <cellStyle name="Input" xfId="5" xr:uid="{00000000-0005-0000-0000-000028000000}"/>
    <cellStyle name="Linked Cell" xfId="46" xr:uid="{00000000-0005-0000-0000-000029000000}"/>
    <cellStyle name="Neutral" xfId="47" xr:uid="{00000000-0005-0000-0000-00002A000000}"/>
    <cellStyle name="Normal 2" xfId="48" xr:uid="{00000000-0005-0000-0000-00002C000000}"/>
    <cellStyle name="Normal 3" xfId="49" xr:uid="{00000000-0005-0000-0000-00002D000000}"/>
    <cellStyle name="Normal 4" xfId="50" xr:uid="{00000000-0005-0000-0000-00002E000000}"/>
    <cellStyle name="Note" xfId="51" xr:uid="{00000000-0005-0000-0000-00002F000000}"/>
    <cellStyle name="Output" xfId="52" xr:uid="{00000000-0005-0000-0000-000030000000}"/>
    <cellStyle name="Standard_budget BMW Deal…ng 20070530.xls" xfId="53" xr:uid="{00000000-0005-0000-0000-000031000000}"/>
    <cellStyle name="Title" xfId="55" xr:uid="{00000000-0005-0000-0000-000032000000}"/>
    <cellStyle name="Total" xfId="56" xr:uid="{00000000-0005-0000-0000-000033000000}"/>
    <cellStyle name="Warning Text" xfId="57" xr:uid="{00000000-0005-0000-0000-000034000000}"/>
    <cellStyle name="標準_見積例" xfId="58" xr:uid="{00000000-0005-0000-0000-00003F000000}"/>
    <cellStyle name="差_ATSL试驾活动" xfId="29" xr:uid="{00000000-0005-0000-0000-000039000000}"/>
    <cellStyle name="差_Copy of Copy of ATSL上市发布会+试驾 旅行社SOW (第三轮）" xfId="39" xr:uid="{00000000-0005-0000-0000-00003A000000}"/>
    <cellStyle name="常规" xfId="0" builtinId="0"/>
    <cellStyle name="常规 2" xfId="54" xr:uid="{00000000-0005-0000-0000-00003B000000}"/>
    <cellStyle name="常规_Sheet1" xfId="59" xr:uid="{00000000-0005-0000-0000-00003C000000}"/>
    <cellStyle name="好_ATSL试驾活动" xfId="60" xr:uid="{00000000-0005-0000-0000-000037000000}"/>
    <cellStyle name="好_Copy of Copy of ATSL上市发布会+试驾 旅行社SOW (第三轮）" xfId="61" xr:uid="{00000000-0005-0000-0000-000038000000}"/>
    <cellStyle name="千位分隔 2" xfId="62" xr:uid="{00000000-0005-0000-0000-000036000000}"/>
    <cellStyle name="样式 1" xfId="63" xr:uid="{00000000-0005-0000-0000-00003D000000}"/>
    <cellStyle name="样式 1 2" xfId="64" xr:uid="{00000000-0005-0000-0000-00003E000000}"/>
    <cellStyle name="一般_Sheet1" xfId="65" xr:uid="{00000000-0005-0000-0000-000035000000}"/>
    <cellStyle name="着色 1" xfId="8" xr:uid="{00000000-0005-0000-0000-000040000000}"/>
    <cellStyle name="着色 5" xfId="12" xr:uid="{00000000-0005-0000-0000-000041000000}"/>
  </cellStyles>
  <dxfs count="0"/>
  <tableStyles count="0" defaultTableStyle="TableStyleMedium9" defaultPivotStyle="PivotStyleLight16"/>
  <colors>
    <mruColors>
      <color rgb="FFFFCC99"/>
      <color rgb="FFC0C0C0"/>
      <color rgb="FFB8CCE4"/>
      <color rgb="FF333333"/>
      <color rgb="FFFF0000"/>
      <color rgb="FF969696"/>
      <color rgb="FF808080"/>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120" t="s">
        <v>0</v>
      </c>
      <c r="B1" s="121"/>
      <c r="C1" s="122"/>
    </row>
    <row r="2" spans="1:3" ht="37.5" customHeight="1">
      <c r="A2" s="123" t="s">
        <v>1</v>
      </c>
      <c r="B2" s="124"/>
      <c r="C2" s="101" t="e">
        <f>#REF!</f>
        <v>#REF!</v>
      </c>
    </row>
    <row r="3" spans="1:3" ht="15.45">
      <c r="A3" s="123" t="s">
        <v>2</v>
      </c>
      <c r="B3" s="125"/>
      <c r="C3" s="101">
        <f>'机票-六折版 '!I14</f>
        <v>101952</v>
      </c>
    </row>
    <row r="4" spans="1:3" ht="15.45">
      <c r="A4" s="123" t="s">
        <v>3</v>
      </c>
      <c r="B4" s="124"/>
      <c r="C4" s="101"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31" t="s">
        <v>4</v>
      </c>
      <c r="B1" s="132"/>
      <c r="C1" s="132"/>
      <c r="D1" s="132"/>
      <c r="E1" s="132"/>
    </row>
    <row r="2" spans="1:5" ht="15.45">
      <c r="A2" s="123" t="s">
        <v>5</v>
      </c>
      <c r="B2" s="124"/>
      <c r="C2" s="126" t="e">
        <f>#REF!</f>
        <v>#REF!</v>
      </c>
      <c r="D2" s="133"/>
      <c r="E2" s="134"/>
    </row>
    <row r="3" spans="1:5" ht="15.45">
      <c r="A3" s="123" t="s">
        <v>6</v>
      </c>
      <c r="B3" s="125"/>
      <c r="C3" s="126">
        <f>SOW!G42</f>
        <v>292864</v>
      </c>
      <c r="D3" s="133"/>
      <c r="E3" s="134"/>
    </row>
    <row r="4" spans="1:5" ht="15.45">
      <c r="A4" s="123" t="s">
        <v>3</v>
      </c>
      <c r="B4" s="124"/>
      <c r="C4" s="126" t="e">
        <f>SUM(C2:E3)</f>
        <v>#REF!</v>
      </c>
      <c r="D4" s="127"/>
      <c r="E4" s="124"/>
    </row>
    <row r="5" spans="1:5">
      <c r="A5" s="128" t="s">
        <v>7</v>
      </c>
      <c r="B5" s="129"/>
      <c r="C5" s="129"/>
      <c r="D5" s="129"/>
      <c r="E5" s="130"/>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2"/>
  <sheetViews>
    <sheetView tabSelected="1" topLeftCell="A23" zoomScale="60" zoomScaleNormal="60" workbookViewId="0">
      <selection activeCell="A36" sqref="A36:B36"/>
    </sheetView>
  </sheetViews>
  <sheetFormatPr defaultColWidth="19.5703125" defaultRowHeight="12.9"/>
  <cols>
    <col min="1" max="1" width="66" style="63" customWidth="1"/>
    <col min="2" max="2" width="33.78515625" style="64" customWidth="1"/>
    <col min="3" max="3" width="31.5703125" style="64"/>
    <col min="4" max="7" width="12.0703125" style="65" customWidth="1"/>
    <col min="8" max="8" width="53.7109375" style="66" customWidth="1"/>
    <col min="9" max="16384" width="19.5703125" style="63"/>
  </cols>
  <sheetData>
    <row r="1" spans="1:8" ht="32.15" customHeight="1">
      <c r="A1" s="67" t="s">
        <v>8</v>
      </c>
      <c r="B1" s="143" t="s">
        <v>154</v>
      </c>
      <c r="C1" s="144"/>
      <c r="D1" s="144"/>
      <c r="E1" s="144"/>
      <c r="F1" s="144"/>
      <c r="G1" s="144"/>
      <c r="H1" s="145"/>
    </row>
    <row r="2" spans="1:8" ht="13.75">
      <c r="A2" s="68" t="s">
        <v>9</v>
      </c>
      <c r="B2" s="69" t="s">
        <v>120</v>
      </c>
      <c r="C2" s="70"/>
      <c r="D2" s="70"/>
      <c r="E2" s="70"/>
      <c r="F2" s="70"/>
      <c r="G2" s="70"/>
      <c r="H2" s="115" t="s">
        <v>152</v>
      </c>
    </row>
    <row r="3" spans="1:8" ht="13.75">
      <c r="A3" s="68" t="s">
        <v>10</v>
      </c>
      <c r="B3" s="71" t="s">
        <v>121</v>
      </c>
      <c r="C3" s="72"/>
      <c r="D3" s="72"/>
      <c r="E3" s="72"/>
      <c r="F3" s="72"/>
      <c r="G3" s="72"/>
      <c r="H3" s="116" t="s">
        <v>153</v>
      </c>
    </row>
    <row r="4" spans="1:8" ht="15" customHeight="1">
      <c r="A4" s="68" t="s">
        <v>11</v>
      </c>
      <c r="B4" s="71"/>
      <c r="C4" s="72"/>
      <c r="D4" s="72"/>
      <c r="E4" s="72"/>
      <c r="F4" s="72"/>
      <c r="G4" s="72"/>
      <c r="H4" s="115" t="s">
        <v>155</v>
      </c>
    </row>
    <row r="5" spans="1:8">
      <c r="A5" s="73" t="s">
        <v>12</v>
      </c>
      <c r="B5" s="74"/>
    </row>
    <row r="6" spans="1:8" s="58" customFormat="1">
      <c r="A6" s="146" t="s">
        <v>13</v>
      </c>
      <c r="B6" s="146"/>
      <c r="C6" s="75" t="s">
        <v>14</v>
      </c>
      <c r="D6" s="76" t="s">
        <v>15</v>
      </c>
      <c r="E6" s="76" t="s">
        <v>16</v>
      </c>
      <c r="F6" s="76" t="s">
        <v>17</v>
      </c>
      <c r="G6" s="76" t="s">
        <v>18</v>
      </c>
      <c r="H6" s="77" t="s">
        <v>19</v>
      </c>
    </row>
    <row r="7" spans="1:8" s="58" customFormat="1" ht="15.45">
      <c r="A7" s="147" t="s">
        <v>20</v>
      </c>
      <c r="B7" s="148"/>
      <c r="C7" s="148"/>
      <c r="D7" s="148"/>
      <c r="E7" s="148"/>
      <c r="F7" s="148"/>
      <c r="G7" s="148"/>
      <c r="H7" s="149"/>
    </row>
    <row r="8" spans="1:8" s="59" customFormat="1" ht="133.85" customHeight="1">
      <c r="A8" s="152" t="s">
        <v>21</v>
      </c>
      <c r="B8" s="154" t="s">
        <v>130</v>
      </c>
      <c r="C8" s="78" t="s">
        <v>23</v>
      </c>
      <c r="D8" s="79">
        <v>1000</v>
      </c>
      <c r="E8" s="79">
        <v>1</v>
      </c>
      <c r="F8" s="79">
        <v>78</v>
      </c>
      <c r="G8" s="79">
        <f>D8*E8*F8</f>
        <v>78000</v>
      </c>
      <c r="H8" s="103" t="s">
        <v>150</v>
      </c>
    </row>
    <row r="9" spans="1:8" s="59" customFormat="1" ht="85.85" customHeight="1">
      <c r="A9" s="153"/>
      <c r="B9" s="155"/>
      <c r="C9" s="78" t="s">
        <v>122</v>
      </c>
      <c r="D9" s="79">
        <v>1200</v>
      </c>
      <c r="E9" s="79">
        <v>4</v>
      </c>
      <c r="F9" s="79">
        <v>5</v>
      </c>
      <c r="G9" s="79">
        <f t="shared" ref="G9:G16" si="0">D9*E9*F9</f>
        <v>24000</v>
      </c>
      <c r="H9" s="102" t="s">
        <v>123</v>
      </c>
    </row>
    <row r="10" spans="1:8" s="59" customFormat="1" ht="85.2" customHeight="1">
      <c r="A10" s="152" t="s">
        <v>24</v>
      </c>
      <c r="B10" s="154" t="s">
        <v>131</v>
      </c>
      <c r="C10" s="78" t="s">
        <v>127</v>
      </c>
      <c r="D10" s="79">
        <v>250</v>
      </c>
      <c r="E10" s="81">
        <v>1</v>
      </c>
      <c r="F10" s="81">
        <v>32</v>
      </c>
      <c r="G10" s="79">
        <f t="shared" si="0"/>
        <v>8000</v>
      </c>
      <c r="H10" s="109" t="s">
        <v>128</v>
      </c>
    </row>
    <row r="11" spans="1:8" s="59" customFormat="1" ht="76.849999999999994" customHeight="1">
      <c r="A11" s="153"/>
      <c r="B11" s="155"/>
      <c r="C11" s="78" t="s">
        <v>129</v>
      </c>
      <c r="D11" s="79">
        <v>60</v>
      </c>
      <c r="E11" s="81">
        <v>1</v>
      </c>
      <c r="F11" s="81">
        <v>39</v>
      </c>
      <c r="G11" s="79">
        <f t="shared" si="0"/>
        <v>2340</v>
      </c>
      <c r="H11" s="109" t="s">
        <v>134</v>
      </c>
    </row>
    <row r="12" spans="1:8" s="59" customFormat="1" ht="55.85" customHeight="1">
      <c r="A12" s="153"/>
      <c r="B12" s="155"/>
      <c r="C12" s="78" t="s">
        <v>132</v>
      </c>
      <c r="D12" s="79">
        <v>250</v>
      </c>
      <c r="E12" s="81">
        <v>1</v>
      </c>
      <c r="F12" s="81">
        <v>20</v>
      </c>
      <c r="G12" s="79">
        <f>D12*E12*F12</f>
        <v>5000</v>
      </c>
      <c r="H12" s="109" t="s">
        <v>133</v>
      </c>
    </row>
    <row r="13" spans="1:8" s="59" customFormat="1" ht="67.849999999999994" customHeight="1">
      <c r="A13" s="153"/>
      <c r="B13" s="155"/>
      <c r="C13" s="107" t="s">
        <v>149</v>
      </c>
      <c r="D13" s="79">
        <v>60</v>
      </c>
      <c r="E13" s="81">
        <v>1</v>
      </c>
      <c r="F13" s="81">
        <v>34</v>
      </c>
      <c r="G13" s="79">
        <f t="shared" si="0"/>
        <v>2040</v>
      </c>
      <c r="H13" s="109" t="s">
        <v>135</v>
      </c>
    </row>
    <row r="14" spans="1:8" s="59" customFormat="1" ht="67.849999999999994" customHeight="1">
      <c r="A14" s="153"/>
      <c r="B14" s="155"/>
      <c r="C14" s="107" t="s">
        <v>137</v>
      </c>
      <c r="D14" s="110">
        <v>250</v>
      </c>
      <c r="E14" s="111">
        <v>1</v>
      </c>
      <c r="F14" s="111">
        <v>46</v>
      </c>
      <c r="G14" s="110">
        <f t="shared" si="0"/>
        <v>11500</v>
      </c>
      <c r="H14" s="109" t="s">
        <v>136</v>
      </c>
    </row>
    <row r="15" spans="1:8" s="59" customFormat="1" ht="67.849999999999994" customHeight="1">
      <c r="A15" s="156"/>
      <c r="B15" s="157"/>
      <c r="C15" s="107" t="s">
        <v>148</v>
      </c>
      <c r="D15" s="110">
        <v>200</v>
      </c>
      <c r="E15" s="111">
        <v>1</v>
      </c>
      <c r="F15" s="111">
        <v>46</v>
      </c>
      <c r="G15" s="110">
        <f t="shared" si="0"/>
        <v>9200</v>
      </c>
      <c r="H15" s="109" t="s">
        <v>136</v>
      </c>
    </row>
    <row r="16" spans="1:8" s="59" customFormat="1" ht="61.2" customHeight="1">
      <c r="A16" s="108" t="s">
        <v>126</v>
      </c>
      <c r="B16" s="109" t="s">
        <v>124</v>
      </c>
      <c r="C16" s="112" t="s">
        <v>125</v>
      </c>
      <c r="D16" s="79">
        <v>120</v>
      </c>
      <c r="E16" s="81">
        <v>1</v>
      </c>
      <c r="F16" s="81">
        <v>78</v>
      </c>
      <c r="G16" s="79">
        <f t="shared" si="0"/>
        <v>9360</v>
      </c>
      <c r="H16" s="103"/>
    </row>
    <row r="17" spans="1:8" s="59" customFormat="1" ht="15" customHeight="1">
      <c r="A17" s="82" t="s">
        <v>27</v>
      </c>
      <c r="B17" s="83"/>
      <c r="C17" s="83"/>
      <c r="D17" s="83"/>
      <c r="E17" s="83"/>
      <c r="F17" s="83"/>
      <c r="G17" s="83"/>
      <c r="H17" s="84"/>
    </row>
    <row r="18" spans="1:8" s="59" customFormat="1" ht="15" customHeight="1">
      <c r="A18" s="150" t="s">
        <v>139</v>
      </c>
      <c r="B18" s="151"/>
      <c r="C18" s="104" t="s">
        <v>119</v>
      </c>
      <c r="D18" s="86">
        <v>1500</v>
      </c>
      <c r="E18" s="86">
        <v>1</v>
      </c>
      <c r="F18" s="86">
        <v>1</v>
      </c>
      <c r="G18" s="86">
        <f t="shared" ref="G18" si="1">D18*E18*F18</f>
        <v>1500</v>
      </c>
      <c r="H18" s="87"/>
    </row>
    <row r="19" spans="1:8" s="59" customFormat="1" ht="19.100000000000001" customHeight="1">
      <c r="A19" s="150" t="s">
        <v>142</v>
      </c>
      <c r="B19" s="151"/>
      <c r="C19" s="85" t="s">
        <v>28</v>
      </c>
      <c r="D19" s="86">
        <v>400</v>
      </c>
      <c r="E19" s="86">
        <v>1</v>
      </c>
      <c r="F19" s="86">
        <v>8</v>
      </c>
      <c r="G19" s="86">
        <f t="shared" ref="G19:G32" si="2">D19*E19*F19</f>
        <v>3200</v>
      </c>
      <c r="H19" s="87"/>
    </row>
    <row r="20" spans="1:8" s="59" customFormat="1" ht="19.100000000000001" customHeight="1">
      <c r="A20" s="150" t="s">
        <v>142</v>
      </c>
      <c r="B20" s="151"/>
      <c r="C20" s="104" t="s">
        <v>119</v>
      </c>
      <c r="D20" s="86">
        <v>800</v>
      </c>
      <c r="E20" s="86">
        <v>1</v>
      </c>
      <c r="F20" s="86">
        <v>4</v>
      </c>
      <c r="G20" s="86">
        <f t="shared" si="2"/>
        <v>3200</v>
      </c>
      <c r="H20" s="87"/>
    </row>
    <row r="21" spans="1:8" s="59" customFormat="1" ht="19.100000000000001" customHeight="1">
      <c r="A21" s="151" t="s">
        <v>146</v>
      </c>
      <c r="B21" s="151"/>
      <c r="C21" s="104" t="s">
        <v>119</v>
      </c>
      <c r="D21" s="86">
        <v>800</v>
      </c>
      <c r="E21" s="86">
        <v>1</v>
      </c>
      <c r="F21" s="86">
        <v>4</v>
      </c>
      <c r="G21" s="86">
        <f t="shared" si="2"/>
        <v>3200</v>
      </c>
      <c r="H21" s="87"/>
    </row>
    <row r="22" spans="1:8" s="59" customFormat="1" ht="19.100000000000001" customHeight="1">
      <c r="A22" s="150" t="s">
        <v>143</v>
      </c>
      <c r="B22" s="151"/>
      <c r="C22" s="104" t="s">
        <v>119</v>
      </c>
      <c r="D22" s="86">
        <v>800</v>
      </c>
      <c r="E22" s="86">
        <v>1</v>
      </c>
      <c r="F22" s="86">
        <v>4</v>
      </c>
      <c r="G22" s="86">
        <f t="shared" ref="G22" si="3">D22*E22*F22</f>
        <v>3200</v>
      </c>
      <c r="H22" s="87"/>
    </row>
    <row r="23" spans="1:8" s="59" customFormat="1" ht="19.100000000000001" customHeight="1">
      <c r="A23" s="151" t="s">
        <v>143</v>
      </c>
      <c r="B23" s="151"/>
      <c r="C23" s="85" t="s">
        <v>28</v>
      </c>
      <c r="D23" s="86">
        <v>400</v>
      </c>
      <c r="E23" s="86">
        <v>1</v>
      </c>
      <c r="F23" s="86">
        <v>6</v>
      </c>
      <c r="G23" s="86">
        <f t="shared" si="2"/>
        <v>2400</v>
      </c>
      <c r="H23" s="87"/>
    </row>
    <row r="24" spans="1:8" s="59" customFormat="1" ht="19.100000000000001" customHeight="1">
      <c r="A24" s="151" t="s">
        <v>144</v>
      </c>
      <c r="B24" s="151"/>
      <c r="C24" s="106" t="s">
        <v>140</v>
      </c>
      <c r="D24" s="86">
        <v>800</v>
      </c>
      <c r="E24" s="86">
        <v>1</v>
      </c>
      <c r="F24" s="86">
        <v>4</v>
      </c>
      <c r="G24" s="86">
        <f t="shared" si="2"/>
        <v>3200</v>
      </c>
      <c r="H24" s="87"/>
    </row>
    <row r="25" spans="1:8" s="59" customFormat="1" ht="19.100000000000001" customHeight="1">
      <c r="A25" s="163" t="s">
        <v>144</v>
      </c>
      <c r="B25" s="164"/>
      <c r="C25" s="106" t="s">
        <v>28</v>
      </c>
      <c r="D25" s="86">
        <v>400</v>
      </c>
      <c r="E25" s="86">
        <v>1</v>
      </c>
      <c r="F25" s="86">
        <v>6</v>
      </c>
      <c r="G25" s="86">
        <f t="shared" si="2"/>
        <v>2400</v>
      </c>
      <c r="H25" s="87"/>
    </row>
    <row r="26" spans="1:8" s="59" customFormat="1" ht="19.100000000000001" customHeight="1">
      <c r="A26" s="151" t="s">
        <v>147</v>
      </c>
      <c r="B26" s="151"/>
      <c r="C26" s="104" t="s">
        <v>119</v>
      </c>
      <c r="D26" s="86">
        <v>800</v>
      </c>
      <c r="E26" s="86">
        <v>1</v>
      </c>
      <c r="F26" s="86">
        <v>4</v>
      </c>
      <c r="G26" s="86">
        <f t="shared" si="2"/>
        <v>3200</v>
      </c>
      <c r="H26" s="87"/>
    </row>
    <row r="27" spans="1:8" s="59" customFormat="1" ht="19.100000000000001" customHeight="1">
      <c r="A27" s="163" t="s">
        <v>157</v>
      </c>
      <c r="B27" s="164"/>
      <c r="C27" s="105" t="s">
        <v>140</v>
      </c>
      <c r="D27" s="86">
        <v>800</v>
      </c>
      <c r="E27" s="86">
        <v>1</v>
      </c>
      <c r="F27" s="86">
        <v>4</v>
      </c>
      <c r="G27" s="86">
        <f t="shared" si="2"/>
        <v>3200</v>
      </c>
      <c r="H27" s="87"/>
    </row>
    <row r="28" spans="1:8" s="59" customFormat="1" ht="19.100000000000001" customHeight="1">
      <c r="A28" s="118" t="s">
        <v>158</v>
      </c>
      <c r="B28" s="119"/>
      <c r="C28" s="190" t="s">
        <v>161</v>
      </c>
      <c r="D28" s="189">
        <v>2200</v>
      </c>
      <c r="E28" s="86">
        <v>1</v>
      </c>
      <c r="F28" s="189">
        <v>4</v>
      </c>
      <c r="G28" s="86">
        <f t="shared" si="2"/>
        <v>8800</v>
      </c>
      <c r="H28" s="87"/>
    </row>
    <row r="29" spans="1:8" s="59" customFormat="1" ht="19.100000000000001" customHeight="1">
      <c r="A29" s="118" t="s">
        <v>159</v>
      </c>
      <c r="B29" s="119"/>
      <c r="C29" s="190" t="s">
        <v>161</v>
      </c>
      <c r="D29" s="189">
        <v>2200</v>
      </c>
      <c r="E29" s="86">
        <v>1</v>
      </c>
      <c r="F29" s="189">
        <v>4</v>
      </c>
      <c r="G29" s="86">
        <f t="shared" si="2"/>
        <v>8800</v>
      </c>
      <c r="H29" s="87"/>
    </row>
    <row r="30" spans="1:8" s="59" customFormat="1" ht="19.100000000000001" customHeight="1">
      <c r="A30" s="118" t="s">
        <v>160</v>
      </c>
      <c r="B30" s="119"/>
      <c r="C30" s="190" t="s">
        <v>161</v>
      </c>
      <c r="D30" s="189">
        <v>2200</v>
      </c>
      <c r="E30" s="86">
        <v>1</v>
      </c>
      <c r="F30" s="189">
        <v>4</v>
      </c>
      <c r="G30" s="86">
        <f t="shared" si="2"/>
        <v>8800</v>
      </c>
      <c r="H30" s="87"/>
    </row>
    <row r="31" spans="1:8" s="59" customFormat="1" ht="19.100000000000001" customHeight="1">
      <c r="A31" s="151" t="s">
        <v>162</v>
      </c>
      <c r="B31" s="151"/>
      <c r="C31" s="117" t="s">
        <v>28</v>
      </c>
      <c r="D31" s="86">
        <v>1000</v>
      </c>
      <c r="E31" s="86">
        <v>1</v>
      </c>
      <c r="F31" s="86">
        <v>2</v>
      </c>
      <c r="G31" s="189">
        <f t="shared" ref="G31" si="4">D31*E31*F31</f>
        <v>2000</v>
      </c>
      <c r="H31" s="87"/>
    </row>
    <row r="32" spans="1:8" s="59" customFormat="1" ht="19.100000000000001" customHeight="1">
      <c r="A32" s="151" t="s">
        <v>156</v>
      </c>
      <c r="B32" s="151"/>
      <c r="C32" s="85" t="s">
        <v>28</v>
      </c>
      <c r="D32" s="86">
        <v>1000</v>
      </c>
      <c r="E32" s="86">
        <v>1</v>
      </c>
      <c r="F32" s="86">
        <v>2</v>
      </c>
      <c r="G32" s="189">
        <f t="shared" si="2"/>
        <v>2000</v>
      </c>
      <c r="H32" s="87"/>
    </row>
    <row r="33" spans="1:9" s="59" customFormat="1" ht="19.100000000000001" customHeight="1">
      <c r="A33" s="150" t="s">
        <v>145</v>
      </c>
      <c r="B33" s="151"/>
      <c r="C33" s="106" t="s">
        <v>28</v>
      </c>
      <c r="D33" s="86">
        <v>1000</v>
      </c>
      <c r="E33" s="86">
        <v>1</v>
      </c>
      <c r="F33" s="86">
        <v>2</v>
      </c>
      <c r="G33" s="86">
        <f t="shared" ref="G33:G36" si="5">D33*E33*F33</f>
        <v>2000</v>
      </c>
      <c r="H33" s="87"/>
    </row>
    <row r="34" spans="1:9" s="59" customFormat="1" ht="19.100000000000001" customHeight="1">
      <c r="A34" s="150" t="s">
        <v>145</v>
      </c>
      <c r="B34" s="151"/>
      <c r="C34" s="117" t="s">
        <v>28</v>
      </c>
      <c r="D34" s="86">
        <v>1000</v>
      </c>
      <c r="E34" s="86">
        <v>1</v>
      </c>
      <c r="F34" s="86">
        <v>2</v>
      </c>
      <c r="G34" s="86">
        <f t="shared" ref="G34" si="6">D34*E34*F34</f>
        <v>2000</v>
      </c>
      <c r="H34" s="87"/>
    </row>
    <row r="35" spans="1:9" s="60" customFormat="1">
      <c r="A35" s="138" t="s">
        <v>29</v>
      </c>
      <c r="B35" s="139"/>
      <c r="C35" s="88"/>
      <c r="D35" s="89"/>
      <c r="E35" s="90"/>
      <c r="F35" s="90"/>
      <c r="G35" s="91"/>
      <c r="H35" s="92"/>
      <c r="I35" s="99"/>
    </row>
    <row r="36" spans="1:9" s="61" customFormat="1" ht="34.1" customHeight="1">
      <c r="A36" s="160" t="s">
        <v>30</v>
      </c>
      <c r="B36" s="161"/>
      <c r="C36" s="93"/>
      <c r="D36" s="86">
        <v>500</v>
      </c>
      <c r="E36" s="94">
        <v>1</v>
      </c>
      <c r="F36" s="94">
        <v>89</v>
      </c>
      <c r="G36" s="86">
        <f t="shared" si="5"/>
        <v>44500</v>
      </c>
      <c r="H36" s="113" t="s">
        <v>141</v>
      </c>
      <c r="I36" s="100"/>
    </row>
    <row r="37" spans="1:9" s="61" customFormat="1" ht="51.45">
      <c r="A37" s="160" t="s">
        <v>138</v>
      </c>
      <c r="B37" s="162"/>
      <c r="C37" s="162"/>
      <c r="D37" s="162"/>
      <c r="E37" s="162"/>
      <c r="F37" s="161"/>
      <c r="G37" s="86">
        <v>2800</v>
      </c>
      <c r="H37" s="114" t="s">
        <v>151</v>
      </c>
      <c r="I37" s="100"/>
    </row>
    <row r="38" spans="1:9" s="59" customFormat="1" ht="16.5" customHeight="1">
      <c r="A38" s="82" t="s">
        <v>31</v>
      </c>
      <c r="B38" s="83"/>
      <c r="C38" s="83"/>
      <c r="D38" s="83"/>
      <c r="E38" s="83"/>
      <c r="F38" s="83"/>
      <c r="G38" s="83"/>
      <c r="H38" s="84"/>
    </row>
    <row r="39" spans="1:9" s="59" customFormat="1" ht="16.5" customHeight="1">
      <c r="A39" s="140" t="s">
        <v>32</v>
      </c>
      <c r="B39" s="141"/>
      <c r="C39" s="95" t="s">
        <v>33</v>
      </c>
      <c r="D39" s="79">
        <v>400</v>
      </c>
      <c r="E39" s="79">
        <v>4</v>
      </c>
      <c r="F39" s="79">
        <v>4</v>
      </c>
      <c r="G39" s="79">
        <f>D39*E39*F39</f>
        <v>6400</v>
      </c>
      <c r="H39" s="80"/>
    </row>
    <row r="40" spans="1:9" ht="15" customHeight="1">
      <c r="A40" s="142" t="s">
        <v>34</v>
      </c>
      <c r="B40" s="142"/>
      <c r="C40" s="142"/>
      <c r="D40" s="142"/>
      <c r="E40" s="142"/>
      <c r="F40" s="142"/>
      <c r="G40" s="96">
        <f>SUM(G8:G39)</f>
        <v>266240</v>
      </c>
      <c r="H40" s="135"/>
    </row>
    <row r="41" spans="1:9" ht="12.75" customHeight="1">
      <c r="A41" s="158" t="s">
        <v>116</v>
      </c>
      <c r="B41" s="158"/>
      <c r="C41" s="158"/>
      <c r="D41" s="158"/>
      <c r="E41" s="158"/>
      <c r="F41" s="158"/>
      <c r="G41" s="97">
        <f>G40*0.1</f>
        <v>26624</v>
      </c>
      <c r="H41" s="136"/>
    </row>
    <row r="42" spans="1:9" s="62" customFormat="1" ht="15" customHeight="1">
      <c r="A42" s="159" t="s">
        <v>35</v>
      </c>
      <c r="B42" s="159"/>
      <c r="C42" s="159"/>
      <c r="D42" s="159"/>
      <c r="E42" s="159"/>
      <c r="F42" s="159"/>
      <c r="G42" s="98">
        <f>SUM(G40:G41)</f>
        <v>292864</v>
      </c>
      <c r="H42" s="137"/>
    </row>
  </sheetData>
  <mergeCells count="29">
    <mergeCell ref="A22:B22"/>
    <mergeCell ref="A18:B18"/>
    <mergeCell ref="A41:F41"/>
    <mergeCell ref="A42:F42"/>
    <mergeCell ref="A36:B36"/>
    <mergeCell ref="A37:F37"/>
    <mergeCell ref="A24:B24"/>
    <mergeCell ref="A25:B25"/>
    <mergeCell ref="A27:B27"/>
    <mergeCell ref="A23:B23"/>
    <mergeCell ref="A26:B26"/>
    <mergeCell ref="A32:B32"/>
    <mergeCell ref="A33:B33"/>
    <mergeCell ref="A35:B35"/>
    <mergeCell ref="A34:B34"/>
    <mergeCell ref="A31:B31"/>
    <mergeCell ref="B1:H1"/>
    <mergeCell ref="A6:B6"/>
    <mergeCell ref="A7:H7"/>
    <mergeCell ref="A19:B19"/>
    <mergeCell ref="A21:B21"/>
    <mergeCell ref="A8:A9"/>
    <mergeCell ref="B8:B9"/>
    <mergeCell ref="A10:A15"/>
    <mergeCell ref="B10:B15"/>
    <mergeCell ref="A20:B20"/>
    <mergeCell ref="H40:H42"/>
    <mergeCell ref="A39:B39"/>
    <mergeCell ref="A40:F40"/>
  </mergeCells>
  <phoneticPr fontId="43" type="noConversion"/>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92578125" defaultRowHeight="11.6"/>
  <cols>
    <col min="1" max="1" width="6.92578125" style="30" customWidth="1"/>
    <col min="2" max="2" width="28.5703125" style="30" customWidth="1"/>
    <col min="3" max="3" width="34.2109375" style="30" customWidth="1"/>
    <col min="4" max="4" width="23.0703125" style="30" customWidth="1"/>
    <col min="5" max="6" width="12.5703125" style="31" customWidth="1"/>
    <col min="7" max="7" width="5.5703125" style="30"/>
    <col min="8" max="8" width="7" style="32" customWidth="1"/>
    <col min="9" max="9" width="15.92578125" style="31"/>
    <col min="10" max="10" width="10.92578125" style="30" customWidth="1"/>
    <col min="11" max="16384" width="7.92578125" style="30"/>
  </cols>
  <sheetData>
    <row r="1" spans="1:11" s="28" customFormat="1">
      <c r="A1" s="33" t="s">
        <v>36</v>
      </c>
      <c r="B1" s="34" t="s">
        <v>37</v>
      </c>
      <c r="C1" s="34"/>
      <c r="D1" s="34"/>
      <c r="E1" s="165"/>
      <c r="F1" s="165"/>
      <c r="G1" s="165"/>
      <c r="H1" s="165"/>
      <c r="I1" s="51"/>
    </row>
    <row r="2" spans="1:11" s="28" customFormat="1">
      <c r="A2" s="33" t="s">
        <v>38</v>
      </c>
      <c r="B2" s="34"/>
      <c r="C2" s="35" t="s">
        <v>39</v>
      </c>
      <c r="D2" s="34"/>
      <c r="E2" s="165"/>
      <c r="F2" s="165"/>
      <c r="G2" s="165"/>
      <c r="H2" s="165"/>
      <c r="I2" s="51"/>
    </row>
    <row r="3" spans="1:11" s="28" customFormat="1">
      <c r="A3" s="33" t="s">
        <v>40</v>
      </c>
      <c r="B3" s="34"/>
      <c r="C3" s="34" t="s">
        <v>41</v>
      </c>
      <c r="D3" s="34"/>
      <c r="E3" s="165"/>
      <c r="F3" s="165"/>
      <c r="G3" s="165"/>
      <c r="H3" s="165"/>
      <c r="I3" s="51"/>
    </row>
    <row r="4" spans="1:11" s="28" customFormat="1" ht="14.25" customHeight="1">
      <c r="A4" s="36" t="s">
        <v>42</v>
      </c>
      <c r="B4" s="37" t="s">
        <v>43</v>
      </c>
      <c r="C4" s="34"/>
      <c r="D4" s="34"/>
      <c r="E4" s="34"/>
      <c r="F4" s="34"/>
      <c r="G4" s="34"/>
      <c r="H4" s="34"/>
      <c r="I4" s="52"/>
    </row>
    <row r="5" spans="1:11" s="29" customFormat="1" ht="21" customHeight="1">
      <c r="A5" s="38" t="s">
        <v>44</v>
      </c>
      <c r="B5" s="39" t="s">
        <v>45</v>
      </c>
      <c r="C5" s="39" t="s">
        <v>46</v>
      </c>
      <c r="D5" s="39" t="s">
        <v>47</v>
      </c>
      <c r="E5" s="40" t="s">
        <v>48</v>
      </c>
      <c r="F5" s="41" t="s">
        <v>49</v>
      </c>
      <c r="G5" s="166" t="s">
        <v>50</v>
      </c>
      <c r="H5" s="167"/>
      <c r="I5" s="53" t="s">
        <v>51</v>
      </c>
      <c r="J5" s="54"/>
    </row>
    <row r="6" spans="1:11" s="29" customFormat="1" ht="21" customHeight="1">
      <c r="A6" s="42">
        <v>1.1000000000000001</v>
      </c>
      <c r="B6" s="43" t="s">
        <v>52</v>
      </c>
      <c r="C6" s="43"/>
      <c r="D6" s="43"/>
      <c r="E6" s="43"/>
      <c r="F6" s="43"/>
      <c r="G6" s="43"/>
      <c r="H6" s="43"/>
      <c r="I6" s="55"/>
    </row>
    <row r="7" spans="1:11" ht="26.15" customHeight="1">
      <c r="A7" s="44">
        <v>1</v>
      </c>
      <c r="B7" s="45" t="s">
        <v>53</v>
      </c>
      <c r="C7" s="46" t="s">
        <v>54</v>
      </c>
      <c r="D7" s="45"/>
      <c r="E7" s="47">
        <v>2880</v>
      </c>
      <c r="F7" s="47">
        <v>0.6</v>
      </c>
      <c r="G7" s="48">
        <v>32</v>
      </c>
      <c r="H7" s="49" t="s">
        <v>55</v>
      </c>
      <c r="I7" s="56">
        <f t="shared" ref="I7:I13" si="0">E7*F7*G7</f>
        <v>55296</v>
      </c>
    </row>
    <row r="8" spans="1:11" ht="26.15" customHeight="1">
      <c r="A8" s="44">
        <v>2</v>
      </c>
      <c r="B8" s="50" t="s">
        <v>53</v>
      </c>
      <c r="C8" s="46" t="s">
        <v>56</v>
      </c>
      <c r="D8" s="45"/>
      <c r="E8" s="47">
        <v>3080</v>
      </c>
      <c r="F8" s="47">
        <v>0.6</v>
      </c>
      <c r="G8" s="48">
        <v>8</v>
      </c>
      <c r="H8" s="49" t="s">
        <v>55</v>
      </c>
      <c r="I8" s="56">
        <f t="shared" si="0"/>
        <v>14784</v>
      </c>
    </row>
    <row r="9" spans="1:11" ht="26.15" customHeight="1">
      <c r="A9" s="44">
        <v>3</v>
      </c>
      <c r="B9" s="50" t="s">
        <v>53</v>
      </c>
      <c r="C9" s="46" t="s">
        <v>57</v>
      </c>
      <c r="D9" s="45"/>
      <c r="E9" s="47">
        <v>3640</v>
      </c>
      <c r="F9" s="47">
        <v>0.6</v>
      </c>
      <c r="G9" s="48">
        <v>2</v>
      </c>
      <c r="H9" s="49" t="s">
        <v>55</v>
      </c>
      <c r="I9" s="56">
        <f t="shared" si="0"/>
        <v>4368</v>
      </c>
    </row>
    <row r="10" spans="1:11" ht="26.15" customHeight="1">
      <c r="A10" s="44">
        <v>4</v>
      </c>
      <c r="B10" s="50" t="s">
        <v>53</v>
      </c>
      <c r="C10" s="46" t="s">
        <v>58</v>
      </c>
      <c r="D10" s="45"/>
      <c r="E10" s="47">
        <v>3340</v>
      </c>
      <c r="F10" s="47">
        <v>0.6</v>
      </c>
      <c r="G10" s="48">
        <v>1</v>
      </c>
      <c r="H10" s="49" t="s">
        <v>55</v>
      </c>
      <c r="I10" s="56">
        <f t="shared" si="0"/>
        <v>2004</v>
      </c>
    </row>
    <row r="11" spans="1:11" ht="26.15" customHeight="1">
      <c r="A11" s="44">
        <v>5</v>
      </c>
      <c r="B11" s="50" t="s">
        <v>53</v>
      </c>
      <c r="C11" s="46" t="s">
        <v>59</v>
      </c>
      <c r="D11" s="45"/>
      <c r="E11" s="47">
        <v>3820</v>
      </c>
      <c r="F11" s="47">
        <v>0.6</v>
      </c>
      <c r="G11" s="48">
        <v>3</v>
      </c>
      <c r="H11" s="49" t="s">
        <v>55</v>
      </c>
      <c r="I11" s="56">
        <f t="shared" si="0"/>
        <v>6876</v>
      </c>
    </row>
    <row r="12" spans="1:11" ht="26.15" customHeight="1">
      <c r="A12" s="44">
        <v>6</v>
      </c>
      <c r="B12" s="50" t="s">
        <v>53</v>
      </c>
      <c r="C12" s="46" t="s">
        <v>60</v>
      </c>
      <c r="D12" s="45"/>
      <c r="E12" s="47">
        <v>2240</v>
      </c>
      <c r="F12" s="47">
        <v>0.6</v>
      </c>
      <c r="G12" s="48">
        <v>1</v>
      </c>
      <c r="H12" s="49" t="s">
        <v>55</v>
      </c>
      <c r="I12" s="56">
        <f t="shared" si="0"/>
        <v>1344</v>
      </c>
    </row>
    <row r="13" spans="1:11" ht="26.15" customHeight="1">
      <c r="A13" s="44">
        <v>7</v>
      </c>
      <c r="B13" s="45" t="s">
        <v>61</v>
      </c>
      <c r="C13" s="46" t="s">
        <v>62</v>
      </c>
      <c r="D13" s="45"/>
      <c r="E13" s="47">
        <v>2880</v>
      </c>
      <c r="F13" s="47">
        <v>0.6</v>
      </c>
      <c r="G13" s="48">
        <v>10</v>
      </c>
      <c r="H13" s="49" t="s">
        <v>55</v>
      </c>
      <c r="I13" s="56">
        <f t="shared" si="0"/>
        <v>17280</v>
      </c>
    </row>
    <row r="14" spans="1:11" s="29" customFormat="1" ht="26.25" customHeight="1">
      <c r="A14" s="168" t="s">
        <v>63</v>
      </c>
      <c r="B14" s="169"/>
      <c r="C14" s="169"/>
      <c r="D14" s="169"/>
      <c r="E14" s="169"/>
      <c r="F14" s="169"/>
      <c r="G14" s="169"/>
      <c r="H14" s="170"/>
      <c r="I14" s="57">
        <f>SUM(I7:I13)</f>
        <v>101952</v>
      </c>
      <c r="J14" s="30"/>
      <c r="K14" s="30"/>
    </row>
  </sheetData>
  <mergeCells count="5">
    <mergeCell ref="E1:H1"/>
    <mergeCell ref="E2:H2"/>
    <mergeCell ref="E3:H3"/>
    <mergeCell ref="G5:H5"/>
    <mergeCell ref="A14:H14"/>
  </mergeCells>
  <phoneticPr fontId="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5703125" defaultRowHeight="12.9"/>
  <cols>
    <col min="1" max="1" width="30.0703125" style="4" customWidth="1" collapsed="1"/>
    <col min="2" max="2" width="17.5" style="5" customWidth="1" collapsed="1"/>
    <col min="3" max="3" width="31.5703125" style="5"/>
    <col min="4" max="7" width="12.0703125" style="6" customWidth="1"/>
    <col min="8" max="8" width="11.5" style="7" customWidth="1"/>
    <col min="9" max="16384" width="19.5703125" style="4"/>
  </cols>
  <sheetData>
    <row r="1" spans="1:8" ht="46.1" customHeight="1">
      <c r="A1" s="185"/>
      <c r="B1" s="185"/>
      <c r="C1" s="185"/>
    </row>
    <row r="2" spans="1:8" ht="32.15" customHeight="1">
      <c r="A2" s="5" t="s">
        <v>8</v>
      </c>
      <c r="B2" s="186" t="s">
        <v>64</v>
      </c>
      <c r="C2" s="186"/>
      <c r="D2" s="186"/>
      <c r="E2" s="186"/>
    </row>
    <row r="3" spans="1:8">
      <c r="A3" s="5" t="s">
        <v>9</v>
      </c>
      <c r="B3" s="8" t="s">
        <v>65</v>
      </c>
    </row>
    <row r="4" spans="1:8">
      <c r="A4" s="5" t="s">
        <v>10</v>
      </c>
    </row>
    <row r="5" spans="1:8" ht="9.75" hidden="1" customHeight="1">
      <c r="A5" s="5" t="s">
        <v>11</v>
      </c>
    </row>
    <row r="6" spans="1:8" hidden="1">
      <c r="A6" s="5" t="s">
        <v>12</v>
      </c>
    </row>
    <row r="7" spans="1:8" s="1" customFormat="1">
      <c r="A7" s="187" t="s">
        <v>66</v>
      </c>
      <c r="B7" s="187"/>
      <c r="C7" s="9" t="s">
        <v>67</v>
      </c>
      <c r="D7" s="10" t="s">
        <v>68</v>
      </c>
      <c r="E7" s="10" t="s">
        <v>69</v>
      </c>
      <c r="F7" s="10" t="s">
        <v>70</v>
      </c>
      <c r="G7" s="10" t="s">
        <v>71</v>
      </c>
      <c r="H7" s="11" t="s">
        <v>72</v>
      </c>
    </row>
    <row r="8" spans="1:8" s="1" customFormat="1" ht="15.45">
      <c r="A8" s="188" t="s">
        <v>73</v>
      </c>
      <c r="B8" s="188"/>
      <c r="C8" s="188"/>
      <c r="D8" s="188"/>
      <c r="E8" s="188"/>
      <c r="F8" s="188"/>
      <c r="G8" s="12"/>
      <c r="H8" s="13"/>
    </row>
    <row r="9" spans="1:8" s="2" customFormat="1" ht="43.4" customHeight="1">
      <c r="A9" s="172" t="s">
        <v>74</v>
      </c>
      <c r="B9" s="177" t="s">
        <v>22</v>
      </c>
      <c r="C9" s="14" t="s">
        <v>75</v>
      </c>
      <c r="D9" s="15">
        <v>1000</v>
      </c>
      <c r="E9" s="15">
        <v>1</v>
      </c>
      <c r="F9" s="15">
        <v>25</v>
      </c>
      <c r="G9" s="15">
        <f t="shared" ref="G9:G17" si="0">D9*E9*F9</f>
        <v>25000</v>
      </c>
      <c r="H9" s="16"/>
    </row>
    <row r="10" spans="1:8" s="2" customFormat="1" ht="43.4" customHeight="1">
      <c r="A10" s="173"/>
      <c r="B10" s="178"/>
      <c r="C10" s="14" t="s">
        <v>76</v>
      </c>
      <c r="D10" s="15">
        <v>1000</v>
      </c>
      <c r="E10" s="15">
        <v>1</v>
      </c>
      <c r="F10" s="15">
        <v>78</v>
      </c>
      <c r="G10" s="15">
        <f t="shared" si="0"/>
        <v>78000</v>
      </c>
      <c r="H10" s="16"/>
    </row>
    <row r="11" spans="1:8" s="2" customFormat="1" ht="42.65" customHeight="1">
      <c r="A11" s="173"/>
      <c r="B11" s="178"/>
      <c r="C11" s="14" t="s">
        <v>77</v>
      </c>
      <c r="D11" s="15">
        <v>1000</v>
      </c>
      <c r="E11" s="15">
        <v>1</v>
      </c>
      <c r="F11" s="15">
        <v>75</v>
      </c>
      <c r="G11" s="15">
        <f t="shared" si="0"/>
        <v>75000</v>
      </c>
      <c r="H11" s="16"/>
    </row>
    <row r="12" spans="1:8" s="2" customFormat="1" ht="42.65" customHeight="1">
      <c r="A12" s="173"/>
      <c r="B12" s="178"/>
      <c r="C12" s="14" t="s">
        <v>78</v>
      </c>
      <c r="D12" s="15">
        <v>1000</v>
      </c>
      <c r="E12" s="15">
        <v>1</v>
      </c>
      <c r="F12" s="15">
        <v>24</v>
      </c>
      <c r="G12" s="15">
        <f t="shared" si="0"/>
        <v>24000</v>
      </c>
      <c r="H12" s="16"/>
    </row>
    <row r="13" spans="1:8" s="2" customFormat="1" ht="42.65" customHeight="1">
      <c r="A13" s="173"/>
      <c r="B13" s="178"/>
      <c r="C13" s="14" t="s">
        <v>79</v>
      </c>
      <c r="D13" s="15">
        <v>1000</v>
      </c>
      <c r="E13" s="15">
        <v>5</v>
      </c>
      <c r="F13" s="15">
        <v>5</v>
      </c>
      <c r="G13" s="15">
        <f t="shared" si="0"/>
        <v>25000</v>
      </c>
      <c r="H13" s="16"/>
    </row>
    <row r="14" spans="1:8" s="2" customFormat="1" ht="42.65" customHeight="1">
      <c r="A14" s="174"/>
      <c r="B14" s="179"/>
      <c r="C14" s="14" t="s">
        <v>80</v>
      </c>
      <c r="D14" s="15">
        <v>1000</v>
      </c>
      <c r="E14" s="15">
        <v>2</v>
      </c>
      <c r="F14" s="15">
        <v>2</v>
      </c>
      <c r="G14" s="15">
        <f t="shared" si="0"/>
        <v>4000</v>
      </c>
      <c r="H14" s="16"/>
    </row>
    <row r="15" spans="1:8" s="2" customFormat="1" ht="30.65" customHeight="1">
      <c r="A15" s="172" t="s">
        <v>81</v>
      </c>
      <c r="B15" s="177"/>
      <c r="C15" s="14" t="s">
        <v>82</v>
      </c>
      <c r="D15" s="15">
        <v>30000</v>
      </c>
      <c r="E15" s="17">
        <v>1</v>
      </c>
      <c r="F15" s="17">
        <v>5</v>
      </c>
      <c r="G15" s="15">
        <f t="shared" si="0"/>
        <v>150000</v>
      </c>
      <c r="H15" s="16"/>
    </row>
    <row r="16" spans="1:8" s="2" customFormat="1" ht="28.1" customHeight="1">
      <c r="A16" s="174"/>
      <c r="B16" s="179"/>
      <c r="C16" s="14" t="s">
        <v>83</v>
      </c>
      <c r="D16" s="15">
        <v>150</v>
      </c>
      <c r="E16" s="17">
        <v>1</v>
      </c>
      <c r="F16" s="17">
        <v>102</v>
      </c>
      <c r="G16" s="15">
        <f t="shared" si="0"/>
        <v>15300</v>
      </c>
      <c r="H16" s="16"/>
    </row>
    <row r="17" spans="1:8" s="2" customFormat="1" ht="89.25" customHeight="1">
      <c r="A17" s="175" t="s">
        <v>84</v>
      </c>
      <c r="B17" s="18" t="s">
        <v>85</v>
      </c>
      <c r="C17" s="19" t="s">
        <v>86</v>
      </c>
      <c r="D17" s="15">
        <v>300</v>
      </c>
      <c r="E17" s="15">
        <v>1</v>
      </c>
      <c r="F17" s="17">
        <v>222</v>
      </c>
      <c r="G17" s="15">
        <f t="shared" si="0"/>
        <v>66600</v>
      </c>
      <c r="H17" s="16"/>
    </row>
    <row r="18" spans="1:8" s="2" customFormat="1" ht="33.65" customHeight="1">
      <c r="A18" s="176"/>
      <c r="B18" s="16"/>
      <c r="C18" s="20"/>
      <c r="D18" s="21"/>
      <c r="E18" s="15"/>
      <c r="F18" s="17"/>
      <c r="G18" s="15"/>
      <c r="H18" s="16"/>
    </row>
    <row r="19" spans="1:8" s="2" customFormat="1" ht="27.75" customHeight="1">
      <c r="A19" s="16" t="s">
        <v>87</v>
      </c>
      <c r="B19" s="16" t="s">
        <v>88</v>
      </c>
      <c r="C19" s="19"/>
      <c r="D19" s="15">
        <v>4000</v>
      </c>
      <c r="E19" s="15">
        <v>6</v>
      </c>
      <c r="F19" s="15">
        <v>1</v>
      </c>
      <c r="G19" s="15">
        <f>D19*E19*F19</f>
        <v>24000</v>
      </c>
      <c r="H19" s="16"/>
    </row>
    <row r="20" spans="1:8" s="1" customFormat="1" ht="15" customHeight="1">
      <c r="A20" s="183" t="s">
        <v>89</v>
      </c>
      <c r="B20" s="183"/>
      <c r="C20" s="183"/>
      <c r="D20" s="183"/>
      <c r="E20" s="183"/>
      <c r="F20" s="183"/>
      <c r="G20" s="22"/>
      <c r="H20" s="22"/>
    </row>
    <row r="21" spans="1:8" s="1" customFormat="1" ht="15" customHeight="1">
      <c r="A21" s="184" t="s">
        <v>90</v>
      </c>
      <c r="B21" s="184"/>
      <c r="C21" s="19" t="s">
        <v>91</v>
      </c>
      <c r="D21" s="15">
        <v>1500</v>
      </c>
      <c r="E21" s="15">
        <v>1</v>
      </c>
      <c r="F21" s="15">
        <v>1</v>
      </c>
      <c r="G21" s="15">
        <f>D21*E21*F21</f>
        <v>1500</v>
      </c>
      <c r="H21" s="19"/>
    </row>
    <row r="22" spans="1:8" s="2" customFormat="1" ht="14.25" customHeight="1">
      <c r="A22" s="180" t="s">
        <v>92</v>
      </c>
      <c r="B22" s="180"/>
      <c r="C22" s="19" t="s">
        <v>93</v>
      </c>
      <c r="D22" s="15">
        <v>600</v>
      </c>
      <c r="E22" s="15">
        <v>1</v>
      </c>
      <c r="F22" s="15">
        <v>3</v>
      </c>
      <c r="G22" s="15">
        <f>D22*E22*F22</f>
        <v>1800</v>
      </c>
      <c r="H22" s="19"/>
    </row>
    <row r="23" spans="1:8" s="2" customFormat="1" ht="14.25" customHeight="1">
      <c r="A23" s="180"/>
      <c r="B23" s="180"/>
      <c r="C23" s="19" t="s">
        <v>94</v>
      </c>
      <c r="D23" s="15">
        <v>1100</v>
      </c>
      <c r="E23" s="15">
        <v>1</v>
      </c>
      <c r="F23" s="15">
        <v>1</v>
      </c>
      <c r="G23" s="15">
        <f>D22*E23*F22</f>
        <v>1800</v>
      </c>
      <c r="H23" s="19"/>
    </row>
    <row r="24" spans="1:8" s="2" customFormat="1">
      <c r="A24" s="180" t="s">
        <v>95</v>
      </c>
      <c r="B24" s="180"/>
      <c r="C24" s="19" t="s">
        <v>96</v>
      </c>
      <c r="D24" s="15">
        <v>2800</v>
      </c>
      <c r="E24" s="17">
        <v>1</v>
      </c>
      <c r="F24" s="15">
        <v>2</v>
      </c>
      <c r="G24" s="17">
        <f>D23*E24*F23</f>
        <v>1100</v>
      </c>
      <c r="H24" s="19"/>
    </row>
    <row r="25" spans="1:8" s="2" customFormat="1" ht="14.25" customHeight="1">
      <c r="A25" s="180" t="s">
        <v>97</v>
      </c>
      <c r="B25" s="180"/>
      <c r="C25" s="19" t="s">
        <v>98</v>
      </c>
      <c r="D25" s="15">
        <v>1000</v>
      </c>
      <c r="E25" s="15">
        <v>1</v>
      </c>
      <c r="F25" s="15">
        <v>1</v>
      </c>
      <c r="G25" s="15">
        <f>D24*E25*F24</f>
        <v>5600</v>
      </c>
      <c r="H25" s="19"/>
    </row>
    <row r="26" spans="1:8" s="2" customFormat="1" ht="14.25" customHeight="1">
      <c r="A26" s="180"/>
      <c r="B26" s="180"/>
      <c r="C26" s="20" t="s">
        <v>99</v>
      </c>
      <c r="D26" s="15">
        <v>1500</v>
      </c>
      <c r="E26" s="15">
        <v>1</v>
      </c>
      <c r="F26" s="17">
        <v>1</v>
      </c>
      <c r="G26" s="15">
        <f>D25*E26*F25</f>
        <v>1000</v>
      </c>
      <c r="H26" s="19"/>
    </row>
    <row r="27" spans="1:8" s="2" customFormat="1">
      <c r="A27" s="180" t="s">
        <v>100</v>
      </c>
      <c r="B27" s="180"/>
      <c r="C27" s="19" t="s">
        <v>101</v>
      </c>
      <c r="D27" s="15">
        <v>1000</v>
      </c>
      <c r="E27" s="15">
        <v>1</v>
      </c>
      <c r="F27" s="15">
        <v>2</v>
      </c>
      <c r="G27" s="15">
        <f>D27*E27*F27</f>
        <v>2000</v>
      </c>
      <c r="H27" s="19"/>
    </row>
    <row r="28" spans="1:8" s="2" customFormat="1" ht="14.25" customHeight="1">
      <c r="A28" s="180"/>
      <c r="B28" s="180"/>
      <c r="C28" s="19" t="s">
        <v>94</v>
      </c>
      <c r="D28" s="15">
        <v>1100</v>
      </c>
      <c r="E28" s="15">
        <v>1</v>
      </c>
      <c r="F28" s="15">
        <v>1</v>
      </c>
      <c r="G28" s="15">
        <f>D28*E28*F28</f>
        <v>1100</v>
      </c>
      <c r="H28" s="19"/>
    </row>
    <row r="29" spans="1:8" s="2" customFormat="1" ht="14.25" customHeight="1">
      <c r="A29" s="180"/>
      <c r="B29" s="180"/>
      <c r="C29" s="20" t="s">
        <v>99</v>
      </c>
      <c r="D29" s="15">
        <v>1500</v>
      </c>
      <c r="E29" s="17">
        <v>1</v>
      </c>
      <c r="F29" s="17">
        <v>2</v>
      </c>
      <c r="G29" s="17">
        <f>D29*E29*F29</f>
        <v>3000</v>
      </c>
      <c r="H29" s="19"/>
    </row>
    <row r="30" spans="1:8" s="2" customFormat="1" ht="14.25" customHeight="1">
      <c r="A30" s="180" t="s">
        <v>102</v>
      </c>
      <c r="B30" s="180"/>
      <c r="C30" s="19" t="s">
        <v>103</v>
      </c>
      <c r="D30" s="15">
        <v>4500</v>
      </c>
      <c r="E30" s="15">
        <v>1</v>
      </c>
      <c r="F30" s="15">
        <v>2</v>
      </c>
      <c r="G30" s="15">
        <f t="shared" ref="G30:G38" si="1">D30*E30*F30</f>
        <v>9000</v>
      </c>
      <c r="H30" s="19"/>
    </row>
    <row r="31" spans="1:8" s="2" customFormat="1">
      <c r="A31" s="180" t="s">
        <v>104</v>
      </c>
      <c r="B31" s="180"/>
      <c r="C31" s="19" t="s">
        <v>98</v>
      </c>
      <c r="D31" s="15">
        <v>1000</v>
      </c>
      <c r="E31" s="15">
        <v>1</v>
      </c>
      <c r="F31" s="15">
        <v>3</v>
      </c>
      <c r="G31" s="15">
        <f t="shared" si="1"/>
        <v>3000</v>
      </c>
      <c r="H31" s="19"/>
    </row>
    <row r="32" spans="1:8" s="2" customFormat="1" ht="14.25" customHeight="1">
      <c r="A32" s="180"/>
      <c r="B32" s="180"/>
      <c r="C32" s="19" t="s">
        <v>94</v>
      </c>
      <c r="D32" s="15">
        <v>1100</v>
      </c>
      <c r="E32" s="15">
        <v>1</v>
      </c>
      <c r="F32" s="15">
        <v>1</v>
      </c>
      <c r="G32" s="15">
        <f t="shared" si="1"/>
        <v>1100</v>
      </c>
      <c r="H32" s="19"/>
    </row>
    <row r="33" spans="1:8" s="2" customFormat="1" ht="14.25" customHeight="1">
      <c r="A33" s="180" t="s">
        <v>105</v>
      </c>
      <c r="B33" s="180"/>
      <c r="C33" s="19" t="s">
        <v>93</v>
      </c>
      <c r="D33" s="15">
        <v>600</v>
      </c>
      <c r="E33" s="15">
        <v>1</v>
      </c>
      <c r="F33" s="15">
        <v>3</v>
      </c>
      <c r="G33" s="15">
        <f t="shared" si="1"/>
        <v>1800</v>
      </c>
      <c r="H33" s="19"/>
    </row>
    <row r="34" spans="1:8" s="2" customFormat="1" ht="14.25" customHeight="1">
      <c r="A34" s="180"/>
      <c r="B34" s="180"/>
      <c r="C34" s="19" t="s">
        <v>94</v>
      </c>
      <c r="D34" s="15">
        <v>1100</v>
      </c>
      <c r="E34" s="15">
        <v>1</v>
      </c>
      <c r="F34" s="15">
        <v>1</v>
      </c>
      <c r="G34" s="15">
        <f t="shared" si="1"/>
        <v>1100</v>
      </c>
      <c r="H34" s="19"/>
    </row>
    <row r="35" spans="1:8" s="2" customFormat="1" ht="14.25" customHeight="1">
      <c r="A35" s="180" t="s">
        <v>106</v>
      </c>
      <c r="B35" s="180"/>
      <c r="C35" s="19" t="s">
        <v>107</v>
      </c>
      <c r="D35" s="15">
        <v>600</v>
      </c>
      <c r="E35" s="15">
        <v>1</v>
      </c>
      <c r="F35" s="15">
        <v>3</v>
      </c>
      <c r="G35" s="15">
        <f t="shared" si="1"/>
        <v>1800</v>
      </c>
      <c r="H35" s="19"/>
    </row>
    <row r="36" spans="1:8" s="2" customFormat="1" ht="14.25" customHeight="1">
      <c r="A36" s="180"/>
      <c r="B36" s="180"/>
      <c r="C36" s="19" t="s">
        <v>94</v>
      </c>
      <c r="D36" s="15">
        <v>1100</v>
      </c>
      <c r="E36" s="15">
        <v>1</v>
      </c>
      <c r="F36" s="15">
        <v>1</v>
      </c>
      <c r="G36" s="15">
        <f t="shared" si="1"/>
        <v>1100</v>
      </c>
      <c r="H36" s="19"/>
    </row>
    <row r="37" spans="1:8" s="2" customFormat="1">
      <c r="A37" s="180" t="s">
        <v>108</v>
      </c>
      <c r="B37" s="180"/>
      <c r="C37" s="19" t="s">
        <v>98</v>
      </c>
      <c r="D37" s="15">
        <v>1000</v>
      </c>
      <c r="E37" s="15">
        <v>1</v>
      </c>
      <c r="F37" s="15">
        <v>3</v>
      </c>
      <c r="G37" s="15">
        <f t="shared" si="1"/>
        <v>3000</v>
      </c>
      <c r="H37" s="19"/>
    </row>
    <row r="38" spans="1:8" s="2" customFormat="1" ht="14.25" customHeight="1">
      <c r="A38" s="180"/>
      <c r="B38" s="180"/>
      <c r="C38" s="19" t="s">
        <v>94</v>
      </c>
      <c r="D38" s="15">
        <v>1100</v>
      </c>
      <c r="E38" s="15">
        <v>1</v>
      </c>
      <c r="F38" s="15">
        <v>1</v>
      </c>
      <c r="G38" s="15">
        <f t="shared" si="1"/>
        <v>1100</v>
      </c>
      <c r="H38" s="19"/>
    </row>
    <row r="39" spans="1:8" s="2" customFormat="1" ht="16.5" customHeight="1">
      <c r="A39" s="183" t="s">
        <v>29</v>
      </c>
      <c r="B39" s="183"/>
      <c r="C39" s="183"/>
      <c r="D39" s="183"/>
      <c r="E39" s="183"/>
      <c r="F39" s="183"/>
      <c r="G39" s="13"/>
      <c r="H39" s="13"/>
    </row>
    <row r="40" spans="1:8" s="2" customFormat="1" ht="30.75" customHeight="1">
      <c r="A40" s="181" t="s">
        <v>109</v>
      </c>
      <c r="B40" s="182"/>
      <c r="C40" s="23"/>
      <c r="D40" s="15">
        <v>800</v>
      </c>
      <c r="E40" s="15">
        <v>2</v>
      </c>
      <c r="F40" s="15">
        <v>12</v>
      </c>
      <c r="G40" s="15">
        <f>D40*E40*F40</f>
        <v>19200</v>
      </c>
      <c r="H40" s="16" t="s">
        <v>26</v>
      </c>
    </row>
    <row r="41" spans="1:8" s="2" customFormat="1" ht="30.75" customHeight="1">
      <c r="A41" s="181" t="s">
        <v>110</v>
      </c>
      <c r="B41" s="182"/>
      <c r="C41" s="23"/>
      <c r="D41" s="15">
        <v>100</v>
      </c>
      <c r="E41" s="15">
        <v>1</v>
      </c>
      <c r="F41" s="15">
        <v>12</v>
      </c>
      <c r="G41" s="15">
        <f>D41*E41*F41</f>
        <v>1200</v>
      </c>
      <c r="H41" s="16" t="s">
        <v>26</v>
      </c>
    </row>
    <row r="42" spans="1:8" s="2" customFormat="1" ht="16.5" customHeight="1">
      <c r="A42" s="183" t="s">
        <v>25</v>
      </c>
      <c r="B42" s="183"/>
      <c r="C42" s="183"/>
      <c r="D42" s="183"/>
      <c r="E42" s="183"/>
      <c r="F42" s="183"/>
      <c r="G42" s="13"/>
      <c r="H42" s="13"/>
    </row>
    <row r="43" spans="1:8" s="2" customFormat="1" ht="28.5" customHeight="1">
      <c r="A43" s="181" t="s">
        <v>111</v>
      </c>
      <c r="B43" s="182"/>
      <c r="C43" s="19"/>
      <c r="D43" s="24">
        <v>200</v>
      </c>
      <c r="E43" s="24">
        <v>3</v>
      </c>
      <c r="F43" s="15">
        <v>12</v>
      </c>
      <c r="G43" s="15">
        <f>D43*E43*F43</f>
        <v>7200</v>
      </c>
      <c r="H43" s="16" t="s">
        <v>26</v>
      </c>
    </row>
    <row r="44" spans="1:8" s="2" customFormat="1" ht="30.75" customHeight="1">
      <c r="A44" s="181" t="s">
        <v>112</v>
      </c>
      <c r="B44" s="182"/>
      <c r="C44" s="23" t="s">
        <v>113</v>
      </c>
      <c r="D44" s="15">
        <v>20000</v>
      </c>
      <c r="E44" s="15">
        <v>1</v>
      </c>
      <c r="F44" s="15">
        <v>1</v>
      </c>
      <c r="G44" s="15">
        <f>D44*E44*F44</f>
        <v>20000</v>
      </c>
      <c r="H44" s="16" t="s">
        <v>26</v>
      </c>
    </row>
    <row r="45" spans="1:8" s="2" customFormat="1" ht="30.75" customHeight="1">
      <c r="A45" s="181" t="s">
        <v>114</v>
      </c>
      <c r="B45" s="182"/>
      <c r="C45" s="23"/>
      <c r="D45" s="15">
        <v>500</v>
      </c>
      <c r="E45" s="15">
        <v>1</v>
      </c>
      <c r="F45" s="15">
        <v>94</v>
      </c>
      <c r="G45" s="15">
        <f>D45*E45*F45</f>
        <v>47000</v>
      </c>
      <c r="H45" s="16" t="s">
        <v>115</v>
      </c>
    </row>
    <row r="46" spans="1:8" s="3" customFormat="1" ht="15" customHeight="1">
      <c r="A46" s="158" t="s">
        <v>34</v>
      </c>
      <c r="B46" s="158"/>
      <c r="C46" s="158"/>
      <c r="D46" s="158"/>
      <c r="E46" s="158"/>
      <c r="F46" s="158"/>
      <c r="G46" s="26">
        <f>SUM(G9:G45)</f>
        <v>623400</v>
      </c>
    </row>
    <row r="47" spans="1:8" s="3" customFormat="1" ht="15" customHeight="1">
      <c r="A47" s="158" t="s">
        <v>116</v>
      </c>
      <c r="B47" s="158"/>
      <c r="C47" s="158"/>
      <c r="D47" s="158"/>
      <c r="E47" s="158"/>
      <c r="F47" s="158"/>
      <c r="G47" s="25">
        <f>G46*0.1</f>
        <v>62340</v>
      </c>
    </row>
    <row r="48" spans="1:8" s="3" customFormat="1" ht="15" customHeight="1">
      <c r="A48" s="158" t="s">
        <v>117</v>
      </c>
      <c r="B48" s="158"/>
      <c r="C48" s="158"/>
      <c r="D48" s="158"/>
      <c r="E48" s="158"/>
      <c r="F48" s="158"/>
      <c r="G48" s="25">
        <f>G47*0.055</f>
        <v>3428.7</v>
      </c>
    </row>
    <row r="49" spans="1:7" s="3" customFormat="1" ht="15" customHeight="1">
      <c r="A49" s="171" t="s">
        <v>118</v>
      </c>
      <c r="B49" s="171"/>
      <c r="C49" s="171"/>
      <c r="D49" s="171"/>
      <c r="E49" s="171"/>
      <c r="F49" s="171"/>
      <c r="G49" s="27">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5</vt:i4>
      </vt:variant>
    </vt:vector>
  </HeadingPairs>
  <TitlesOfParts>
    <vt:vector size="5" baseType="lpstr">
      <vt:lpstr>总计</vt:lpstr>
      <vt:lpstr>Sheet3</vt:lpstr>
      <vt:lpstr>SOW</vt:lpstr>
      <vt:lpstr>机票-六折版 </vt:lpstr>
      <vt:lpstr>希尔顿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2019-08-15T03:08:26Z</cp:lastPrinted>
  <dcterms:created xsi:type="dcterms:W3CDTF">1996-12-17T01:32:00Z</dcterms:created>
  <dcterms:modified xsi:type="dcterms:W3CDTF">2019-09-06T06:47:41Z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2052-11.1.0.8907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