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<sst xmlns="http://schemas.openxmlformats.org/spreadsheetml/2006/main" count="99">
  <si>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</si>
  <si>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</si>
  <si>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</si>
  <si>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</si>
  <si>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</si>
  <si>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</si>
  <si>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</si>
  <si>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</si>
  <si>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</si>
  <si>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</si>
  <si>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</si>
  <si>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</si>
  <si>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</si>
  <si>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</si>
  <si>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</si>
  <si>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</si>
  <si>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</si>
  <si>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</si>
  <si>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</si>
  <si>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</si>
  <si>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</si>
  <si>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</si>
  <si>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</si>
  <si>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</si>
  <si>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</si>
  <si>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</si>
  <si>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</si>
  <si>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</si>
  <si>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</si>
  <si>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</si>
  <si>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</si>
  <si>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</si>
  <si>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</si>
  <si>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</si>
  <si>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</si>
  <si>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</si>
  <si>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</si>
  <si>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</si>
  <si>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</si>
  <si>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</si>
  <si>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</si>
  <si>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</si>
  <si>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租车，发票还没到</t>
  </si>
  <si>
    <t>在仲岚手里拿走了5000元作为备用金</t>
  </si>
  <si>
    <t>加油3次</t>
  </si>
  <si>
    <t>给大王总买方便面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</si>
  <si>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</si>
  <si>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</si>
  <si>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</si>
  <si>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</si>
  <si>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</si>
  <si>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</si>
  <si>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</si>
  <si>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</si>
  <si>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</si>
  <si>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</si>
  <si>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</si>
  <si>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</si>
  <si>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</si>
  <si>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</si>
  <si>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</si>
  <si>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</si>
  <si>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</si>
  <si>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海口</t>
  </si>
  <si>
    <t>部门:</t>
  </si>
  <si>
    <t>会奖业务6部</t>
  </si>
  <si>
    <t>发生日期:</t>
  </si>
  <si>
    <t>2019.2.11--2.20</t>
  </si>
  <si>
    <t>报销日期:</t>
  </si>
  <si>
    <t>2019.2.27</t>
  </si>
  <si>
    <t>团号:</t>
  </si>
  <si>
    <t xml:space="preserve">HMEA-190215-SXY299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</si>
  <si>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</si>
  <si>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</si>
  <si>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</si>
  <si>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</si>
  <si>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</si>
  <si>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</si>
  <si>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</si>
  <si>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</si>
  <si>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</si>
  <si>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</si>
  <si>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家-首都机场，首都机场-家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</si>
  <si>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</si>
  <si>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</si>
  <si>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</si>
  <si>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</si>
  <si>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</si>
  <si>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</si>
  <si>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</si>
  <si>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</si>
  <si>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2019.2.11</t>
  </si>
  <si>
    <t>出差城市</t>
  </si>
  <si>
    <t>出差起止日期</t>
  </si>
  <si>
    <t>每天金额</t>
  </si>
  <si>
    <t>天数</t>
  </si>
  <si>
    <t>海口、琼海</t>
  </si>
  <si>
    <t>2月11日-15日，18日19日</t>
  </si>
  <si>
    <t>2月16日、17日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</si>
</sst>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8" borderId="19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3" workbookViewId="0">
      <selection activeCell="F46" sqref="F46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0.775"/>
    <col min="8" max="8" width="11.8916666666667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5000</v>
      </c>
      <c r="D45" s="64">
        <v>1</v>
      </c>
      <c r="E45" s="63">
        <f t="shared" si="2"/>
        <v>5000</v>
      </c>
      <c r="F45" s="63">
        <v>5341</v>
      </c>
      <c r="G45" s="63">
        <v>0</v>
      </c>
      <c r="H45" s="63">
        <f t="shared" si="0"/>
        <v>5341</v>
      </c>
      <c r="I45" s="84" t="s">
        <v>42</v>
      </c>
      <c r="J45" s="95" t="s">
        <v>43</v>
      </c>
    </row>
    <row r="46" customHeight="1" spans="1:10">
      <c r="A46" s="74"/>
      <c r="B46" s="62"/>
      <c r="C46" s="63"/>
      <c r="D46" s="64"/>
      <c r="E46" s="63"/>
      <c r="F46" s="63">
        <f>562+410+141</f>
        <v>1113</v>
      </c>
      <c r="G46" s="63">
        <v>0</v>
      </c>
      <c r="H46" s="63">
        <f t="shared" ref="H46:H51" si="19">F46+G46</f>
        <v>1113</v>
      </c>
      <c r="I46" s="84" t="s">
        <v>44</v>
      </c>
      <c r="J46" s="96"/>
    </row>
    <row r="47" customHeight="1" spans="1:10">
      <c r="A47" s="74"/>
      <c r="B47" s="62"/>
      <c r="C47" s="63"/>
      <c r="D47" s="64"/>
      <c r="E47" s="63"/>
      <c r="F47" s="63">
        <v>48</v>
      </c>
      <c r="G47" s="63">
        <v>0</v>
      </c>
      <c r="H47" s="63">
        <f t="shared" si="19"/>
        <v>48</v>
      </c>
      <c r="I47" s="84" t="s">
        <v>45</v>
      </c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6"/>
    </row>
    <row r="52" s="50" customFormat="1" customHeight="1" spans="1:10">
      <c r="A52" s="65"/>
      <c r="B52" s="66" t="s">
        <v>46</v>
      </c>
      <c r="C52" s="67">
        <f>SUM(C45)</f>
        <v>5000</v>
      </c>
      <c r="D52" s="67">
        <f t="shared" ref="D52:E52" si="20">SUM(D45)</f>
        <v>1</v>
      </c>
      <c r="E52" s="67">
        <f t="shared" si="20"/>
        <v>5000</v>
      </c>
      <c r="F52" s="67">
        <f>SUM(F45:F51)</f>
        <v>6502</v>
      </c>
      <c r="G52" s="67">
        <f t="shared" ref="G52:H52" si="21">SUM(G45:G51)</f>
        <v>0</v>
      </c>
      <c r="H52" s="67">
        <f t="shared" si="21"/>
        <v>6502</v>
      </c>
      <c r="I52" s="87"/>
      <c r="J52" s="97"/>
    </row>
    <row r="53" customHeight="1" spans="1:10">
      <c r="A53" s="65"/>
      <c r="B53" s="66" t="s">
        <v>47</v>
      </c>
      <c r="C53" s="67">
        <f>SUM(C52,C44,C40,C37,C32,C27,C24,C21,C16,C13)</f>
        <v>5000</v>
      </c>
      <c r="D53" s="67">
        <f t="shared" ref="D53:H53" si="22">SUM(D52,D44,D40,D37,D32,D27,D24,D21,D16,D13)</f>
        <v>2</v>
      </c>
      <c r="E53" s="67">
        <f t="shared" si="22"/>
        <v>5000</v>
      </c>
      <c r="F53" s="67">
        <f t="shared" si="22"/>
        <v>6502</v>
      </c>
      <c r="G53" s="67">
        <f t="shared" si="22"/>
        <v>0</v>
      </c>
      <c r="H53" s="67">
        <f t="shared" si="22"/>
        <v>6502</v>
      </c>
      <c r="I53" s="87"/>
      <c r="J53" s="98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9" t="s">
        <v>52</v>
      </c>
    </row>
    <row r="58" customHeight="1" spans="1:9">
      <c r="A58" s="78">
        <f>E53</f>
        <v>5000</v>
      </c>
      <c r="B58" s="79"/>
      <c r="C58" s="79">
        <f>H53</f>
        <v>6502</v>
      </c>
      <c r="D58" s="79"/>
      <c r="E58" s="79">
        <f>F53</f>
        <v>6502</v>
      </c>
      <c r="F58" s="79"/>
      <c r="G58" s="79">
        <f>G53</f>
        <v>0</v>
      </c>
      <c r="H58" s="79"/>
      <c r="I58" s="100">
        <f>A58-C58</f>
        <v>-1502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6" workbookViewId="0">
      <selection activeCell="R37" sqref="R37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 t="s">
        <v>69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8"/>
      <c r="J8" s="15" t="s">
        <v>71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0"/>
      <c r="J11" s="41"/>
      <c r="K11" s="42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0</v>
      </c>
      <c r="H12" s="25">
        <f>200+159.6</f>
        <v>359.6</v>
      </c>
      <c r="I12" s="40"/>
      <c r="J12" s="41"/>
      <c r="K12" s="42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0"/>
      <c r="J13" s="41"/>
      <c r="K13" s="42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0"/>
      <c r="J14" s="41"/>
      <c r="K14" s="42" t="s">
        <v>85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359.6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359.6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359.6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54</v>
      </c>
      <c r="G23" s="16" t="s">
        <v>89</v>
      </c>
      <c r="H23" s="16"/>
      <c r="I23" s="16"/>
      <c r="J23" s="16" t="s">
        <v>56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">
        <v>59</v>
      </c>
      <c r="G28" s="7"/>
      <c r="H28" s="6" t="s">
        <v>60</v>
      </c>
      <c r="I28" s="5"/>
      <c r="J28" s="7" t="s">
        <v>61</v>
      </c>
      <c r="K28" s="35"/>
    </row>
    <row r="29" ht="20.1" customHeight="1" spans="2:11">
      <c r="B29" s="8"/>
      <c r="C29" s="9"/>
      <c r="D29" s="10" t="s">
        <v>62</v>
      </c>
      <c r="E29" s="10"/>
      <c r="F29" s="11" t="s">
        <v>63</v>
      </c>
      <c r="G29" s="11"/>
      <c r="H29" s="10" t="s">
        <v>64</v>
      </c>
      <c r="I29" s="9"/>
      <c r="J29" s="11" t="s">
        <v>65</v>
      </c>
      <c r="K29" s="36"/>
    </row>
    <row r="30" ht="20.1" customHeight="1" spans="2:11">
      <c r="B30" s="8"/>
      <c r="C30" s="9"/>
      <c r="D30" s="10" t="s">
        <v>66</v>
      </c>
      <c r="E30" s="10"/>
      <c r="F30" s="11" t="s">
        <v>91</v>
      </c>
      <c r="G30" s="11"/>
      <c r="H30" s="10" t="s">
        <v>68</v>
      </c>
      <c r="I30" s="37"/>
      <c r="J30" s="11" t="s">
        <v>69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8"/>
      <c r="J31" s="15" t="s">
        <v>71</v>
      </c>
      <c r="K31" s="39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47</v>
      </c>
      <c r="J33" s="25"/>
      <c r="K33" s="48" t="s">
        <v>77</v>
      </c>
    </row>
    <row r="34" ht="20.1" customHeight="1" spans="2:11">
      <c r="B34" s="27">
        <v>1</v>
      </c>
      <c r="C34" s="27"/>
      <c r="D34" s="33" t="s">
        <v>96</v>
      </c>
      <c r="E34" s="27" t="s">
        <v>97</v>
      </c>
      <c r="F34" s="27"/>
      <c r="G34" s="25">
        <v>100</v>
      </c>
      <c r="H34" s="25">
        <v>7</v>
      </c>
      <c r="I34" s="40">
        <f>G34*H34</f>
        <v>700</v>
      </c>
      <c r="J34" s="41"/>
      <c r="K34" s="49"/>
    </row>
    <row r="35" ht="20.1" customHeight="1" spans="2:11">
      <c r="B35" s="27">
        <v>2</v>
      </c>
      <c r="C35" s="27"/>
      <c r="D35" s="33" t="s">
        <v>96</v>
      </c>
      <c r="E35" s="27" t="s">
        <v>98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9</v>
      </c>
      <c r="I37" s="43">
        <f>SUM(I34:J36)</f>
        <v>1100</v>
      </c>
      <c r="J37" s="44"/>
      <c r="K37" s="45"/>
    </row>
    <row r="38" ht="20.1" customHeight="1" spans="2:11">
      <c r="B38" s="16" t="s">
        <v>88</v>
      </c>
      <c r="C38" s="16"/>
      <c r="D38" s="16"/>
      <c r="E38" s="16"/>
      <c r="F38" s="16" t="s">
        <v>54</v>
      </c>
      <c r="G38" s="16" t="s">
        <v>89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2019-03-04T01:31:33Z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