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0" yWindow="0" windowWidth="19200" windowHeight="6765"/>
  </bookViews>
  <sheets>
    <sheet name="广州车展" sheetId="2" r:id="rId1"/>
    <sheet name="杂费" sheetId="3" r:id="rId2"/>
    <sheet name="Sheet2" sheetId="4" r:id="rId3"/>
  </sheets>
  <definedNames>
    <definedName name="_xlnm.Print_Area" localSheetId="0">广州车展!$A$1:$G$76</definedName>
    <definedName name="_xlnm.Print_Titles" localSheetId="0">广州车展!$1:$7</definedName>
  </definedNames>
  <calcPr calcId="125725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1" i="2"/>
  <c r="M72"/>
  <c r="M73"/>
  <c r="M74"/>
  <c r="M75"/>
  <c r="M69"/>
  <c r="M29"/>
  <c r="M30"/>
  <c r="M31"/>
  <c r="M32"/>
  <c r="M33"/>
  <c r="M34"/>
  <c r="M35"/>
  <c r="M36"/>
  <c r="M37"/>
  <c r="M23"/>
  <c r="M24"/>
  <c r="M25"/>
  <c r="M26"/>
  <c r="M27"/>
  <c r="L75"/>
  <c r="L73"/>
  <c r="L72"/>
  <c r="L71"/>
  <c r="L70"/>
  <c r="L69"/>
  <c r="L67"/>
  <c r="L64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7"/>
  <c r="L36"/>
  <c r="L35"/>
  <c r="L34"/>
  <c r="L33"/>
  <c r="L32"/>
  <c r="L31"/>
  <c r="L30"/>
  <c r="L28"/>
  <c r="L27"/>
  <c r="L26"/>
  <c r="L25"/>
  <c r="L24"/>
  <c r="L23"/>
  <c r="L22"/>
  <c r="L21"/>
  <c r="L20"/>
  <c r="L19"/>
  <c r="L18"/>
  <c r="L16"/>
  <c r="L15"/>
  <c r="L14"/>
  <c r="G48"/>
  <c r="G45"/>
  <c r="G40"/>
  <c r="G57"/>
  <c r="G17"/>
  <c r="M17" s="1"/>
  <c r="G13"/>
  <c r="B20" i="3"/>
  <c r="D74" i="2" s="1"/>
  <c r="G74" s="1"/>
  <c r="L76" l="1"/>
  <c r="L77" s="1"/>
  <c r="L78" s="1"/>
  <c r="G71"/>
  <c r="G41"/>
  <c r="G42"/>
  <c r="G43"/>
  <c r="G44"/>
  <c r="G46"/>
  <c r="G47"/>
  <c r="G49"/>
  <c r="G50"/>
  <c r="G51"/>
  <c r="G52"/>
  <c r="G53"/>
  <c r="G54"/>
  <c r="G55"/>
  <c r="G56"/>
  <c r="G39"/>
  <c r="G14"/>
  <c r="M14" s="1"/>
  <c r="G15"/>
  <c r="M15" s="1"/>
  <c r="G16"/>
  <c r="M16" s="1"/>
  <c r="G19"/>
  <c r="M19" s="1"/>
  <c r="G20"/>
  <c r="M20" s="1"/>
  <c r="G21"/>
  <c r="M21" s="1"/>
  <c r="G18"/>
  <c r="M18" s="1"/>
  <c r="G22"/>
  <c r="M22" s="1"/>
  <c r="G24"/>
  <c r="G25"/>
  <c r="G27"/>
  <c r="G26"/>
  <c r="G73"/>
  <c r="G72"/>
  <c r="G75"/>
  <c r="G32"/>
  <c r="G33"/>
  <c r="G35"/>
  <c r="G23"/>
  <c r="G28"/>
  <c r="M28" s="1"/>
  <c r="G31"/>
  <c r="G36"/>
  <c r="G37"/>
  <c r="G76" l="1"/>
  <c r="G77" s="1"/>
  <c r="G78" s="1"/>
</calcChain>
</file>

<file path=xl/sharedStrings.xml><?xml version="1.0" encoding="utf-8"?>
<sst xmlns="http://schemas.openxmlformats.org/spreadsheetml/2006/main" count="202" uniqueCount="140">
  <si>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</si>
  <si>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</si>
  <si>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</si>
  <si>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</si>
  <si>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 xml:space="preserve">Hotel:                  </t>
    <phoneticPr fontId="1" type="noConversion"/>
  </si>
  <si>
    <t>Shuttle Bus</t>
    <phoneticPr fontId="1" type="noConversion"/>
  </si>
  <si>
    <t>Hotel Room</t>
    <phoneticPr fontId="1" type="noConversion"/>
  </si>
  <si>
    <t>Hotel Buffets and Parking</t>
    <phoneticPr fontId="1" type="noConversion"/>
  </si>
  <si>
    <t>欢迎水果
Welcome fruit package</t>
  </si>
  <si>
    <t>第三方
3rd agency</t>
  </si>
  <si>
    <t>旅行社工作人员机票、住宿、餐补等，及当地Part-time雇佣
Agency airfare，Hotel，etc。</t>
  </si>
  <si>
    <t>Media Traffic</t>
  </si>
  <si>
    <t>项目</t>
  </si>
  <si>
    <t>规格</t>
  </si>
  <si>
    <t>单价</t>
  </si>
  <si>
    <t>次数</t>
  </si>
  <si>
    <t>数量</t>
  </si>
  <si>
    <t>总价</t>
  </si>
  <si>
    <r>
      <t xml:space="preserve">Hotel:客房要求：
1、电话：开通国内长途、关闭国际长途
2、网络：可宽带上网
3、房间需配有欢迎水果一份，入住日送到；  
4、关闭MINI BAR、洗衣服务、签单权以及房间内可能有的收费项目（如收费电视等）
5、早餐：均含双早
6、环境：干净、舒适、相对安静（尤其针是媒体）。媒体房间尽量保证大床房，房型统一
7、客房数量：确定好数量后允许再上下浮动10％
8、5-6间免费升级至行政大床房
</t>
    </r>
    <r>
      <rPr>
        <sz val="9"/>
        <color rgb="FFFF0000"/>
        <rFont val="Microsoft YaHei"/>
        <family val="2"/>
        <charset val="134"/>
      </rPr>
      <t>9、保证媒体与SGM人员入住威斯汀酒店；如第三方工作人员房间无法满足实际需求，可入住周边备选五星级酒店（圣丰索菲特酒店、天河希尔顿酒店等）</t>
    </r>
  </si>
  <si>
    <t>自付房费
Hotel for SGM PR</t>
  </si>
  <si>
    <t>11月13日 SGM大床房 （含单早，服务费，宽带费用）</t>
  </si>
  <si>
    <t>自付</t>
  </si>
  <si>
    <t>11月14日 SGM大床房 （含单早，服务费，宽带费用）</t>
  </si>
  <si>
    <t>11月15日SGM大床房 （含单早，服务费，宽带费用）</t>
  </si>
  <si>
    <t>11月16日 SGM大床房（含单早，服务费，宽带费用）</t>
  </si>
  <si>
    <t>Hotel for Journalists&amp;3rd agency
公付</t>
  </si>
  <si>
    <t>11月14日大床房 （含单早，服务费，宽带费用）-媒体</t>
  </si>
  <si>
    <t>11月16日大床房 （含单早，服务费，宽带费用）-媒体</t>
  </si>
  <si>
    <t>11月14日 双床房 （含双早，服务费，宽带费用）-工作人员</t>
  </si>
  <si>
    <t>11月15日 双床房 （含双早，服务费，宽带费用）-工作人员</t>
  </si>
  <si>
    <t>11月16日双床房 （含双早，服务费，宽带费用）-工作人员</t>
  </si>
  <si>
    <t>会议室
1. 会议室门口及沿途需放置与活动相关的背景板&amp;指示牌，方便客人找寻
2. 会议室周边不允许有其他竞品的相关搭建等信息</t>
  </si>
  <si>
    <t>工作人员会议室</t>
  </si>
  <si>
    <t>11月13日-11月16日，工作人员会议室 Staff meeting room for 4 days,where have to set 40 chairs.</t>
  </si>
  <si>
    <t>工作人员启动会会议室－11月13日
 Staff meeting room with 50 chairs.</t>
  </si>
  <si>
    <t>媒体专访场地：
媒体高层QA会议室
（酒店免费提供沙发35个，配茶几）</t>
  </si>
  <si>
    <t>SGM高层领导专访间－宴会厅1（11月14日全天，11月15日使用半天）
VIP室租赁（11月15日 使用半天）
Meeting room and VIP room both for SGM executive interview</t>
  </si>
  <si>
    <t>领导早餐会（11月15日 半天）
Meeting room for executive interview</t>
  </si>
  <si>
    <t>领导采访茶歇餐饮
Tea break</t>
  </si>
  <si>
    <t>Reception Desk酒店大堂允许搭建媒体签到处，酒店提供签到桌、桌布座椅、鲜花，
酒店大堂不允许有其他竞品的相关签到物品</t>
  </si>
  <si>
    <t>11月13日 晚搭建 Reception desk location and setting up
11月17日 撤场
（旅行社仅负责协调租赁场地）</t>
  </si>
  <si>
    <t xml:space="preserve">用餐
1、餐厅门口需放置与活动相关的指示牌，方便客人找寻。
2、酒店需事先准备自助午餐和晚餐券。酒店在媒体用餐后根据收集到的实际餐券与SGM结算费用。
</t>
  </si>
  <si>
    <t>自助餐厅 Hotel Buffet</t>
  </si>
  <si>
    <t xml:space="preserve">11月14日晚餐自助餐 buffet dinner </t>
  </si>
  <si>
    <t>11月15日午餐自助餐 buffet lunch</t>
  </si>
  <si>
    <t>11月15日 晚餐自助餐 buffet dinner</t>
  </si>
  <si>
    <t xml:space="preserve">11月16日 晚餐自助餐 buffet dinner </t>
  </si>
  <si>
    <t>停车场</t>
  </si>
  <si>
    <t>大巴</t>
  </si>
  <si>
    <t>11月14日-11月17日：酒店免费提供七辆大巴的停车位或免费停车券</t>
  </si>
  <si>
    <t>广州媒体自驾车</t>
  </si>
  <si>
    <t>Day15-Day16：至少提供30个免费停车位</t>
  </si>
  <si>
    <t>11月13日工作人员用车</t>
  </si>
  <si>
    <t>考斯特（全天用车）</t>
  </si>
  <si>
    <t>11月14日工作人员用车</t>
  </si>
  <si>
    <t>11月15日 工作人员用车</t>
  </si>
  <si>
    <t>11月14日 专访媒体接机</t>
  </si>
  <si>
    <r>
      <t>考斯特：机场－酒店</t>
    </r>
    <r>
      <rPr>
        <sz val="9"/>
        <rFont val="Arial"/>
        <family val="2"/>
      </rPr>
      <t/>
    </r>
  </si>
  <si>
    <r>
      <t>11月15日 大批媒体接机</t>
    </r>
    <r>
      <rPr>
        <sz val="9"/>
        <rFont val="Arial"/>
        <family val="2"/>
      </rPr>
      <t/>
    </r>
  </si>
  <si>
    <t>54座大巴：机场－酒店</t>
  </si>
  <si>
    <t>11月15日 前往展馆办证</t>
  </si>
  <si>
    <t>54座大巴：酒店-车展－酒店</t>
  </si>
  <si>
    <t xml:space="preserve">11月15日 雪佛兰之夜活动
酒店场地往返
</t>
  </si>
  <si>
    <t>33座大巴：酒店－活动－酒店</t>
  </si>
  <si>
    <t>54座大巴：酒店－活动－酒店</t>
  </si>
  <si>
    <t>11月16日 媒体往返场馆</t>
  </si>
  <si>
    <t>考斯特：酒店－车展－酒店</t>
  </si>
  <si>
    <t>54座大巴：酒店－车展－酒店</t>
  </si>
  <si>
    <t>11月17日媒体送机</t>
  </si>
  <si>
    <t>考斯特：酒店－机场</t>
  </si>
  <si>
    <t>33座大巴：酒店－机场</t>
  </si>
  <si>
    <t>54座大巴：酒店－机场</t>
  </si>
  <si>
    <t>深圳媒体火车票
Train ticekts</t>
  </si>
  <si>
    <t>媒体交通费 
Media Taxi Fee</t>
  </si>
  <si>
    <r>
      <t>OTHERS（</t>
    </r>
    <r>
      <rPr>
        <sz val="9"/>
        <rFont val="Microsoft YaHei"/>
        <family val="2"/>
        <charset val="134"/>
      </rPr>
      <t>Venue rental,</t>
    </r>
    <r>
      <rPr>
        <b/>
        <sz val="9"/>
        <rFont val="Microsoft YaHei"/>
        <family val="2"/>
        <charset val="134"/>
      </rPr>
      <t xml:space="preserve"> oil fee,hiring fee,film shooting,etc.)</t>
    </r>
  </si>
  <si>
    <t>摄影师
Photographer</t>
  </si>
  <si>
    <t>摄影师、摄像师团队
 Photographer</t>
  </si>
  <si>
    <t>杂费
Others</t>
  </si>
  <si>
    <t>物料快递费、打印机&amp;打印纸、手卡制作、工作人员饮用水等杂费
delivery fee, print,etc</t>
  </si>
  <si>
    <t xml:space="preserve">TOTAL（NET） </t>
  </si>
  <si>
    <t>服务费10%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</si>
  <si>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</si>
  <si>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</si>
  <si>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2018广州车展  2018 GZ Autoshow</t>
    <phoneticPr fontId="1" type="noConversion"/>
  </si>
  <si>
    <t>2017年11/15-18 Nov 15-18</t>
    <phoneticPr fontId="1" type="noConversion"/>
  </si>
  <si>
    <t>11月13日 双床房（含双早，服务费，宽带费用）-工作人员</t>
    <phoneticPr fontId="1" type="noConversion"/>
  </si>
  <si>
    <t>广州天河希尔顿酒店</t>
    <phoneticPr fontId="1" type="noConversion"/>
  </si>
  <si>
    <t>工作人员餐费报销</t>
    <phoneticPr fontId="1" type="noConversion"/>
  </si>
  <si>
    <t>运中工作人员</t>
    <phoneticPr fontId="1" type="noConversion"/>
  </si>
  <si>
    <t>马晓嵘餐费报销</t>
    <phoneticPr fontId="1" type="noConversion"/>
  </si>
  <si>
    <t>会议室水</t>
    <phoneticPr fontId="1" type="noConversion"/>
  </si>
  <si>
    <t>段艳芳用餐</t>
    <phoneticPr fontId="1" type="noConversion"/>
  </si>
  <si>
    <t>速记费</t>
    <phoneticPr fontId="1" type="noConversion"/>
  </si>
  <si>
    <t>朱峰用餐</t>
    <phoneticPr fontId="1" type="noConversion"/>
  </si>
  <si>
    <t>豆豆用餐</t>
    <phoneticPr fontId="1" type="noConversion"/>
  </si>
  <si>
    <t>电子牌</t>
    <phoneticPr fontId="1" type="noConversion"/>
  </si>
  <si>
    <t>摄影师住宿费</t>
    <phoneticPr fontId="1" type="noConversion"/>
  </si>
  <si>
    <t>展馆用餐</t>
    <phoneticPr fontId="1" type="noConversion"/>
  </si>
  <si>
    <t>工作人员杂费</t>
    <phoneticPr fontId="1" type="noConversion"/>
  </si>
  <si>
    <t>媒体点餐</t>
    <phoneticPr fontId="1" type="noConversion"/>
  </si>
  <si>
    <t>马总房差</t>
    <phoneticPr fontId="1" type="noConversion"/>
  </si>
  <si>
    <t>黄斯韵点餐</t>
    <phoneticPr fontId="1" type="noConversion"/>
  </si>
  <si>
    <t>vip午餐</t>
    <phoneticPr fontId="1" type="noConversion"/>
  </si>
  <si>
    <t>朗知媒体报销</t>
    <phoneticPr fontId="1" type="noConversion"/>
  </si>
  <si>
    <t>现场媒体报销</t>
    <phoneticPr fontId="1" type="noConversion"/>
  </si>
  <si>
    <t>朗明媒体报销</t>
    <phoneticPr fontId="1" type="noConversion"/>
  </si>
  <si>
    <t>11月15日 大床房 （含单早，服务费，宽带费用）-媒体</t>
    <phoneticPr fontId="1" type="noConversion"/>
  </si>
  <si>
    <t>11月13日大床房 （含单早，服务费，宽带费用）-媒体</t>
    <phoneticPr fontId="1" type="noConversion"/>
  </si>
  <si>
    <t>11月17日大床房 （含单早，服务费，宽带费用）-媒体</t>
  </si>
  <si>
    <t>接送机专车</t>
    <phoneticPr fontId="1" type="noConversion"/>
  </si>
  <si>
    <t>专车</t>
    <phoneticPr fontId="1" type="noConversion"/>
  </si>
  <si>
    <t>11月14日工作人员用车</t>
    <phoneticPr fontId="1" type="noConversion"/>
  </si>
  <si>
    <t>考斯特（接机）</t>
    <phoneticPr fontId="1" type="noConversion"/>
  </si>
  <si>
    <t>考斯特（彩排人员）</t>
    <phoneticPr fontId="1" type="noConversion"/>
  </si>
  <si>
    <t>考斯特（直接人员）</t>
    <phoneticPr fontId="1" type="noConversion"/>
  </si>
  <si>
    <t>15日-17日vip媒体全天用车</t>
    <phoneticPr fontId="1" type="noConversion"/>
  </si>
  <si>
    <t>GL8全天</t>
    <phoneticPr fontId="1" type="noConversion"/>
  </si>
  <si>
    <t>GL8（全天用车）</t>
    <phoneticPr fontId="1" type="noConversion"/>
  </si>
  <si>
    <t>11月15日用车</t>
    <phoneticPr fontId="1" type="noConversion"/>
  </si>
  <si>
    <t>运中媒体报销</t>
    <phoneticPr fontId="1" type="noConversion"/>
  </si>
  <si>
    <t>合同金额</t>
    <phoneticPr fontId="1" type="noConversion"/>
  </si>
  <si>
    <t>康辉集团北京国际会议展览有限公司</t>
    <phoneticPr fontId="1" type="noConversion"/>
  </si>
  <si>
    <t>2018广州车展  2018 GZ Autoshow</t>
    <phoneticPr fontId="1" type="noConversion"/>
  </si>
  <si>
    <t>2017年11/15-18 Nov 15-18</t>
    <phoneticPr fontId="1" type="noConversion"/>
  </si>
  <si>
    <t>11月15日 大床房 （含单早，服务费，宽带费用）-媒体</t>
  </si>
  <si>
    <t>11月13日 双床房（含双早，服务费，宽带费用）-工作人员</t>
    <phoneticPr fontId="1" type="noConversion"/>
  </si>
  <si>
    <t>11月14日 午餐自助餐 buffet lunch</t>
  </si>
  <si>
    <t>11月16日午餐自助餐 buffet lunch</t>
  </si>
  <si>
    <t>53座大巴（统一踩点）</t>
  </si>
  <si>
    <r>
      <t>GL8：机场－酒店</t>
    </r>
    <r>
      <rPr>
        <sz val="9"/>
        <rFont val="Arial"/>
        <family val="2"/>
      </rPr>
      <t/>
    </r>
  </si>
  <si>
    <t>45座大巴：机场-酒店</t>
  </si>
  <si>
    <r>
      <t>GL8：酒店－机场</t>
    </r>
    <r>
      <rPr>
        <sz val="9"/>
        <rFont val="Arial"/>
        <family val="2"/>
      </rPr>
      <t/>
    </r>
  </si>
  <si>
    <t>考斯特：酒店－活动－酒店</t>
  </si>
  <si>
    <t>33座大巴：酒店－车展－酒店</t>
  </si>
  <si>
    <t>GL8：酒店－机场</t>
  </si>
  <si>
    <t>15位深圳媒体往返
Train ticekts</t>
  </si>
  <si>
    <t>媒体交通费报销 
Media transfotation and oil fee</t>
  </si>
  <si>
    <t>酒店门口展车展台租赁（11月13日晚搭建，11月17日撤场）
Exhibition booth in font of the hotel</t>
  </si>
  <si>
    <t>实拍场地租赁
Venue Rental for car shooting</t>
  </si>
  <si>
    <t>活动期间工作人员用餐，90元＊60人＊4天
Meals，RMB 90/person/Day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</si>
</sst>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#,##0_ "/>
    <numFmt numFmtId="178" formatCode="_-* #,##0_-;\-* #,##0_-;_-* &quot;-&quot;??_-;_-@_-"/>
    <numFmt numFmtId="179" formatCode="#,##0.0_ "/>
  </numFmts>
  <fonts count="29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9"/>
      <name val="Microsoft YaHei"/>
      <family val="2"/>
      <charset val="134"/>
    </font>
    <font>
      <sz val="9"/>
      <color theme="1"/>
      <name val="Microsoft YaHei"/>
      <family val="2"/>
      <charset val="134"/>
    </font>
    <font>
      <b/>
      <sz val="9"/>
      <name val="Microsoft YaHei"/>
      <family val="2"/>
      <charset val="134"/>
    </font>
    <font>
      <sz val="9"/>
      <color rgb="FFFF0000"/>
      <name val="Microsoft YaHei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7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2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5" fillId="0" borderId="10" xfId="0" applyFont="1" applyFill="1" applyBorder="1" applyAlignment="1">
      <alignment horizontal="left" vertical="center" wrapText="1"/>
    </xf>
    <xf numFmtId="177" fontId="25" fillId="24" borderId="0" xfId="0" applyNumberFormat="1" applyFont="1" applyFill="1" applyAlignment="1">
      <alignment horizontal="center" vertical="center"/>
    </xf>
    <xf numFmtId="178" fontId="25" fillId="24" borderId="0" xfId="46" applyNumberFormat="1" applyFont="1" applyFill="1" applyAlignment="1">
      <alignment horizontal="center" vertical="center"/>
    </xf>
    <xf numFmtId="0" fontId="25" fillId="24" borderId="0" xfId="0" applyFont="1" applyFill="1">
      <alignment vertical="center"/>
    </xf>
    <xf numFmtId="0" fontId="25" fillId="24" borderId="0" xfId="0" applyFont="1" applyFill="1" applyAlignment="1">
      <alignment horizontal="left" vertical="center"/>
    </xf>
    <xf numFmtId="14" fontId="25" fillId="24" borderId="0" xfId="0" applyNumberFormat="1" applyFont="1" applyFill="1" applyAlignment="1">
      <alignment horizontal="left" vertical="center"/>
    </xf>
    <xf numFmtId="0" fontId="27" fillId="24" borderId="10" xfId="0" applyFont="1" applyFill="1" applyBorder="1" applyAlignment="1">
      <alignment horizontal="center" vertical="center" wrapText="1"/>
    </xf>
    <xf numFmtId="177" fontId="27" fillId="24" borderId="10" xfId="0" applyNumberFormat="1" applyFont="1" applyFill="1" applyBorder="1" applyAlignment="1">
      <alignment horizontal="center" vertical="center"/>
    </xf>
    <xf numFmtId="178" fontId="25" fillId="24" borderId="10" xfId="46" applyNumberFormat="1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177" fontId="25" fillId="0" borderId="10" xfId="0" applyNumberFormat="1" applyFont="1" applyFill="1" applyBorder="1" applyAlignment="1">
      <alignment horizontal="center" vertical="center"/>
    </xf>
    <xf numFmtId="178" fontId="25" fillId="0" borderId="10" xfId="46" applyNumberFormat="1" applyFont="1" applyFill="1" applyBorder="1" applyAlignment="1">
      <alignment horizontal="center" vertical="center" wrapText="1"/>
    </xf>
    <xf numFmtId="178" fontId="25" fillId="25" borderId="10" xfId="46" applyNumberFormat="1" applyFont="1" applyFill="1" applyBorder="1" applyAlignment="1">
      <alignment horizontal="center" vertical="center" wrapText="1"/>
    </xf>
    <xf numFmtId="178" fontId="25" fillId="25" borderId="10" xfId="46" applyNumberFormat="1" applyFont="1" applyFill="1" applyBorder="1" applyAlignment="1">
      <alignment horizontal="center" vertical="center"/>
    </xf>
    <xf numFmtId="178" fontId="25" fillId="25" borderId="21" xfId="46" applyNumberFormat="1" applyFont="1" applyFill="1" applyBorder="1" applyAlignment="1">
      <alignment horizontal="center" vertical="center" wrapText="1"/>
    </xf>
    <xf numFmtId="178" fontId="27" fillId="7" borderId="10" xfId="46" applyNumberFormat="1" applyFont="1" applyFill="1" applyBorder="1" applyAlignment="1">
      <alignment horizontal="center" vertical="center"/>
    </xf>
    <xf numFmtId="0" fontId="25" fillId="24" borderId="0" xfId="0" applyFont="1" applyFill="1" applyAlignment="1">
      <alignment vertical="center"/>
    </xf>
    <xf numFmtId="0" fontId="22" fillId="0" borderId="0" xfId="0" applyFont="1">
      <alignment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178" fontId="25" fillId="0" borderId="10" xfId="46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78" fontId="25" fillId="0" borderId="11" xfId="46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177" fontId="26" fillId="0" borderId="10" xfId="0" applyNumberFormat="1" applyFont="1" applyFill="1" applyBorder="1" applyAlignment="1">
      <alignment horizontal="center" vertical="center"/>
    </xf>
    <xf numFmtId="179" fontId="28" fillId="0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177" fontId="28" fillId="0" borderId="10" xfId="0" applyNumberFormat="1" applyFont="1" applyFill="1" applyBorder="1" applyAlignment="1">
      <alignment horizontal="center" vertical="center"/>
    </xf>
    <xf numFmtId="178" fontId="28" fillId="0" borderId="10" xfId="46" applyNumberFormat="1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177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left" vertical="center" wrapText="1"/>
    </xf>
    <xf numFmtId="0" fontId="25" fillId="0" borderId="11" xfId="0" applyNumberFormat="1" applyFont="1" applyFill="1" applyBorder="1" applyAlignment="1" applyProtection="1">
      <alignment horizontal="left"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left" vertical="center" wrapText="1"/>
    </xf>
    <xf numFmtId="0" fontId="27" fillId="25" borderId="22" xfId="0" applyFont="1" applyFill="1" applyBorder="1" applyAlignment="1">
      <alignment horizontal="left" vertical="center" wrapText="1"/>
    </xf>
    <xf numFmtId="0" fontId="27" fillId="25" borderId="14" xfId="0" applyFont="1" applyFill="1" applyBorder="1" applyAlignment="1">
      <alignment horizontal="left" vertical="center" wrapText="1"/>
    </xf>
    <xf numFmtId="0" fontId="25" fillId="24" borderId="0" xfId="0" applyFont="1" applyFill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177" fontId="25" fillId="24" borderId="0" xfId="0" applyNumberFormat="1" applyFont="1" applyFill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left" vertical="center" wrapText="1"/>
    </xf>
    <xf numFmtId="0" fontId="27" fillId="25" borderId="22" xfId="0" applyFont="1" applyFill="1" applyBorder="1" applyAlignment="1">
      <alignment horizontal="left" vertical="center" wrapText="1"/>
    </xf>
    <xf numFmtId="0" fontId="27" fillId="25" borderId="14" xfId="0" applyFont="1" applyFill="1" applyBorder="1" applyAlignment="1">
      <alignment horizontal="left" vertical="center" wrapText="1"/>
    </xf>
    <xf numFmtId="0" fontId="27" fillId="7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  <xf numFmtId="58" fontId="25" fillId="0" borderId="10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177" fontId="25" fillId="24" borderId="0" xfId="0" applyNumberFormat="1" applyFont="1" applyFill="1" applyAlignment="1">
      <alignment horizontal="center" vertical="center"/>
    </xf>
    <xf numFmtId="0" fontId="27" fillId="25" borderId="0" xfId="0" applyFont="1" applyFill="1" applyBorder="1" applyAlignment="1">
      <alignment horizontal="left" vertical="center" wrapText="1"/>
    </xf>
    <xf numFmtId="178" fontId="25" fillId="25" borderId="0" xfId="46" applyNumberFormat="1" applyFont="1" applyFill="1" applyBorder="1" applyAlignment="1">
      <alignment horizontal="center" vertical="center" wrapText="1"/>
    </xf>
    <xf numFmtId="178" fontId="25" fillId="25" borderId="0" xfId="46" applyNumberFormat="1" applyFont="1" applyFill="1" applyBorder="1" applyAlignment="1">
      <alignment horizontal="center" vertical="center"/>
    </xf>
    <xf numFmtId="177" fontId="25" fillId="26" borderId="10" xfId="0" applyNumberFormat="1" applyFont="1" applyFill="1" applyBorder="1" applyAlignment="1">
      <alignment horizontal="center" vertical="center"/>
    </xf>
    <xf numFmtId="177" fontId="26" fillId="26" borderId="10" xfId="0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28" fillId="24" borderId="0" xfId="0" applyFont="1" applyFill="1" applyAlignment="1">
      <alignment horizontal="center" vertical="center"/>
    </xf>
    <xf numFmtId="177" fontId="28" fillId="0" borderId="10" xfId="0" applyNumberFormat="1" applyFont="1" applyFill="1" applyBorder="1" applyAlignment="1">
      <alignment horizontal="center" vertical="center" wrapText="1"/>
    </xf>
    <xf numFmtId="177" fontId="28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left" vertical="center" wrapText="1"/>
    </xf>
    <xf numFmtId="0" fontId="25" fillId="24" borderId="10" xfId="0" applyNumberFormat="1" applyFont="1" applyFill="1" applyBorder="1" applyAlignment="1" applyProtection="1">
      <alignment horizontal="left" vertical="center" wrapText="1"/>
    </xf>
    <xf numFmtId="0" fontId="25" fillId="26" borderId="10" xfId="0" applyNumberFormat="1" applyFont="1" applyFill="1" applyBorder="1" applyAlignment="1" applyProtection="1">
      <alignment horizontal="left" vertical="center" wrapText="1"/>
    </xf>
    <xf numFmtId="0" fontId="26" fillId="26" borderId="10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horizontal="left" vertical="center" wrapText="1"/>
    </xf>
    <xf numFmtId="177" fontId="25" fillId="0" borderId="22" xfId="0" applyNumberFormat="1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177" fontId="25" fillId="0" borderId="14" xfId="0" applyNumberFormat="1" applyFont="1" applyFill="1" applyBorder="1" applyAlignment="1">
      <alignment horizontal="center" vertical="center"/>
    </xf>
    <xf numFmtId="178" fontId="25" fillId="0" borderId="21" xfId="46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17" xfId="0" applyFont="1" applyFill="1" applyBorder="1" applyAlignment="1">
      <alignment horizontal="center" vertical="center"/>
    </xf>
    <xf numFmtId="178" fontId="25" fillId="0" borderId="0" xfId="0" applyNumberFormat="1" applyFont="1" applyFill="1" applyAlignment="1">
      <alignment vertical="center"/>
    </xf>
  </cellXfs>
  <cellStyles count="137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千位分隔" xfId="46" builtinId="3"/>
    <cellStyle name="样式 1" xfId="44"/>
    <cellStyle name="一般_Sheet1" xfId="45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2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416110</xdr:colOff>
      <xdr:row>8</xdr:row>
      <xdr:rowOff>47625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"/>
          <a:ext cx="5216710" cy="1495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</xdr:row>
      <xdr:rowOff>180974</xdr:rowOff>
    </xdr:from>
    <xdr:to>
      <xdr:col>7</xdr:col>
      <xdr:colOff>471469</xdr:colOff>
      <xdr:row>21</xdr:row>
      <xdr:rowOff>28575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447799"/>
          <a:ext cx="5272069" cy="23812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21</xdr:row>
      <xdr:rowOff>47624</xdr:rowOff>
    </xdr:from>
    <xdr:to>
      <xdr:col>7</xdr:col>
      <xdr:colOff>417943</xdr:colOff>
      <xdr:row>27</xdr:row>
      <xdr:rowOff>38099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3848099"/>
          <a:ext cx="5180443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76200</xdr:colOff>
      <xdr:row>27</xdr:row>
      <xdr:rowOff>57150</xdr:rowOff>
    </xdr:from>
    <xdr:to>
      <xdr:col>7</xdr:col>
      <xdr:colOff>460238</xdr:colOff>
      <xdr:row>31</xdr:row>
      <xdr:rowOff>114300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6200" y="4943475"/>
          <a:ext cx="5184638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30</xdr:row>
      <xdr:rowOff>114300</xdr:rowOff>
    </xdr:from>
    <xdr:to>
      <xdr:col>7</xdr:col>
      <xdr:colOff>566909</xdr:colOff>
      <xdr:row>44</xdr:row>
      <xdr:rowOff>95250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5543550"/>
          <a:ext cx="536750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82"/>
  <sheetViews>
    <sheetView showGridLines="0" tabSelected="1" topLeftCell="D1" zoomScaleSheetLayoutView="100" workbookViewId="0">
      <selection activeCell="M76" sqref="M76"/>
    </sheetView>
  </sheetViews>
  <sheetFormatPr defaultColWidth="8.875" defaultRowHeight="14.25"/>
  <cols>
    <col min="1" max="1" width="21.625" style="17" customWidth="1" collapsed="1"/>
    <col min="2" max="2" width="17" style="5" customWidth="1" collapsed="1"/>
    <col min="3" max="3" width="53.5" style="5" customWidth="1"/>
    <col min="4" max="4" width="10.875" style="2" customWidth="1"/>
    <col min="5" max="5" width="7.625" style="2" customWidth="1"/>
    <col min="6" max="6" width="8.875" style="2" customWidth="1"/>
    <col min="7" max="7" width="11.875" style="3" customWidth="1"/>
    <col min="8" max="8" width="53.5" style="5" customWidth="1"/>
    <col min="9" max="9" width="10.875" style="46" customWidth="1"/>
    <col min="10" max="10" width="7.625" style="46" customWidth="1"/>
    <col min="11" max="11" width="8.875" style="46" customWidth="1"/>
    <col min="12" max="12" width="11.875" style="3" customWidth="1"/>
    <col min="13" max="13" width="29.5" style="4" customWidth="1"/>
    <col min="14" max="16384" width="8.875" style="4"/>
  </cols>
  <sheetData>
    <row r="1" spans="1:13" ht="45.95" customHeight="1">
      <c r="A1" s="72"/>
      <c r="B1" s="72"/>
      <c r="C1" s="72"/>
      <c r="G1" s="2"/>
      <c r="H1" s="46"/>
      <c r="L1" s="46"/>
    </row>
    <row r="2" spans="1:13" ht="12" customHeight="1">
      <c r="A2" s="5" t="s">
        <v>0</v>
      </c>
      <c r="B2" s="5" t="s">
        <v>83</v>
      </c>
      <c r="E2" s="79" t="s">
        <v>82</v>
      </c>
      <c r="F2" s="79"/>
      <c r="G2" s="79"/>
      <c r="J2" s="79" t="s">
        <v>121</v>
      </c>
      <c r="K2" s="79"/>
      <c r="L2" s="79"/>
    </row>
    <row r="3" spans="1:13" ht="12" customHeight="1">
      <c r="A3" s="5" t="s">
        <v>1</v>
      </c>
      <c r="B3" s="6" t="s">
        <v>84</v>
      </c>
      <c r="E3" s="79" t="s">
        <v>83</v>
      </c>
      <c r="F3" s="79"/>
      <c r="G3" s="79"/>
      <c r="J3" s="79" t="s">
        <v>122</v>
      </c>
      <c r="K3" s="79"/>
      <c r="L3" s="79"/>
    </row>
    <row r="4" spans="1:13" ht="12" customHeight="1">
      <c r="A4" s="5" t="s">
        <v>4</v>
      </c>
      <c r="B4" s="5" t="s">
        <v>86</v>
      </c>
      <c r="E4" s="79" t="s">
        <v>84</v>
      </c>
      <c r="F4" s="79"/>
      <c r="G4" s="79"/>
      <c r="J4" s="79" t="s">
        <v>123</v>
      </c>
      <c r="K4" s="79"/>
      <c r="L4" s="79"/>
    </row>
    <row r="5" spans="1:13" ht="12" customHeight="1">
      <c r="A5" s="5" t="s">
        <v>2</v>
      </c>
      <c r="E5" s="79"/>
      <c r="F5" s="79"/>
      <c r="G5" s="79"/>
      <c r="J5" s="79"/>
      <c r="K5" s="79"/>
      <c r="L5" s="79"/>
    </row>
    <row r="6" spans="1:13" ht="12" customHeight="1">
      <c r="A6" s="5" t="s">
        <v>3</v>
      </c>
    </row>
    <row r="7" spans="1:13" s="10" customFormat="1" ht="15" customHeight="1">
      <c r="A7" s="73" t="s">
        <v>12</v>
      </c>
      <c r="B7" s="73"/>
      <c r="C7" s="7" t="s">
        <v>13</v>
      </c>
      <c r="D7" s="8" t="s">
        <v>14</v>
      </c>
      <c r="E7" s="8" t="s">
        <v>15</v>
      </c>
      <c r="F7" s="8" t="s">
        <v>16</v>
      </c>
      <c r="G7" s="9" t="s">
        <v>17</v>
      </c>
      <c r="H7" s="45" t="s">
        <v>13</v>
      </c>
      <c r="I7" s="8" t="s">
        <v>14</v>
      </c>
      <c r="J7" s="8" t="s">
        <v>15</v>
      </c>
      <c r="K7" s="8" t="s">
        <v>16</v>
      </c>
      <c r="L7" s="9" t="s">
        <v>17</v>
      </c>
    </row>
    <row r="8" spans="1:13" s="10" customFormat="1" ht="24.95" customHeight="1">
      <c r="A8" s="74" t="s">
        <v>6</v>
      </c>
      <c r="B8" s="74"/>
      <c r="C8" s="74"/>
      <c r="D8" s="74"/>
      <c r="E8" s="74"/>
      <c r="F8" s="74"/>
      <c r="G8" s="74"/>
      <c r="H8" s="80"/>
      <c r="I8" s="80"/>
      <c r="J8" s="80"/>
      <c r="K8" s="80"/>
      <c r="L8" s="80"/>
    </row>
    <row r="9" spans="1:13" s="24" customFormat="1" ht="24.95" customHeight="1">
      <c r="A9" s="76" t="s">
        <v>18</v>
      </c>
      <c r="B9" s="62" t="s">
        <v>19</v>
      </c>
      <c r="C9" s="1" t="s">
        <v>20</v>
      </c>
      <c r="D9" s="11">
        <v>800</v>
      </c>
      <c r="E9" s="11">
        <v>1</v>
      </c>
      <c r="F9" s="11">
        <v>15</v>
      </c>
      <c r="G9" s="23" t="s">
        <v>21</v>
      </c>
      <c r="H9" s="1" t="s">
        <v>20</v>
      </c>
      <c r="I9" s="11">
        <v>800</v>
      </c>
      <c r="J9" s="11">
        <v>1</v>
      </c>
      <c r="K9" s="11">
        <v>15</v>
      </c>
      <c r="L9" s="23" t="s">
        <v>21</v>
      </c>
    </row>
    <row r="10" spans="1:13" s="24" customFormat="1" ht="39" customHeight="1">
      <c r="A10" s="77"/>
      <c r="B10" s="75"/>
      <c r="C10" s="1" t="s">
        <v>22</v>
      </c>
      <c r="D10" s="11">
        <v>1800</v>
      </c>
      <c r="E10" s="11">
        <v>1</v>
      </c>
      <c r="F10" s="11">
        <v>28</v>
      </c>
      <c r="G10" s="23" t="s">
        <v>21</v>
      </c>
      <c r="H10" s="1" t="s">
        <v>22</v>
      </c>
      <c r="I10" s="11">
        <v>1800</v>
      </c>
      <c r="J10" s="11">
        <v>1</v>
      </c>
      <c r="K10" s="11">
        <v>28</v>
      </c>
      <c r="L10" s="23" t="s">
        <v>21</v>
      </c>
    </row>
    <row r="11" spans="1:13" s="24" customFormat="1" ht="39" customHeight="1">
      <c r="A11" s="77"/>
      <c r="B11" s="75"/>
      <c r="C11" s="1" t="s">
        <v>23</v>
      </c>
      <c r="D11" s="11">
        <v>1800</v>
      </c>
      <c r="E11" s="11">
        <v>1</v>
      </c>
      <c r="F11" s="11">
        <v>28</v>
      </c>
      <c r="G11" s="23" t="s">
        <v>21</v>
      </c>
      <c r="H11" s="1" t="s">
        <v>23</v>
      </c>
      <c r="I11" s="11">
        <v>1800</v>
      </c>
      <c r="J11" s="11">
        <v>1</v>
      </c>
      <c r="K11" s="11">
        <v>28</v>
      </c>
      <c r="L11" s="23" t="s">
        <v>21</v>
      </c>
    </row>
    <row r="12" spans="1:13" s="24" customFormat="1" ht="39" customHeight="1">
      <c r="A12" s="77"/>
      <c r="B12" s="63"/>
      <c r="C12" s="1" t="s">
        <v>24</v>
      </c>
      <c r="D12" s="11">
        <v>1800</v>
      </c>
      <c r="E12" s="11">
        <v>1</v>
      </c>
      <c r="F12" s="11">
        <v>28</v>
      </c>
      <c r="G12" s="23" t="s">
        <v>21</v>
      </c>
      <c r="H12" s="1" t="s">
        <v>24</v>
      </c>
      <c r="I12" s="11">
        <v>1800</v>
      </c>
      <c r="J12" s="11">
        <v>1</v>
      </c>
      <c r="K12" s="11">
        <v>28</v>
      </c>
      <c r="L12" s="23" t="s">
        <v>21</v>
      </c>
    </row>
    <row r="13" spans="1:13" s="24" customFormat="1" ht="39" customHeight="1">
      <c r="A13" s="77"/>
      <c r="B13" s="20"/>
      <c r="C13" s="1" t="s">
        <v>107</v>
      </c>
      <c r="D13" s="11">
        <v>800</v>
      </c>
      <c r="E13" s="11">
        <v>1</v>
      </c>
      <c r="F13" s="11">
        <v>2</v>
      </c>
      <c r="G13" s="25">
        <f>D13*E13*F13</f>
        <v>1600</v>
      </c>
      <c r="M13" s="24">
        <v>1600</v>
      </c>
    </row>
    <row r="14" spans="1:13" s="27" customFormat="1" ht="39" customHeight="1">
      <c r="A14" s="77"/>
      <c r="B14" s="62" t="s">
        <v>25</v>
      </c>
      <c r="C14" s="1" t="s">
        <v>26</v>
      </c>
      <c r="D14" s="11">
        <v>1800</v>
      </c>
      <c r="E14" s="11">
        <v>1</v>
      </c>
      <c r="F14" s="11">
        <v>28</v>
      </c>
      <c r="G14" s="25">
        <f>D14*E14*F14</f>
        <v>50400</v>
      </c>
      <c r="H14" s="1" t="s">
        <v>26</v>
      </c>
      <c r="I14" s="11">
        <v>1800</v>
      </c>
      <c r="J14" s="11">
        <v>1</v>
      </c>
      <c r="K14" s="83">
        <v>65</v>
      </c>
      <c r="L14" s="25">
        <f>I14*J14*K14</f>
        <v>117000</v>
      </c>
      <c r="M14" s="26">
        <f>G14-L14</f>
        <v>-66600</v>
      </c>
    </row>
    <row r="15" spans="1:13" s="27" customFormat="1" ht="39" customHeight="1">
      <c r="A15" s="77"/>
      <c r="B15" s="75"/>
      <c r="C15" s="1" t="s">
        <v>106</v>
      </c>
      <c r="D15" s="11">
        <v>1800</v>
      </c>
      <c r="E15" s="11">
        <v>1</v>
      </c>
      <c r="F15" s="11">
        <v>334</v>
      </c>
      <c r="G15" s="25">
        <f t="shared" ref="G15:G20" si="0">D15*E15*F15</f>
        <v>601200</v>
      </c>
      <c r="H15" s="1" t="s">
        <v>124</v>
      </c>
      <c r="I15" s="11">
        <v>1800</v>
      </c>
      <c r="J15" s="11">
        <v>1</v>
      </c>
      <c r="K15" s="83">
        <v>332</v>
      </c>
      <c r="L15" s="25">
        <f t="shared" ref="L15:L19" si="1">I15*J15*K15</f>
        <v>597600</v>
      </c>
      <c r="M15" s="26">
        <f t="shared" ref="M15:M37" si="2">G15-L15</f>
        <v>3600</v>
      </c>
    </row>
    <row r="16" spans="1:13" s="27" customFormat="1" ht="39" customHeight="1">
      <c r="A16" s="77"/>
      <c r="B16" s="75"/>
      <c r="C16" s="1" t="s">
        <v>27</v>
      </c>
      <c r="D16" s="11">
        <v>1800</v>
      </c>
      <c r="E16" s="11">
        <v>1</v>
      </c>
      <c r="F16" s="11">
        <v>296</v>
      </c>
      <c r="G16" s="25">
        <f t="shared" si="0"/>
        <v>532800</v>
      </c>
      <c r="H16" s="1" t="s">
        <v>27</v>
      </c>
      <c r="I16" s="11">
        <v>1800</v>
      </c>
      <c r="J16" s="11">
        <v>1</v>
      </c>
      <c r="K16" s="83">
        <v>248</v>
      </c>
      <c r="L16" s="25">
        <f t="shared" si="1"/>
        <v>446400</v>
      </c>
      <c r="M16" s="26">
        <f t="shared" si="2"/>
        <v>86400</v>
      </c>
    </row>
    <row r="17" spans="1:13" s="27" customFormat="1" ht="39" customHeight="1">
      <c r="A17" s="77"/>
      <c r="B17" s="75"/>
      <c r="C17" s="1" t="s">
        <v>108</v>
      </c>
      <c r="D17" s="11">
        <v>800</v>
      </c>
      <c r="E17" s="11">
        <v>1</v>
      </c>
      <c r="F17" s="11">
        <v>2</v>
      </c>
      <c r="G17" s="25">
        <f t="shared" ref="G17" si="3">D17*E17*F17</f>
        <v>1600</v>
      </c>
      <c r="M17" s="26">
        <f t="shared" si="2"/>
        <v>1600</v>
      </c>
    </row>
    <row r="18" spans="1:13" s="27" customFormat="1" ht="39" customHeight="1">
      <c r="A18" s="77"/>
      <c r="B18" s="75"/>
      <c r="C18" s="1" t="s">
        <v>85</v>
      </c>
      <c r="D18" s="11">
        <v>800</v>
      </c>
      <c r="E18" s="11">
        <v>1</v>
      </c>
      <c r="F18" s="28">
        <v>12</v>
      </c>
      <c r="G18" s="25">
        <f t="shared" si="0"/>
        <v>9600</v>
      </c>
      <c r="H18" s="1" t="s">
        <v>125</v>
      </c>
      <c r="I18" s="11">
        <v>800</v>
      </c>
      <c r="J18" s="11">
        <v>1</v>
      </c>
      <c r="K18" s="84">
        <v>30</v>
      </c>
      <c r="L18" s="25">
        <f>I18*J18*K18</f>
        <v>24000</v>
      </c>
      <c r="M18" s="26">
        <f t="shared" si="2"/>
        <v>-14400</v>
      </c>
    </row>
    <row r="19" spans="1:13" s="27" customFormat="1" ht="39" customHeight="1">
      <c r="A19" s="77"/>
      <c r="B19" s="75"/>
      <c r="C19" s="1" t="s">
        <v>28</v>
      </c>
      <c r="D19" s="11">
        <v>1800</v>
      </c>
      <c r="E19" s="11">
        <v>1</v>
      </c>
      <c r="F19" s="28">
        <v>22</v>
      </c>
      <c r="G19" s="25">
        <f t="shared" si="0"/>
        <v>39600</v>
      </c>
      <c r="H19" s="1" t="s">
        <v>28</v>
      </c>
      <c r="I19" s="11">
        <v>1800</v>
      </c>
      <c r="J19" s="11">
        <v>1</v>
      </c>
      <c r="K19" s="84">
        <v>30</v>
      </c>
      <c r="L19" s="25">
        <f>I19*J19*K19</f>
        <v>54000</v>
      </c>
      <c r="M19" s="26">
        <f t="shared" si="2"/>
        <v>-14400</v>
      </c>
    </row>
    <row r="20" spans="1:13" s="27" customFormat="1" ht="39" customHeight="1">
      <c r="A20" s="77"/>
      <c r="B20" s="75"/>
      <c r="C20" s="1" t="s">
        <v>29</v>
      </c>
      <c r="D20" s="11">
        <v>1800</v>
      </c>
      <c r="E20" s="11">
        <v>1</v>
      </c>
      <c r="F20" s="28">
        <v>26</v>
      </c>
      <c r="G20" s="25">
        <f t="shared" si="0"/>
        <v>46800</v>
      </c>
      <c r="H20" s="1" t="s">
        <v>29</v>
      </c>
      <c r="I20" s="11">
        <v>1800</v>
      </c>
      <c r="J20" s="11">
        <v>1</v>
      </c>
      <c r="K20" s="84">
        <v>30</v>
      </c>
      <c r="L20" s="25">
        <f>I20*J20*K20</f>
        <v>54000</v>
      </c>
      <c r="M20" s="26">
        <f t="shared" si="2"/>
        <v>-7200</v>
      </c>
    </row>
    <row r="21" spans="1:13" s="27" customFormat="1" ht="39" customHeight="1">
      <c r="A21" s="77"/>
      <c r="B21" s="75"/>
      <c r="C21" s="1" t="s">
        <v>30</v>
      </c>
      <c r="D21" s="11">
        <v>1800</v>
      </c>
      <c r="E21" s="11">
        <v>1</v>
      </c>
      <c r="F21" s="28">
        <v>7</v>
      </c>
      <c r="G21" s="25">
        <f>D21*E21*F21</f>
        <v>12600</v>
      </c>
      <c r="H21" s="1" t="s">
        <v>30</v>
      </c>
      <c r="I21" s="11">
        <v>1800</v>
      </c>
      <c r="J21" s="11">
        <v>1</v>
      </c>
      <c r="K21" s="84">
        <v>30</v>
      </c>
      <c r="L21" s="25">
        <f>I21*J21*K21</f>
        <v>54000</v>
      </c>
      <c r="M21" s="26">
        <f t="shared" si="2"/>
        <v>-41400</v>
      </c>
    </row>
    <row r="22" spans="1:13" s="27" customFormat="1" ht="39" customHeight="1">
      <c r="A22" s="78"/>
      <c r="B22" s="63"/>
      <c r="C22" s="1" t="s">
        <v>8</v>
      </c>
      <c r="D22" s="11">
        <v>58</v>
      </c>
      <c r="E22" s="11">
        <v>1</v>
      </c>
      <c r="F22" s="28">
        <v>387</v>
      </c>
      <c r="G22" s="25">
        <f>D22*E22*F22</f>
        <v>22446</v>
      </c>
      <c r="H22" s="1" t="s">
        <v>8</v>
      </c>
      <c r="I22" s="11">
        <v>58</v>
      </c>
      <c r="J22" s="11">
        <v>1</v>
      </c>
      <c r="K22" s="84">
        <v>340</v>
      </c>
      <c r="L22" s="25">
        <f>I22*J22*K22</f>
        <v>19720</v>
      </c>
      <c r="M22" s="26">
        <f t="shared" si="2"/>
        <v>2726</v>
      </c>
    </row>
    <row r="23" spans="1:13" s="27" customFormat="1" ht="39" customHeight="1">
      <c r="A23" s="64" t="s">
        <v>31</v>
      </c>
      <c r="B23" s="62" t="s">
        <v>32</v>
      </c>
      <c r="C23" s="1" t="s">
        <v>33</v>
      </c>
      <c r="D23" s="11">
        <v>0</v>
      </c>
      <c r="E23" s="11">
        <v>4</v>
      </c>
      <c r="F23" s="11">
        <v>1</v>
      </c>
      <c r="G23" s="12">
        <f>D23*E23*F23</f>
        <v>0</v>
      </c>
      <c r="H23" s="1" t="s">
        <v>33</v>
      </c>
      <c r="I23" s="11">
        <v>0</v>
      </c>
      <c r="J23" s="11">
        <v>4</v>
      </c>
      <c r="K23" s="11">
        <v>1</v>
      </c>
      <c r="L23" s="12">
        <f>I23*J23*K23</f>
        <v>0</v>
      </c>
      <c r="M23" s="26">
        <f t="shared" si="2"/>
        <v>0</v>
      </c>
    </row>
    <row r="24" spans="1:13" s="27" customFormat="1" ht="39" customHeight="1">
      <c r="A24" s="65"/>
      <c r="B24" s="63"/>
      <c r="C24" s="1" t="s">
        <v>34</v>
      </c>
      <c r="D24" s="11">
        <v>0</v>
      </c>
      <c r="E24" s="11">
        <v>1</v>
      </c>
      <c r="F24" s="29">
        <v>0.5</v>
      </c>
      <c r="G24" s="12">
        <f t="shared" ref="G24:G27" si="4">D24*E24*F24</f>
        <v>0</v>
      </c>
      <c r="H24" s="1" t="s">
        <v>34</v>
      </c>
      <c r="I24" s="11">
        <v>0</v>
      </c>
      <c r="J24" s="11">
        <v>1</v>
      </c>
      <c r="K24" s="29">
        <v>0.5</v>
      </c>
      <c r="L24" s="12">
        <f>I24*J24*K24</f>
        <v>0</v>
      </c>
      <c r="M24" s="26">
        <f t="shared" si="2"/>
        <v>0</v>
      </c>
    </row>
    <row r="25" spans="1:13" s="27" customFormat="1" ht="56.1" customHeight="1">
      <c r="A25" s="65"/>
      <c r="B25" s="19" t="s">
        <v>35</v>
      </c>
      <c r="C25" s="1" t="s">
        <v>36</v>
      </c>
      <c r="D25" s="11">
        <v>30000</v>
      </c>
      <c r="E25" s="11">
        <v>1</v>
      </c>
      <c r="F25" s="29">
        <v>1</v>
      </c>
      <c r="G25" s="12">
        <f t="shared" si="4"/>
        <v>30000</v>
      </c>
      <c r="H25" s="1" t="s">
        <v>36</v>
      </c>
      <c r="I25" s="11">
        <v>30000</v>
      </c>
      <c r="J25" s="11">
        <v>1</v>
      </c>
      <c r="K25" s="29">
        <v>1</v>
      </c>
      <c r="L25" s="12">
        <f>I25*J25*K25</f>
        <v>30000</v>
      </c>
      <c r="M25" s="26">
        <f t="shared" si="2"/>
        <v>0</v>
      </c>
    </row>
    <row r="26" spans="1:13" s="27" customFormat="1" ht="39" customHeight="1">
      <c r="A26" s="65"/>
      <c r="B26" s="30"/>
      <c r="C26" s="31" t="s">
        <v>37</v>
      </c>
      <c r="D26" s="27">
        <v>0</v>
      </c>
      <c r="E26" s="32">
        <v>1</v>
      </c>
      <c r="F26" s="29">
        <v>0.5</v>
      </c>
      <c r="G26" s="33">
        <f t="shared" si="4"/>
        <v>0</v>
      </c>
      <c r="H26" s="85" t="s">
        <v>37</v>
      </c>
      <c r="I26" s="86">
        <v>0</v>
      </c>
      <c r="J26" s="32">
        <v>1</v>
      </c>
      <c r="K26" s="29">
        <v>0.5</v>
      </c>
      <c r="L26" s="33">
        <f>I26*J26*K26</f>
        <v>0</v>
      </c>
      <c r="M26" s="26">
        <f t="shared" si="2"/>
        <v>0</v>
      </c>
    </row>
    <row r="27" spans="1:13" s="27" customFormat="1" ht="39" customHeight="1">
      <c r="A27" s="66"/>
      <c r="B27" s="19"/>
      <c r="C27" s="1" t="s">
        <v>38</v>
      </c>
      <c r="D27" s="11">
        <v>0</v>
      </c>
      <c r="E27" s="11">
        <v>1</v>
      </c>
      <c r="F27" s="11">
        <v>30</v>
      </c>
      <c r="G27" s="12">
        <f t="shared" si="4"/>
        <v>0</v>
      </c>
      <c r="H27" s="1" t="s">
        <v>38</v>
      </c>
      <c r="I27" s="11">
        <v>88</v>
      </c>
      <c r="J27" s="11">
        <v>1</v>
      </c>
      <c r="K27" s="11">
        <v>30</v>
      </c>
      <c r="L27" s="12">
        <f>I27*J27*K27</f>
        <v>2640</v>
      </c>
      <c r="M27" s="26">
        <f t="shared" si="2"/>
        <v>-2640</v>
      </c>
    </row>
    <row r="28" spans="1:13" s="24" customFormat="1" ht="54" customHeight="1">
      <c r="A28" s="51" t="s">
        <v>39</v>
      </c>
      <c r="B28" s="51"/>
      <c r="C28" s="34" t="s">
        <v>40</v>
      </c>
      <c r="D28" s="11">
        <v>0</v>
      </c>
      <c r="E28" s="35">
        <v>1</v>
      </c>
      <c r="F28" s="35">
        <v>1</v>
      </c>
      <c r="G28" s="12">
        <f t="shared" ref="G28:G37" si="5">D28*E28*F28</f>
        <v>0</v>
      </c>
      <c r="H28" s="34" t="s">
        <v>40</v>
      </c>
      <c r="I28" s="11">
        <v>0</v>
      </c>
      <c r="J28" s="35">
        <v>1</v>
      </c>
      <c r="K28" s="35">
        <v>1</v>
      </c>
      <c r="L28" s="12">
        <f>I28*J28*K28</f>
        <v>0</v>
      </c>
      <c r="M28" s="26">
        <f t="shared" si="2"/>
        <v>0</v>
      </c>
    </row>
    <row r="29" spans="1:13" s="10" customFormat="1" ht="26.25" customHeight="1">
      <c r="A29" s="58" t="s">
        <v>7</v>
      </c>
      <c r="B29" s="59"/>
      <c r="C29" s="59"/>
      <c r="D29" s="59"/>
      <c r="E29" s="59"/>
      <c r="F29" s="60"/>
      <c r="G29" s="13"/>
      <c r="M29" s="26">
        <f t="shared" si="2"/>
        <v>0</v>
      </c>
    </row>
    <row r="30" spans="1:13" s="27" customFormat="1" ht="27" customHeight="1">
      <c r="A30" s="64" t="s">
        <v>41</v>
      </c>
      <c r="B30" s="51" t="s">
        <v>42</v>
      </c>
      <c r="H30" s="1" t="s">
        <v>126</v>
      </c>
      <c r="I30" s="11">
        <v>200</v>
      </c>
      <c r="J30" s="11">
        <v>1</v>
      </c>
      <c r="K30" s="87">
        <v>30</v>
      </c>
      <c r="L30" s="12">
        <f>I30*J30*K30</f>
        <v>6000</v>
      </c>
      <c r="M30" s="26">
        <f t="shared" si="2"/>
        <v>-6000</v>
      </c>
    </row>
    <row r="31" spans="1:13" s="27" customFormat="1" ht="27" customHeight="1">
      <c r="A31" s="65"/>
      <c r="B31" s="51"/>
      <c r="C31" s="1" t="s">
        <v>43</v>
      </c>
      <c r="D31" s="11">
        <v>300</v>
      </c>
      <c r="E31" s="11">
        <v>1</v>
      </c>
      <c r="F31" s="36">
        <v>39</v>
      </c>
      <c r="G31" s="12">
        <f>D31*E31*F31</f>
        <v>11700</v>
      </c>
      <c r="H31" s="1" t="s">
        <v>43</v>
      </c>
      <c r="I31" s="11">
        <v>300</v>
      </c>
      <c r="J31" s="11">
        <v>1</v>
      </c>
      <c r="K31" s="87">
        <v>65</v>
      </c>
      <c r="L31" s="12">
        <f>I31*J31*K31</f>
        <v>19500</v>
      </c>
      <c r="M31" s="26">
        <f t="shared" si="2"/>
        <v>-7800</v>
      </c>
    </row>
    <row r="32" spans="1:13" s="27" customFormat="1" ht="27" customHeight="1">
      <c r="A32" s="65"/>
      <c r="B32" s="51"/>
      <c r="C32" s="1" t="s">
        <v>44</v>
      </c>
      <c r="D32" s="11">
        <v>200</v>
      </c>
      <c r="E32" s="11">
        <v>1</v>
      </c>
      <c r="F32" s="11">
        <v>221</v>
      </c>
      <c r="G32" s="12">
        <f>D32*E32*F32</f>
        <v>44200</v>
      </c>
      <c r="H32" s="1" t="s">
        <v>44</v>
      </c>
      <c r="I32" s="11">
        <v>200</v>
      </c>
      <c r="J32" s="11">
        <v>1</v>
      </c>
      <c r="K32" s="32">
        <v>300</v>
      </c>
      <c r="L32" s="12">
        <f>I32*J32*K32</f>
        <v>60000</v>
      </c>
      <c r="M32" s="26">
        <f t="shared" si="2"/>
        <v>-15800</v>
      </c>
    </row>
    <row r="33" spans="1:13" s="27" customFormat="1" ht="27" customHeight="1">
      <c r="A33" s="65"/>
      <c r="B33" s="51"/>
      <c r="C33" s="1" t="s">
        <v>45</v>
      </c>
      <c r="D33" s="11">
        <v>300</v>
      </c>
      <c r="E33" s="11">
        <v>1</v>
      </c>
      <c r="F33" s="11">
        <v>296</v>
      </c>
      <c r="G33" s="12">
        <f>D33*E33*F33</f>
        <v>88800</v>
      </c>
      <c r="H33" s="1" t="s">
        <v>45</v>
      </c>
      <c r="I33" s="11">
        <v>300</v>
      </c>
      <c r="J33" s="11">
        <v>1</v>
      </c>
      <c r="K33" s="32">
        <v>280</v>
      </c>
      <c r="L33" s="12">
        <f>I33*J33*K33</f>
        <v>84000</v>
      </c>
      <c r="M33" s="26">
        <f t="shared" si="2"/>
        <v>4800</v>
      </c>
    </row>
    <row r="34" spans="1:13" s="27" customFormat="1" ht="27" customHeight="1">
      <c r="A34" s="65"/>
      <c r="B34" s="51"/>
      <c r="C34" s="1"/>
      <c r="D34" s="11"/>
      <c r="E34" s="11"/>
      <c r="F34" s="11"/>
      <c r="G34" s="12"/>
      <c r="H34" s="1" t="s">
        <v>127</v>
      </c>
      <c r="I34" s="11">
        <v>200</v>
      </c>
      <c r="J34" s="11">
        <v>1</v>
      </c>
      <c r="K34" s="32">
        <v>30</v>
      </c>
      <c r="L34" s="12">
        <f>I34*J34*K34</f>
        <v>6000</v>
      </c>
      <c r="M34" s="26">
        <f t="shared" si="2"/>
        <v>-6000</v>
      </c>
    </row>
    <row r="35" spans="1:13" s="27" customFormat="1" ht="27" customHeight="1">
      <c r="A35" s="65"/>
      <c r="B35" s="51"/>
      <c r="C35" s="1" t="s">
        <v>46</v>
      </c>
      <c r="D35" s="11">
        <v>300</v>
      </c>
      <c r="E35" s="11">
        <v>1</v>
      </c>
      <c r="F35" s="11">
        <v>229</v>
      </c>
      <c r="G35" s="12">
        <f>D35*E35*F35</f>
        <v>68700</v>
      </c>
      <c r="H35" s="1" t="s">
        <v>46</v>
      </c>
      <c r="I35" s="11">
        <v>300</v>
      </c>
      <c r="J35" s="11">
        <v>1</v>
      </c>
      <c r="K35" s="88">
        <v>248</v>
      </c>
      <c r="L35" s="12">
        <f t="shared" ref="L35:L37" si="6">I35*J35*K35</f>
        <v>74400</v>
      </c>
      <c r="M35" s="26">
        <f t="shared" si="2"/>
        <v>-5700</v>
      </c>
    </row>
    <row r="36" spans="1:13" s="24" customFormat="1" ht="27" customHeight="1">
      <c r="A36" s="19" t="s">
        <v>47</v>
      </c>
      <c r="B36" s="19" t="s">
        <v>48</v>
      </c>
      <c r="C36" s="1" t="s">
        <v>49</v>
      </c>
      <c r="D36" s="11">
        <v>0</v>
      </c>
      <c r="E36" s="11">
        <v>1</v>
      </c>
      <c r="F36" s="11">
        <v>1</v>
      </c>
      <c r="G36" s="12">
        <f t="shared" si="5"/>
        <v>0</v>
      </c>
      <c r="H36" s="1" t="s">
        <v>49</v>
      </c>
      <c r="I36" s="11">
        <v>0</v>
      </c>
      <c r="J36" s="11">
        <v>1</v>
      </c>
      <c r="K36" s="11">
        <v>1</v>
      </c>
      <c r="L36" s="12">
        <f t="shared" si="6"/>
        <v>0</v>
      </c>
      <c r="M36" s="26">
        <f t="shared" si="2"/>
        <v>0</v>
      </c>
    </row>
    <row r="37" spans="1:13" s="24" customFormat="1" ht="27" customHeight="1">
      <c r="A37" s="19" t="s">
        <v>47</v>
      </c>
      <c r="B37" s="19" t="s">
        <v>50</v>
      </c>
      <c r="C37" s="1" t="s">
        <v>51</v>
      </c>
      <c r="D37" s="11">
        <v>0</v>
      </c>
      <c r="E37" s="11">
        <v>1</v>
      </c>
      <c r="F37" s="11">
        <v>1</v>
      </c>
      <c r="G37" s="12">
        <f t="shared" si="5"/>
        <v>0</v>
      </c>
      <c r="H37" s="89" t="s">
        <v>51</v>
      </c>
      <c r="I37" s="11">
        <v>0</v>
      </c>
      <c r="J37" s="11">
        <v>1</v>
      </c>
      <c r="K37" s="11">
        <v>1</v>
      </c>
      <c r="L37" s="12">
        <f t="shared" si="6"/>
        <v>0</v>
      </c>
      <c r="M37" s="26">
        <f t="shared" si="2"/>
        <v>0</v>
      </c>
    </row>
    <row r="38" spans="1:13" s="10" customFormat="1" ht="27" customHeight="1">
      <c r="A38" s="58" t="s">
        <v>5</v>
      </c>
      <c r="B38" s="59"/>
      <c r="C38" s="59"/>
      <c r="D38" s="59"/>
      <c r="E38" s="59"/>
      <c r="F38" s="60"/>
      <c r="G38" s="14"/>
      <c r="H38" s="82"/>
      <c r="I38" s="82"/>
      <c r="J38" s="82"/>
      <c r="K38" s="82"/>
      <c r="L38" s="14"/>
    </row>
    <row r="39" spans="1:13" s="24" customFormat="1" ht="27" customHeight="1">
      <c r="A39" s="51" t="s">
        <v>52</v>
      </c>
      <c r="B39" s="51"/>
      <c r="C39" s="1" t="s">
        <v>53</v>
      </c>
      <c r="D39" s="11">
        <v>2000</v>
      </c>
      <c r="E39" s="11">
        <v>1</v>
      </c>
      <c r="F39" s="11">
        <v>2</v>
      </c>
      <c r="G39" s="12">
        <f t="shared" ref="G39:G57" si="7">D39*E39*F39</f>
        <v>4000</v>
      </c>
      <c r="H39" s="1" t="s">
        <v>53</v>
      </c>
      <c r="I39" s="11">
        <v>2000</v>
      </c>
      <c r="J39" s="11">
        <v>1</v>
      </c>
      <c r="K39" s="11">
        <v>1</v>
      </c>
      <c r="L39" s="12">
        <f t="shared" ref="L39:L67" si="8">I39*J39*K39</f>
        <v>2000</v>
      </c>
      <c r="M39" s="99">
        <v>17980</v>
      </c>
    </row>
    <row r="40" spans="1:13" s="24" customFormat="1" ht="27" customHeight="1">
      <c r="A40" s="51" t="s">
        <v>111</v>
      </c>
      <c r="B40" s="51"/>
      <c r="C40" s="1" t="s">
        <v>112</v>
      </c>
      <c r="D40" s="11">
        <v>900</v>
      </c>
      <c r="E40" s="11">
        <v>1</v>
      </c>
      <c r="F40" s="11">
        <v>1</v>
      </c>
      <c r="G40" s="12">
        <f t="shared" si="7"/>
        <v>900</v>
      </c>
      <c r="H40" s="1" t="s">
        <v>53</v>
      </c>
      <c r="I40" s="11">
        <v>2000</v>
      </c>
      <c r="J40" s="11">
        <v>1</v>
      </c>
      <c r="K40" s="11">
        <v>3</v>
      </c>
      <c r="L40" s="12">
        <f t="shared" si="8"/>
        <v>6000</v>
      </c>
      <c r="M40" s="99"/>
    </row>
    <row r="41" spans="1:13" s="24" customFormat="1" ht="27" customHeight="1">
      <c r="A41" s="51" t="s">
        <v>54</v>
      </c>
      <c r="B41" s="51"/>
      <c r="C41" s="1" t="s">
        <v>53</v>
      </c>
      <c r="D41" s="11">
        <v>2000</v>
      </c>
      <c r="E41" s="11">
        <v>1</v>
      </c>
      <c r="F41" s="11">
        <v>2</v>
      </c>
      <c r="G41" s="12">
        <f t="shared" si="7"/>
        <v>4000</v>
      </c>
      <c r="H41" s="1" t="s">
        <v>53</v>
      </c>
      <c r="I41" s="11">
        <v>2000</v>
      </c>
      <c r="J41" s="11">
        <v>1</v>
      </c>
      <c r="K41" s="11">
        <v>3</v>
      </c>
      <c r="L41" s="12">
        <f t="shared" si="8"/>
        <v>6000</v>
      </c>
      <c r="M41" s="99"/>
    </row>
    <row r="42" spans="1:13" s="24" customFormat="1" ht="27" customHeight="1">
      <c r="A42" s="52" t="s">
        <v>55</v>
      </c>
      <c r="B42" s="53"/>
      <c r="C42" s="1" t="s">
        <v>113</v>
      </c>
      <c r="D42" s="11">
        <v>2000</v>
      </c>
      <c r="E42" s="11">
        <v>1</v>
      </c>
      <c r="F42" s="11">
        <v>1</v>
      </c>
      <c r="G42" s="12">
        <f t="shared" si="7"/>
        <v>2000</v>
      </c>
      <c r="H42" s="89" t="s">
        <v>128</v>
      </c>
      <c r="I42" s="11">
        <v>2200</v>
      </c>
      <c r="J42" s="83">
        <v>1</v>
      </c>
      <c r="K42" s="83">
        <v>1</v>
      </c>
      <c r="L42" s="12">
        <f t="shared" si="8"/>
        <v>2200</v>
      </c>
      <c r="M42" s="99"/>
    </row>
    <row r="43" spans="1:13" s="24" customFormat="1" ht="27" customHeight="1">
      <c r="A43" s="56"/>
      <c r="B43" s="57"/>
      <c r="C43" s="1" t="s">
        <v>114</v>
      </c>
      <c r="D43" s="11">
        <v>2000</v>
      </c>
      <c r="E43" s="11">
        <v>1</v>
      </c>
      <c r="F43" s="11">
        <v>1</v>
      </c>
      <c r="G43" s="12">
        <f t="shared" si="7"/>
        <v>2000</v>
      </c>
      <c r="H43" s="1" t="s">
        <v>53</v>
      </c>
      <c r="I43" s="11">
        <v>2000</v>
      </c>
      <c r="J43" s="11">
        <v>1</v>
      </c>
      <c r="K43" s="11">
        <v>2</v>
      </c>
      <c r="L43" s="12">
        <f t="shared" si="8"/>
        <v>4000</v>
      </c>
      <c r="M43" s="99"/>
    </row>
    <row r="44" spans="1:13" s="24" customFormat="1" ht="27" customHeight="1">
      <c r="A44" s="67" t="s">
        <v>118</v>
      </c>
      <c r="B44" s="51"/>
      <c r="C44" s="1" t="s">
        <v>117</v>
      </c>
      <c r="D44" s="11">
        <v>2000</v>
      </c>
      <c r="E44" s="11">
        <v>1</v>
      </c>
      <c r="F44" s="11">
        <v>2</v>
      </c>
      <c r="G44" s="12">
        <f t="shared" si="7"/>
        <v>4000</v>
      </c>
      <c r="H44" s="90" t="s">
        <v>57</v>
      </c>
      <c r="I44" s="11">
        <v>900</v>
      </c>
      <c r="J44" s="11">
        <v>1</v>
      </c>
      <c r="K44" s="11">
        <v>1</v>
      </c>
      <c r="L44" s="12">
        <f t="shared" si="8"/>
        <v>900</v>
      </c>
      <c r="M44" s="99"/>
    </row>
    <row r="45" spans="1:13" s="24" customFormat="1" ht="27" customHeight="1">
      <c r="A45" s="52" t="s">
        <v>56</v>
      </c>
      <c r="B45" s="53"/>
      <c r="C45" s="37" t="s">
        <v>57</v>
      </c>
      <c r="D45" s="11">
        <v>900</v>
      </c>
      <c r="E45" s="11">
        <v>1</v>
      </c>
      <c r="F45" s="11">
        <v>1</v>
      </c>
      <c r="G45" s="12">
        <f t="shared" si="7"/>
        <v>900</v>
      </c>
      <c r="H45" s="90" t="s">
        <v>129</v>
      </c>
      <c r="I45" s="11">
        <v>600</v>
      </c>
      <c r="J45" s="11">
        <v>1</v>
      </c>
      <c r="K45" s="11">
        <v>3</v>
      </c>
      <c r="L45" s="12">
        <f t="shared" si="8"/>
        <v>1800</v>
      </c>
      <c r="M45" s="99"/>
    </row>
    <row r="46" spans="1:13" s="24" customFormat="1" ht="27" customHeight="1">
      <c r="A46" s="52" t="s">
        <v>58</v>
      </c>
      <c r="B46" s="53"/>
      <c r="C46" s="37" t="s">
        <v>57</v>
      </c>
      <c r="D46" s="11">
        <v>900</v>
      </c>
      <c r="E46" s="11">
        <v>1</v>
      </c>
      <c r="F46" s="11">
        <v>2</v>
      </c>
      <c r="G46" s="12">
        <f>D46*E46*F46</f>
        <v>1800</v>
      </c>
      <c r="H46" s="90" t="s">
        <v>130</v>
      </c>
      <c r="I46" s="11">
        <v>1000</v>
      </c>
      <c r="J46" s="11">
        <v>1</v>
      </c>
      <c r="K46" s="11">
        <v>1</v>
      </c>
      <c r="L46" s="12">
        <f t="shared" si="8"/>
        <v>1000</v>
      </c>
      <c r="M46" s="99"/>
    </row>
    <row r="47" spans="1:13" s="24" customFormat="1" ht="27" customHeight="1">
      <c r="A47" s="54"/>
      <c r="B47" s="55"/>
      <c r="C47" s="38" t="s">
        <v>59</v>
      </c>
      <c r="D47" s="11">
        <v>1200</v>
      </c>
      <c r="E47" s="11">
        <v>1</v>
      </c>
      <c r="F47" s="11">
        <v>5</v>
      </c>
      <c r="G47" s="12">
        <f>D47*E47*F47</f>
        <v>6000</v>
      </c>
      <c r="H47" s="90" t="s">
        <v>57</v>
      </c>
      <c r="I47" s="11">
        <v>900</v>
      </c>
      <c r="J47" s="11">
        <v>1</v>
      </c>
      <c r="K47" s="11">
        <v>1</v>
      </c>
      <c r="L47" s="12">
        <f t="shared" si="8"/>
        <v>900</v>
      </c>
      <c r="M47" s="99"/>
    </row>
    <row r="48" spans="1:13" s="24" customFormat="1" ht="27" customHeight="1">
      <c r="A48" s="49" t="s">
        <v>115</v>
      </c>
      <c r="B48" s="50"/>
      <c r="C48" s="37" t="s">
        <v>116</v>
      </c>
      <c r="D48" s="11">
        <v>1800</v>
      </c>
      <c r="E48" s="11">
        <v>1</v>
      </c>
      <c r="F48" s="11">
        <v>3</v>
      </c>
      <c r="G48" s="12">
        <f>D48*E48*F48</f>
        <v>5400</v>
      </c>
      <c r="H48" s="90" t="s">
        <v>129</v>
      </c>
      <c r="I48" s="11">
        <v>600</v>
      </c>
      <c r="J48" s="11">
        <v>1</v>
      </c>
      <c r="K48" s="11">
        <v>3</v>
      </c>
      <c r="L48" s="12">
        <f t="shared" si="8"/>
        <v>1800</v>
      </c>
      <c r="M48" s="99"/>
    </row>
    <row r="49" spans="1:13" s="24" customFormat="1" ht="27" customHeight="1">
      <c r="A49" s="52" t="s">
        <v>60</v>
      </c>
      <c r="B49" s="53"/>
      <c r="C49" s="37" t="s">
        <v>61</v>
      </c>
      <c r="D49" s="11">
        <v>2200</v>
      </c>
      <c r="E49" s="11">
        <v>1</v>
      </c>
      <c r="F49" s="11">
        <v>4</v>
      </c>
      <c r="G49" s="12">
        <f t="shared" si="7"/>
        <v>8800</v>
      </c>
      <c r="H49" s="90" t="s">
        <v>131</v>
      </c>
      <c r="I49" s="11">
        <v>600</v>
      </c>
      <c r="J49" s="11">
        <v>1</v>
      </c>
      <c r="K49" s="11">
        <v>5</v>
      </c>
      <c r="L49" s="12">
        <f t="shared" si="8"/>
        <v>3000</v>
      </c>
      <c r="M49" s="99"/>
    </row>
    <row r="50" spans="1:13" s="24" customFormat="1" ht="27" customHeight="1">
      <c r="A50" s="52" t="s">
        <v>62</v>
      </c>
      <c r="B50" s="53"/>
      <c r="C50" s="37" t="s">
        <v>63</v>
      </c>
      <c r="D50" s="11">
        <v>2200</v>
      </c>
      <c r="E50" s="11">
        <v>1</v>
      </c>
      <c r="F50" s="11">
        <v>1</v>
      </c>
      <c r="G50" s="12">
        <f>D50*E50*F50</f>
        <v>2200</v>
      </c>
      <c r="H50" s="90" t="s">
        <v>57</v>
      </c>
      <c r="I50" s="11">
        <v>900</v>
      </c>
      <c r="J50" s="11">
        <v>1</v>
      </c>
      <c r="K50" s="11">
        <v>5</v>
      </c>
      <c r="L50" s="12">
        <f t="shared" si="8"/>
        <v>4500</v>
      </c>
      <c r="M50" s="99"/>
    </row>
    <row r="51" spans="1:13" s="24" customFormat="1" ht="27" customHeight="1">
      <c r="A51" s="54"/>
      <c r="B51" s="55"/>
      <c r="C51" s="37" t="s">
        <v>64</v>
      </c>
      <c r="D51" s="11">
        <v>2300</v>
      </c>
      <c r="E51" s="11">
        <v>1</v>
      </c>
      <c r="F51" s="11">
        <v>9</v>
      </c>
      <c r="G51" s="12">
        <f>D51*E51*F51</f>
        <v>20700</v>
      </c>
      <c r="H51" s="90" t="s">
        <v>59</v>
      </c>
      <c r="I51" s="11">
        <v>1200</v>
      </c>
      <c r="J51" s="11">
        <v>1</v>
      </c>
      <c r="K51" s="11">
        <v>5</v>
      </c>
      <c r="L51" s="12">
        <f t="shared" si="8"/>
        <v>6000</v>
      </c>
      <c r="M51" s="99"/>
    </row>
    <row r="52" spans="1:13" s="24" customFormat="1" ht="27" customHeight="1">
      <c r="A52" s="52" t="s">
        <v>65</v>
      </c>
      <c r="B52" s="53"/>
      <c r="C52" s="37" t="s">
        <v>66</v>
      </c>
      <c r="D52" s="11">
        <v>1900</v>
      </c>
      <c r="E52" s="11">
        <v>1</v>
      </c>
      <c r="F52" s="11">
        <v>1</v>
      </c>
      <c r="G52" s="12">
        <f t="shared" si="7"/>
        <v>1900</v>
      </c>
      <c r="H52" s="90" t="s">
        <v>61</v>
      </c>
      <c r="I52" s="11">
        <v>2200</v>
      </c>
      <c r="J52" s="11">
        <v>1</v>
      </c>
      <c r="K52" s="11">
        <v>3</v>
      </c>
      <c r="L52" s="12">
        <f t="shared" si="8"/>
        <v>6600</v>
      </c>
      <c r="M52" s="99"/>
    </row>
    <row r="53" spans="1:13" s="24" customFormat="1" ht="27" customHeight="1">
      <c r="A53" s="56"/>
      <c r="B53" s="57"/>
      <c r="C53" s="37" t="s">
        <v>67</v>
      </c>
      <c r="D53" s="11">
        <v>2200</v>
      </c>
      <c r="E53" s="11">
        <v>1</v>
      </c>
      <c r="F53" s="11">
        <v>9</v>
      </c>
      <c r="G53" s="12">
        <f t="shared" si="7"/>
        <v>19800</v>
      </c>
      <c r="H53" s="90" t="s">
        <v>132</v>
      </c>
      <c r="I53" s="11">
        <v>1800</v>
      </c>
      <c r="J53" s="11">
        <v>1</v>
      </c>
      <c r="K53" s="11">
        <v>1</v>
      </c>
      <c r="L53" s="12">
        <f t="shared" si="8"/>
        <v>1800</v>
      </c>
      <c r="M53" s="99"/>
    </row>
    <row r="54" spans="1:13" s="24" customFormat="1" ht="29.25" customHeight="1">
      <c r="A54" s="51" t="s">
        <v>68</v>
      </c>
      <c r="B54" s="51"/>
      <c r="C54" s="1" t="s">
        <v>69</v>
      </c>
      <c r="D54" s="11">
        <v>900</v>
      </c>
      <c r="E54" s="11">
        <v>1</v>
      </c>
      <c r="F54" s="11">
        <v>2</v>
      </c>
      <c r="G54" s="12">
        <f>D54*E54*F54</f>
        <v>1800</v>
      </c>
      <c r="H54" s="90" t="s">
        <v>63</v>
      </c>
      <c r="I54" s="11">
        <v>2200</v>
      </c>
      <c r="J54" s="11">
        <v>1</v>
      </c>
      <c r="K54" s="11">
        <v>2</v>
      </c>
      <c r="L54" s="12">
        <f t="shared" si="8"/>
        <v>4400</v>
      </c>
      <c r="M54" s="99"/>
    </row>
    <row r="55" spans="1:13" s="24" customFormat="1" ht="27" customHeight="1">
      <c r="A55" s="51"/>
      <c r="B55" s="51"/>
      <c r="C55" s="1" t="s">
        <v>70</v>
      </c>
      <c r="D55" s="11">
        <v>900</v>
      </c>
      <c r="E55" s="11">
        <v>1</v>
      </c>
      <c r="F55" s="11">
        <v>6</v>
      </c>
      <c r="G55" s="12">
        <f>D55*E55*F55</f>
        <v>5400</v>
      </c>
      <c r="H55" s="90" t="s">
        <v>64</v>
      </c>
      <c r="I55" s="11">
        <v>2300</v>
      </c>
      <c r="J55" s="11">
        <v>1</v>
      </c>
      <c r="K55" s="11">
        <v>7</v>
      </c>
      <c r="L55" s="12">
        <f t="shared" si="8"/>
        <v>16100</v>
      </c>
      <c r="M55" s="99"/>
    </row>
    <row r="56" spans="1:13" s="24" customFormat="1" ht="27" customHeight="1">
      <c r="A56" s="51"/>
      <c r="B56" s="51"/>
      <c r="C56" s="1" t="s">
        <v>71</v>
      </c>
      <c r="D56" s="11">
        <v>1200</v>
      </c>
      <c r="E56" s="11">
        <v>1</v>
      </c>
      <c r="F56" s="11">
        <v>5</v>
      </c>
      <c r="G56" s="12">
        <f>D56*E56*F56</f>
        <v>6000</v>
      </c>
      <c r="H56" s="90" t="s">
        <v>66</v>
      </c>
      <c r="I56" s="11">
        <v>1900</v>
      </c>
      <c r="J56" s="11">
        <v>1</v>
      </c>
      <c r="K56" s="11">
        <v>1</v>
      </c>
      <c r="L56" s="12">
        <f t="shared" si="8"/>
        <v>1900</v>
      </c>
      <c r="M56" s="99"/>
    </row>
    <row r="57" spans="1:13" s="24" customFormat="1" ht="27" customHeight="1">
      <c r="A57" s="49" t="s">
        <v>109</v>
      </c>
      <c r="B57" s="50"/>
      <c r="C57" s="1" t="s">
        <v>110</v>
      </c>
      <c r="D57" s="11">
        <v>358</v>
      </c>
      <c r="E57" s="11">
        <v>30</v>
      </c>
      <c r="F57" s="11">
        <v>2</v>
      </c>
      <c r="G57" s="12">
        <f t="shared" si="7"/>
        <v>21480</v>
      </c>
      <c r="H57" s="90" t="s">
        <v>133</v>
      </c>
      <c r="I57" s="11">
        <v>2000</v>
      </c>
      <c r="J57" s="11">
        <v>1</v>
      </c>
      <c r="K57" s="11">
        <v>2</v>
      </c>
      <c r="L57" s="12">
        <f t="shared" si="8"/>
        <v>4000</v>
      </c>
      <c r="M57" s="99"/>
    </row>
    <row r="58" spans="1:13" s="24" customFormat="1" ht="27" customHeight="1">
      <c r="A58" s="47"/>
      <c r="B58" s="95"/>
      <c r="C58" s="93"/>
      <c r="D58" s="94"/>
      <c r="E58" s="94"/>
      <c r="F58" s="96"/>
      <c r="G58" s="97"/>
      <c r="H58" s="90" t="s">
        <v>67</v>
      </c>
      <c r="I58" s="11">
        <v>2200</v>
      </c>
      <c r="J58" s="11">
        <v>1</v>
      </c>
      <c r="K58" s="11">
        <v>7</v>
      </c>
      <c r="L58" s="12">
        <f>I58*J58*K58</f>
        <v>15400</v>
      </c>
      <c r="M58" s="99"/>
    </row>
    <row r="59" spans="1:13" s="24" customFormat="1" ht="27" customHeight="1">
      <c r="A59" s="47"/>
      <c r="B59" s="95"/>
      <c r="C59" s="93"/>
      <c r="D59" s="94"/>
      <c r="E59" s="94"/>
      <c r="F59" s="96"/>
      <c r="G59" s="97"/>
      <c r="H59" s="89" t="s">
        <v>134</v>
      </c>
      <c r="I59" s="11">
        <v>600</v>
      </c>
      <c r="J59" s="11">
        <v>1</v>
      </c>
      <c r="K59" s="11">
        <v>2</v>
      </c>
      <c r="L59" s="12">
        <f>I59*J59*K59</f>
        <v>1200</v>
      </c>
      <c r="M59" s="99"/>
    </row>
    <row r="60" spans="1:13" s="24" customFormat="1" ht="27" customHeight="1">
      <c r="A60" s="47"/>
      <c r="B60" s="95"/>
      <c r="C60" s="93"/>
      <c r="D60" s="94"/>
      <c r="E60" s="94"/>
      <c r="F60" s="96"/>
      <c r="G60" s="97"/>
      <c r="H60" s="89" t="s">
        <v>69</v>
      </c>
      <c r="I60" s="11">
        <v>900</v>
      </c>
      <c r="J60" s="11">
        <v>1</v>
      </c>
      <c r="K60" s="11">
        <v>6</v>
      </c>
      <c r="L60" s="12">
        <f>I60*J60*K60</f>
        <v>5400</v>
      </c>
      <c r="M60" s="99"/>
    </row>
    <row r="61" spans="1:13" s="24" customFormat="1" ht="27" customHeight="1">
      <c r="A61" s="47"/>
      <c r="B61" s="95"/>
      <c r="C61" s="93"/>
      <c r="D61" s="94"/>
      <c r="E61" s="94"/>
      <c r="F61" s="96"/>
      <c r="G61" s="97"/>
      <c r="H61" s="89" t="s">
        <v>70</v>
      </c>
      <c r="I61" s="11">
        <v>900</v>
      </c>
      <c r="J61" s="11">
        <v>1</v>
      </c>
      <c r="K61" s="11">
        <v>2</v>
      </c>
      <c r="L61" s="12">
        <f>I61*J61*K61</f>
        <v>1800</v>
      </c>
      <c r="M61" s="99"/>
    </row>
    <row r="62" spans="1:13" s="24" customFormat="1" ht="27" customHeight="1">
      <c r="A62" s="47"/>
      <c r="B62" s="95"/>
      <c r="C62" s="93"/>
      <c r="D62" s="94"/>
      <c r="E62" s="94"/>
      <c r="F62" s="96"/>
      <c r="G62" s="97"/>
      <c r="H62" s="89" t="s">
        <v>71</v>
      </c>
      <c r="I62" s="11">
        <v>1200</v>
      </c>
      <c r="J62" s="11">
        <v>1</v>
      </c>
      <c r="K62" s="11">
        <v>2</v>
      </c>
      <c r="L62" s="12">
        <f>I62*J62*K62</f>
        <v>2400</v>
      </c>
      <c r="M62" s="99"/>
    </row>
    <row r="63" spans="1:13" s="10" customFormat="1" ht="27" customHeight="1">
      <c r="A63" s="58" t="s">
        <v>11</v>
      </c>
      <c r="B63" s="59"/>
      <c r="C63" s="59"/>
      <c r="D63" s="59"/>
      <c r="E63" s="59"/>
      <c r="F63" s="60"/>
      <c r="G63" s="15"/>
      <c r="M63" s="98"/>
    </row>
    <row r="64" spans="1:13" s="27" customFormat="1" ht="27" customHeight="1">
      <c r="A64" s="49" t="s">
        <v>72</v>
      </c>
      <c r="B64" s="50"/>
      <c r="C64" s="1" t="s">
        <v>103</v>
      </c>
      <c r="D64" s="11">
        <v>500</v>
      </c>
      <c r="E64" s="11">
        <v>1</v>
      </c>
      <c r="F64" s="11">
        <v>146</v>
      </c>
      <c r="G64" s="12">
        <v>72332.91</v>
      </c>
      <c r="H64" s="89" t="s">
        <v>135</v>
      </c>
      <c r="I64" s="83">
        <v>100</v>
      </c>
      <c r="J64" s="83">
        <v>1</v>
      </c>
      <c r="K64" s="83">
        <v>15</v>
      </c>
      <c r="L64" s="12">
        <f>I64*J64*K64</f>
        <v>1500</v>
      </c>
      <c r="M64" s="98">
        <v>-1500</v>
      </c>
    </row>
    <row r="65" spans="1:13" s="27" customFormat="1" ht="27" customHeight="1">
      <c r="A65" s="21"/>
      <c r="B65" s="22"/>
      <c r="C65" s="1" t="s">
        <v>119</v>
      </c>
      <c r="D65" s="11">
        <v>500</v>
      </c>
      <c r="E65" s="11">
        <v>1</v>
      </c>
      <c r="F65" s="11">
        <v>7</v>
      </c>
      <c r="G65" s="12">
        <v>3500</v>
      </c>
      <c r="M65" s="98"/>
    </row>
    <row r="66" spans="1:13" s="27" customFormat="1" ht="27" customHeight="1">
      <c r="A66" s="68" t="s">
        <v>73</v>
      </c>
      <c r="B66" s="69"/>
      <c r="C66" s="1" t="s">
        <v>104</v>
      </c>
      <c r="D66" s="11">
        <v>500</v>
      </c>
      <c r="E66" s="11">
        <v>1</v>
      </c>
      <c r="F66" s="11">
        <v>15</v>
      </c>
      <c r="G66" s="12">
        <v>7566</v>
      </c>
      <c r="M66" s="98"/>
    </row>
    <row r="67" spans="1:13" s="27" customFormat="1" ht="27" customHeight="1">
      <c r="A67" s="70"/>
      <c r="B67" s="71"/>
      <c r="C67" s="37" t="s">
        <v>105</v>
      </c>
      <c r="D67" s="11">
        <v>500</v>
      </c>
      <c r="E67" s="11">
        <v>1</v>
      </c>
      <c r="F67" s="11">
        <v>265</v>
      </c>
      <c r="G67" s="12">
        <v>132644.35</v>
      </c>
      <c r="H67" s="91" t="s">
        <v>136</v>
      </c>
      <c r="I67" s="83">
        <v>350</v>
      </c>
      <c r="J67" s="83">
        <v>1</v>
      </c>
      <c r="K67" s="83">
        <v>420</v>
      </c>
      <c r="L67" s="12">
        <f>I67*J67*K67</f>
        <v>147000</v>
      </c>
      <c r="M67" s="98">
        <v>69043</v>
      </c>
    </row>
    <row r="68" spans="1:13" s="10" customFormat="1" ht="27" customHeight="1">
      <c r="A68" s="58" t="s">
        <v>74</v>
      </c>
      <c r="B68" s="59"/>
      <c r="C68" s="59"/>
      <c r="D68" s="59"/>
      <c r="E68" s="59"/>
      <c r="F68" s="60"/>
      <c r="G68" s="15"/>
      <c r="H68" s="81"/>
      <c r="I68" s="81"/>
      <c r="J68" s="81"/>
      <c r="K68" s="81"/>
      <c r="L68" s="15"/>
      <c r="M68" s="98"/>
    </row>
    <row r="69" spans="1:13" s="44" customFormat="1" ht="27" customHeight="1">
      <c r="A69" s="41"/>
      <c r="B69" s="42"/>
      <c r="C69" s="42"/>
      <c r="D69" s="42"/>
      <c r="E69" s="42"/>
      <c r="F69" s="43"/>
      <c r="G69" s="15"/>
      <c r="H69" s="92" t="s">
        <v>137</v>
      </c>
      <c r="I69" s="83">
        <v>0</v>
      </c>
      <c r="J69" s="40">
        <v>1</v>
      </c>
      <c r="K69" s="83">
        <v>3</v>
      </c>
      <c r="L69" s="12">
        <f>I69*J69*K69</f>
        <v>0</v>
      </c>
      <c r="M69" s="100">
        <f>G69-L69</f>
        <v>0</v>
      </c>
    </row>
    <row r="70" spans="1:13" s="27" customFormat="1" ht="27" customHeight="1">
      <c r="H70" s="92" t="s">
        <v>138</v>
      </c>
      <c r="I70" s="83">
        <v>35000</v>
      </c>
      <c r="J70" s="40">
        <v>1</v>
      </c>
      <c r="K70" s="83">
        <v>3</v>
      </c>
      <c r="L70" s="12">
        <f>I70*J70*K70</f>
        <v>105000</v>
      </c>
      <c r="M70" s="100">
        <v>-105000</v>
      </c>
    </row>
    <row r="71" spans="1:13" s="24" customFormat="1" ht="27" customHeight="1">
      <c r="A71" s="49" t="s">
        <v>87</v>
      </c>
      <c r="B71" s="50"/>
      <c r="C71" s="39" t="s">
        <v>88</v>
      </c>
      <c r="D71" s="11">
        <v>13066.28</v>
      </c>
      <c r="E71" s="40">
        <v>1</v>
      </c>
      <c r="F71" s="11">
        <v>1</v>
      </c>
      <c r="G71" s="12">
        <f>D71*E71*F71</f>
        <v>13066.28</v>
      </c>
      <c r="H71" s="1" t="s">
        <v>139</v>
      </c>
      <c r="I71" s="83">
        <v>50</v>
      </c>
      <c r="J71" s="40">
        <v>4</v>
      </c>
      <c r="K71" s="83">
        <v>60</v>
      </c>
      <c r="L71" s="12">
        <f>I71*J71*K71</f>
        <v>12000</v>
      </c>
      <c r="M71" s="100">
        <f t="shared" ref="M70:M75" si="9">G71-L71</f>
        <v>1066.2800000000007</v>
      </c>
    </row>
    <row r="72" spans="1:13" s="24" customFormat="1" ht="27" customHeight="1">
      <c r="A72" s="47" t="s">
        <v>75</v>
      </c>
      <c r="B72" s="48"/>
      <c r="C72" s="1" t="s">
        <v>76</v>
      </c>
      <c r="D72" s="11">
        <v>75000</v>
      </c>
      <c r="E72" s="11">
        <v>1</v>
      </c>
      <c r="F72" s="11">
        <v>1</v>
      </c>
      <c r="G72" s="12">
        <f t="shared" ref="G72:G75" si="10">D72*E72*F72</f>
        <v>75000</v>
      </c>
      <c r="H72" s="1" t="s">
        <v>76</v>
      </c>
      <c r="I72" s="83">
        <v>20000</v>
      </c>
      <c r="J72" s="83">
        <v>1</v>
      </c>
      <c r="K72" s="83">
        <v>1</v>
      </c>
      <c r="L72" s="12">
        <f t="shared" ref="L72:L75" si="11">I72*J72*K72</f>
        <v>20000</v>
      </c>
      <c r="M72" s="100">
        <f t="shared" si="9"/>
        <v>55000</v>
      </c>
    </row>
    <row r="73" spans="1:13" s="24" customFormat="1" ht="27" customHeight="1">
      <c r="A73" s="47" t="s">
        <v>77</v>
      </c>
      <c r="B73" s="48"/>
      <c r="C73" s="1" t="s">
        <v>78</v>
      </c>
      <c r="D73" s="11">
        <v>8000</v>
      </c>
      <c r="E73" s="11">
        <v>1</v>
      </c>
      <c r="F73" s="11">
        <v>1</v>
      </c>
      <c r="G73" s="12">
        <f t="shared" si="10"/>
        <v>8000</v>
      </c>
      <c r="H73" s="89" t="s">
        <v>78</v>
      </c>
      <c r="I73" s="83">
        <v>2000</v>
      </c>
      <c r="J73" s="83">
        <v>1</v>
      </c>
      <c r="K73" s="83">
        <v>1</v>
      </c>
      <c r="L73" s="12">
        <f t="shared" si="11"/>
        <v>2000</v>
      </c>
      <c r="M73" s="100">
        <f t="shared" si="9"/>
        <v>6000</v>
      </c>
    </row>
    <row r="74" spans="1:13" s="24" customFormat="1" ht="27" customHeight="1">
      <c r="A74" s="47" t="s">
        <v>77</v>
      </c>
      <c r="B74" s="48"/>
      <c r="C74" s="1" t="s">
        <v>98</v>
      </c>
      <c r="D74" s="11">
        <f>杂费!B20</f>
        <v>36494.5</v>
      </c>
      <c r="E74" s="11">
        <v>1</v>
      </c>
      <c r="F74" s="11">
        <v>1</v>
      </c>
      <c r="G74" s="12">
        <f t="shared" si="10"/>
        <v>36494.5</v>
      </c>
      <c r="H74" s="89"/>
      <c r="I74" s="83"/>
      <c r="J74" s="83"/>
      <c r="K74" s="83"/>
      <c r="L74" s="12"/>
      <c r="M74" s="100">
        <f t="shared" si="9"/>
        <v>36494.5</v>
      </c>
    </row>
    <row r="75" spans="1:13" s="24" customFormat="1" ht="27" customHeight="1">
      <c r="A75" s="47" t="s">
        <v>9</v>
      </c>
      <c r="B75" s="48"/>
      <c r="C75" s="1" t="s">
        <v>10</v>
      </c>
      <c r="D75" s="11">
        <v>30000</v>
      </c>
      <c r="E75" s="11">
        <v>1</v>
      </c>
      <c r="F75" s="11">
        <v>1</v>
      </c>
      <c r="G75" s="12">
        <f t="shared" si="10"/>
        <v>30000</v>
      </c>
      <c r="H75" s="1" t="s">
        <v>10</v>
      </c>
      <c r="I75" s="83">
        <v>20000</v>
      </c>
      <c r="J75" s="83">
        <v>1</v>
      </c>
      <c r="K75" s="83">
        <v>1</v>
      </c>
      <c r="L75" s="12">
        <f t="shared" si="11"/>
        <v>20000</v>
      </c>
      <c r="M75" s="100">
        <f t="shared" si="9"/>
        <v>10000</v>
      </c>
    </row>
    <row r="76" spans="1:13" s="10" customFormat="1" ht="24" customHeight="1">
      <c r="A76" s="61" t="s">
        <v>79</v>
      </c>
      <c r="B76" s="61"/>
      <c r="C76" s="61"/>
      <c r="D76" s="61"/>
      <c r="E76" s="61"/>
      <c r="F76" s="61"/>
      <c r="G76" s="16">
        <f>SUM(G14:G75)</f>
        <v>2058130.04</v>
      </c>
      <c r="L76" s="16">
        <f>SUM(L14:L75)</f>
        <v>2057860</v>
      </c>
    </row>
    <row r="77" spans="1:13">
      <c r="A77" s="61" t="s">
        <v>80</v>
      </c>
      <c r="B77" s="61"/>
      <c r="C77" s="61"/>
      <c r="D77" s="61"/>
      <c r="E77" s="61"/>
      <c r="F77" s="61"/>
      <c r="G77" s="16">
        <f>G76*0.1</f>
        <v>205813.00400000002</v>
      </c>
      <c r="H77" s="4"/>
      <c r="I77" s="4"/>
      <c r="J77" s="4"/>
      <c r="K77" s="4"/>
      <c r="L77" s="16">
        <f>L76*0.1</f>
        <v>205786</v>
      </c>
    </row>
    <row r="78" spans="1:13">
      <c r="A78" s="61" t="s">
        <v>81</v>
      </c>
      <c r="B78" s="61"/>
      <c r="C78" s="61"/>
      <c r="D78" s="61"/>
      <c r="E78" s="61"/>
      <c r="F78" s="61"/>
      <c r="G78" s="16">
        <f>SUM(G76:G77)</f>
        <v>2263943.0440000002</v>
      </c>
      <c r="H78" s="4"/>
      <c r="I78" s="4"/>
      <c r="J78" s="4"/>
      <c r="K78" s="4"/>
      <c r="L78" s="16">
        <f>SUM(L76:L77)</f>
        <v>2263646</v>
      </c>
    </row>
    <row r="79" spans="1:13" ht="39" customHeight="1">
      <c r="G79" s="3">
        <v>2263646</v>
      </c>
      <c r="H79" s="4"/>
      <c r="I79" s="4"/>
      <c r="J79" s="4"/>
      <c r="K79" s="4"/>
      <c r="L79" s="4"/>
      <c r="M79" s="4" t="s">
        <v>120</v>
      </c>
    </row>
    <row r="80" spans="1:13">
      <c r="H80" s="3"/>
      <c r="I80" s="3"/>
      <c r="J80" s="3"/>
      <c r="K80" s="3"/>
      <c r="L80" s="4"/>
    </row>
    <row r="81" spans="8:12">
      <c r="H81" s="3"/>
      <c r="I81" s="3"/>
      <c r="J81" s="3"/>
      <c r="K81" s="3"/>
      <c r="L81" s="4"/>
    </row>
    <row r="82" spans="8:12">
      <c r="H82" s="3"/>
      <c r="I82" s="3"/>
      <c r="J82" s="3"/>
      <c r="K82" s="3"/>
      <c r="L82" s="4"/>
    </row>
  </sheetData>
  <mergeCells count="43">
    <mergeCell ref="J2:L2"/>
    <mergeCell ref="J3:L3"/>
    <mergeCell ref="J4:L4"/>
    <mergeCell ref="J5:L5"/>
    <mergeCell ref="M39:M62"/>
    <mergeCell ref="A28:B28"/>
    <mergeCell ref="A38:F38"/>
    <mergeCell ref="A39:B39"/>
    <mergeCell ref="A41:B41"/>
    <mergeCell ref="A29:F29"/>
    <mergeCell ref="A30:A35"/>
    <mergeCell ref="B30:B35"/>
    <mergeCell ref="A40:B40"/>
    <mergeCell ref="A1:C1"/>
    <mergeCell ref="A7:B7"/>
    <mergeCell ref="A8:G8"/>
    <mergeCell ref="B9:B12"/>
    <mergeCell ref="A9:A22"/>
    <mergeCell ref="B14:B22"/>
    <mergeCell ref="E2:G2"/>
    <mergeCell ref="E3:G3"/>
    <mergeCell ref="E4:G4"/>
    <mergeCell ref="E5:G5"/>
    <mergeCell ref="A77:F77"/>
    <mergeCell ref="A78:F78"/>
    <mergeCell ref="B23:B24"/>
    <mergeCell ref="A63:F63"/>
    <mergeCell ref="A64:B64"/>
    <mergeCell ref="A76:F76"/>
    <mergeCell ref="A23:A27"/>
    <mergeCell ref="A44:B44"/>
    <mergeCell ref="A45:B45"/>
    <mergeCell ref="A66:B67"/>
    <mergeCell ref="A42:B43"/>
    <mergeCell ref="A46:B47"/>
    <mergeCell ref="A48:B48"/>
    <mergeCell ref="A71:B71"/>
    <mergeCell ref="A57:B57"/>
    <mergeCell ref="A54:B56"/>
    <mergeCell ref="A49:B49"/>
    <mergeCell ref="A50:B51"/>
    <mergeCell ref="A52:B53"/>
    <mergeCell ref="A68:F68"/>
  </mergeCells>
  <phoneticPr fontId="1" type="noConversion"/>
  <pageMargins left="0.60972222222222228" right="0.17916666666666667" top="0.4" bottom="0.50902777777777775" header="0.32916666666666666" footer="0.51111111111111107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20"/>
  <sheetViews>
    <sheetView workbookViewId="0">
      <selection activeCell="D13" sqref="D13"/>
    </sheetView>
  </sheetViews>
  <sheetFormatPr defaultRowHeight="14.25"/>
  <cols>
    <col min="1" max="1" width="16.125" bestFit="1" customWidth="1"/>
  </cols>
  <sheetData>
    <row r="2" spans="1:2">
      <c r="A2" s="18" t="s">
        <v>89</v>
      </c>
      <c r="B2">
        <v>2768.3</v>
      </c>
    </row>
    <row r="3" spans="1:2">
      <c r="A3" s="18" t="s">
        <v>90</v>
      </c>
      <c r="B3">
        <v>850</v>
      </c>
    </row>
    <row r="4" spans="1:2">
      <c r="A4" s="18" t="s">
        <v>91</v>
      </c>
      <c r="B4">
        <v>331.2</v>
      </c>
    </row>
    <row r="5" spans="1:2">
      <c r="A5" s="18" t="s">
        <v>92</v>
      </c>
      <c r="B5">
        <v>1582</v>
      </c>
    </row>
    <row r="6" spans="1:2">
      <c r="A6" s="18" t="s">
        <v>93</v>
      </c>
      <c r="B6">
        <v>394</v>
      </c>
    </row>
    <row r="7" spans="1:2">
      <c r="A7" s="18" t="s">
        <v>94</v>
      </c>
      <c r="B7">
        <v>7116</v>
      </c>
    </row>
    <row r="8" spans="1:2">
      <c r="A8" s="18" t="s">
        <v>95</v>
      </c>
      <c r="B8">
        <v>1600</v>
      </c>
    </row>
    <row r="9" spans="1:2">
      <c r="A9" s="18" t="s">
        <v>96</v>
      </c>
      <c r="B9">
        <v>5700</v>
      </c>
    </row>
    <row r="10" spans="1:2">
      <c r="A10" s="18" t="s">
        <v>97</v>
      </c>
      <c r="B10">
        <v>8800</v>
      </c>
    </row>
    <row r="11" spans="1:2">
      <c r="A11" s="18" t="s">
        <v>99</v>
      </c>
      <c r="B11">
        <v>667</v>
      </c>
    </row>
    <row r="12" spans="1:2">
      <c r="A12" s="18" t="s">
        <v>99</v>
      </c>
      <c r="B12">
        <v>106</v>
      </c>
    </row>
    <row r="13" spans="1:2">
      <c r="A13" s="18" t="s">
        <v>100</v>
      </c>
      <c r="B13">
        <v>1800</v>
      </c>
    </row>
    <row r="14" spans="1:2">
      <c r="A14" s="18" t="s">
        <v>99</v>
      </c>
      <c r="B14">
        <v>1510</v>
      </c>
    </row>
    <row r="15" spans="1:2">
      <c r="A15" s="18" t="s">
        <v>101</v>
      </c>
      <c r="B15">
        <v>193</v>
      </c>
    </row>
    <row r="16" spans="1:2">
      <c r="A16" s="18" t="s">
        <v>102</v>
      </c>
      <c r="B16">
        <v>3077</v>
      </c>
    </row>
    <row r="17" spans="1:2">
      <c r="A17" s="18"/>
    </row>
    <row r="18" spans="1:2">
      <c r="A18" s="18"/>
    </row>
    <row r="19" spans="1:2">
      <c r="A19" s="18"/>
    </row>
    <row r="20" spans="1:2">
      <c r="B20">
        <f>SUM(B2:B16)</f>
        <v>36494.5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>
      <selection activeCell="M26" sqref="M26"/>
    </sheetView>
  </sheetViews>
  <sheetFormatPr defaultRowHeight="14.2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广州车展</vt:lpstr>
      <vt:lpstr>杂费</vt:lpstr>
      <vt:lpstr>Sheet2</vt:lpstr>
      <vt:lpstr>广州车展!Print_Area</vt:lpstr>
      <vt:lpstr>广州车展!Print_Titles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thinkpad</cp:lastModifiedBy>
  <cp:revision/>
  <cp:lastPrinted>2018-12-06T06:05:11Z</cp:lastPrinted>
  <dcterms:created xsi:type="dcterms:W3CDTF">1996-12-17T01:32:42Z</dcterms:created>
  <dcterms:modified xsi:type="dcterms:W3CDTF">2018-12-20T06:22:27Z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