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BA72E4D2-E866-440F-8820-5D9308DA014E}" xr6:coauthVersionLast="43" xr6:coauthVersionMax="43" xr10:uidLastSave="{00000000-0000-0000-0000-000000000000}"/>
  <bookViews>
    <workbookView xWindow="-110" yWindow="-110" windowWidth="19420" windowHeight="10420" firstSheet="2" activeTab="2" xr2:uid="{00000000-000D-0000-FFFF-FFFF00000000}"/>
  </bookViews>
  <sheets>
    <sheet name="总计" sheetId="21" state="hidden" r:id="rId1"/>
    <sheet name="Sheet3" sheetId="24" state="hidden" r:id="rId2"/>
    <sheet name="主编吹风会" sheetId="23" r:id="rId3"/>
    <sheet name="机票-六折版 " sheetId="20" state="hidden" r:id="rId4"/>
    <sheet name="希尔顿" sheetId="8" state="hidden" r:id="rId5"/>
  </sheet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5" i="23" l="1"/>
  <c r="G19" i="23"/>
  <c r="G20" i="23"/>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G47" i="8"/>
  <c r="G48" i="8"/>
  <c r="G49" i="8"/>
  <c r="I7" i="20"/>
  <c r="I8" i="20"/>
  <c r="I9" i="20"/>
  <c r="I10" i="20"/>
  <c r="I11" i="20"/>
  <c r="I12" i="20"/>
  <c r="I13" i="20"/>
  <c r="I14" i="20"/>
  <c r="G8" i="23"/>
  <c r="G9" i="23"/>
  <c r="G10" i="23"/>
  <c r="G11" i="23"/>
  <c r="G12" i="23"/>
  <c r="G13" i="23"/>
  <c r="G14" i="23"/>
  <c r="G15" i="23"/>
  <c r="G17" i="23"/>
  <c r="G21" i="23"/>
  <c r="G22" i="23"/>
  <c r="G23" i="23"/>
  <c r="G24" i="23"/>
  <c r="C2" i="24"/>
  <c r="C4" i="24"/>
  <c r="C3" i="24"/>
  <c r="C2" i="21"/>
  <c r="C4" i="21"/>
  <c r="C3" i="21"/>
</calcChain>
</file>

<file path=xl/sharedStrings.xml><?xml version="1.0" encoding="utf-8"?>
<sst xmlns="http://schemas.openxmlformats.org/spreadsheetml/2006/main" count="183" uniqueCount="147">
  <si>
    <t>凯迪拉克XT6实拍&amp;设计品鉴
预算（机票六折）</t>
  </si>
  <si>
    <t>旅行社
Agency</t>
  </si>
  <si>
    <t>机票</t>
  </si>
  <si>
    <t>合计
Grand Total</t>
  </si>
  <si>
    <t>凯迪拉克XT6 项目</t>
  </si>
  <si>
    <t>设计品鉴
Agency</t>
  </si>
  <si>
    <t>科技品鉴</t>
  </si>
  <si>
    <t>申请费用-395000</t>
  </si>
  <si>
    <t xml:space="preserve">Event:                 </t>
  </si>
  <si>
    <t>凯迪拉克主编吹风会</t>
  </si>
  <si>
    <t xml:space="preserve">Date:                  </t>
  </si>
  <si>
    <t>康辉集团北京国际会议展览有限公司</t>
  </si>
  <si>
    <t xml:space="preserve">VENUE:                  </t>
  </si>
  <si>
    <t>2019年5月23-24日</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</si>
  <si>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</si>
  <si>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</si>
  <si>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</si>
  <si>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</si>
  <si>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</si>
  <si>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</si>
  <si>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</si>
  <si>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</si>
  <si>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</si>
  <si>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</si>
  <si>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</si>
  <si>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</si>
  <si>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大床房
one-bed room</t>
  </si>
  <si>
    <t xml:space="preserve">媒体相关
Media Related
2位外地媒体房间
</t>
  </si>
  <si>
    <t>房差</t>
  </si>
  <si>
    <t>房间差价16间夜</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</si>
  <si>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</si>
  <si>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媒体晚餐</t>
  </si>
  <si>
    <t>媒体晚餐
media lunch</t>
  </si>
  <si>
    <t>梧桐餐厅</t>
  </si>
  <si>
    <t>Nuovo 汇餐厅</t>
  </si>
  <si>
    <t>媒体午餐</t>
  </si>
  <si>
    <t>23日5+咖啡</t>
  </si>
  <si>
    <t>24日5+咖啡</t>
  </si>
  <si>
    <t>场地费用</t>
  </si>
  <si>
    <t>会场费用</t>
  </si>
  <si>
    <t>场租</t>
  </si>
  <si>
    <t>ACE场租费用</t>
  </si>
  <si>
    <t>茶歇</t>
  </si>
  <si>
    <t>茶歇费用</t>
  </si>
  <si>
    <t>2次茶歇*2天</t>
  </si>
  <si>
    <t>23日25人次，24日15人次</t>
  </si>
  <si>
    <t>Transportation/大巴需求（根据媒体具体航班调整需求）</t>
  </si>
  <si>
    <t>用车安排</t>
  </si>
  <si>
    <t>GL8（全天）</t>
  </si>
  <si>
    <t>Others/其他</t>
  </si>
  <si>
    <t>媒体交通费用报销 
Transportation Reimbursement</t>
  </si>
  <si>
    <t xml:space="preserve">媒体相关
Media Related
实报实销
Not more than 500 yuan ,Invoice reimbursement 
</t>
  </si>
  <si>
    <r>
      <rPr>
        <sz val="9"/>
        <rFont val="微软雅黑"/>
        <family val="2"/>
        <charset val="134"/>
      </rPr>
      <t>总计（Net）</t>
    </r>
  </si>
  <si>
    <t>服务费（10%）</t>
  </si>
  <si>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</si>
  <si>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</si>
  <si>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</si>
  <si>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</si>
  <si>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</si>
  <si>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</si>
  <si>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</si>
  <si>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</si>
  <si>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</si>
  <si>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</si>
  <si>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</si>
  <si>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</si>
  <si>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</si>
  <si>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</si>
  <si>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</si>
  <si>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</si>
  <si>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</si>
  <si>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</si>
  <si>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</si>
  <si>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</si>
  <si>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</si>
  <si>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</si>
  <si>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</si>
  <si>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</si>
  <si>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</si>
  <si>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</si>
  <si>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</si>
  <si>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</si>
  <si>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</si>
  <si>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</si>
  <si>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</si>
  <si>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</si>
  <si>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</si>
  <si>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</si>
  <si>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</si>
  <si>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</si>
  <si>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</si>
  <si>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</si>
  <si>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</si>
  <si>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</si>
  <si>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</si>
  <si>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</si>
  <si>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</si>
  <si>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</si>
  <si>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</si>
  <si>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</si>
  <si>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</si>
  <si>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</si>
  <si>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</si>
  <si>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</si>
  <si>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</si>
  <si>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</si>
  <si>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</si>
  <si>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</si>
  <si>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</si>
  <si>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</si>
  <si>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</si>
  <si>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</si>
  <si>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</si>
  <si>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</si>
  <si>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</si>
  <si>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</si>
  <si>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</si>
  <si>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</si>
  <si>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</si>
  <si>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</si>
  <si>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</si>
  <si>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</si>
  <si>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</si>
  <si>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</si>
  <si>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</si>
  <si>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</si>
  <si>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</si>
  <si>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</si>
  <si>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</si>
  <si>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</si>
  <si>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</si>
  <si>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</si>
  <si>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</si>
  <si>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</si>
  <si>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</si>
  <si>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</si>
  <si>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</si>
  <si>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</si>
  <si>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</si>
  <si>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</si>
  <si>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</si>
  <si>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媒体午餐
media dinner</t>
    <phoneticPr fontId="43" type="noConversion"/>
  </si>
  <si>
    <t>媒体午餐</t>
    <phoneticPr fontId="43" type="noConversion"/>
  </si>
  <si>
    <t>媒体机票</t>
    <phoneticPr fontId="43" type="noConversion"/>
  </si>
  <si>
    <t>广州-北京返往</t>
    <phoneticPr fontId="43" type="noConversion"/>
  </si>
  <si>
    <t>上海-北京往返</t>
    <phoneticPr fontId="43" type="noConversion"/>
  </si>
  <si>
    <t>总计（含增值税6%）</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</si>
</sst>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8" formatCode="#,##0_ "/>
    <numFmt numFmtId="179" formatCode="[$￥-804]#,##0;[Red][$￥-804]#,##0"/>
    <numFmt numFmtId="180" formatCode="0_);[Red]\(0\)"/>
    <numFmt numFmtId="181" formatCode="#,##0;[Red]#,##0"/>
  </numFmts>
  <fonts count="45">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charset val="134"/>
    </font>
    <font>
      <b/>
      <sz val="9"/>
      <color indexed="9"/>
      <name val="Arial"/>
      <family val="2"/>
    </font>
    <font>
      <b/>
      <sz val="9"/>
      <color indexed="9"/>
      <name val="宋体"/>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charset val="134"/>
    </font>
    <font>
      <sz val="11"/>
      <color theme="1"/>
      <name val="宋体"/>
      <charset val="134"/>
      <scheme val="minor"/>
    </font>
    <font>
      <sz val="11"/>
      <color indexed="8"/>
      <name val="宋体"/>
      <charset val="134"/>
    </font>
    <font>
      <sz val="11"/>
      <color theme="0"/>
      <name val="宋体"/>
      <charset val="134"/>
      <scheme val="minor"/>
    </font>
    <font>
      <sz val="10"/>
      <name val="Arial"/>
      <family val="2"/>
    </font>
    <font>
      <sz val="12"/>
      <name val="Times New Roman"/>
      <family val="1"/>
    </font>
    <font>
      <sz val="11"/>
      <color indexed="62"/>
      <name val="宋体"/>
      <charset val="134"/>
    </font>
    <font>
      <b/>
      <sz val="11"/>
      <color indexed="56"/>
      <name val="宋体"/>
      <charset val="134"/>
    </font>
    <font>
      <b/>
      <sz val="11"/>
      <color indexed="8"/>
      <name val="宋体"/>
      <charset val="134"/>
    </font>
    <font>
      <sz val="11"/>
      <color indexed="9"/>
      <name val="宋体"/>
      <charset val="134"/>
    </font>
    <font>
      <sz val="11"/>
      <color indexed="10"/>
      <name val="宋体"/>
      <charset val="134"/>
    </font>
    <font>
      <sz val="11"/>
      <color indexed="20"/>
      <name val="宋体"/>
      <charset val="134"/>
    </font>
    <font>
      <sz val="11"/>
      <name val="明朝"/>
      <charset val="134"/>
    </font>
    <font>
      <sz val="11"/>
      <color indexed="52"/>
      <name val="宋体"/>
      <family val="3"/>
      <charset val="134"/>
    </font>
    <font>
      <b/>
      <sz val="11"/>
      <color indexed="52"/>
      <name val="宋体"/>
      <family val="3"/>
      <charset val="134"/>
    </font>
    <font>
      <sz val="11"/>
      <color indexed="60"/>
      <name val="宋体"/>
      <family val="3"/>
      <charset val="134"/>
    </font>
    <font>
      <b/>
      <sz val="11"/>
      <color indexed="9"/>
      <name val="宋体"/>
      <family val="3"/>
      <charset val="134"/>
    </font>
    <font>
      <sz val="11"/>
      <color indexed="17"/>
      <name val="宋体"/>
      <family val="3"/>
      <charset val="134"/>
    </font>
    <font>
      <sz val="10"/>
      <name val="Verdana"/>
      <family val="2"/>
    </font>
    <font>
      <sz val="10"/>
      <name val="宋体"/>
      <family val="3"/>
      <charset val="134"/>
    </font>
    <font>
      <i/>
      <sz val="11"/>
      <color indexed="23"/>
      <name val="宋体"/>
      <family val="3"/>
      <charset val="134"/>
    </font>
    <font>
      <b/>
      <sz val="11"/>
      <color indexed="63"/>
      <name val="宋体"/>
      <family val="3"/>
      <charset val="134"/>
    </font>
    <font>
      <b/>
      <sz val="15"/>
      <color indexed="56"/>
      <name val="宋体"/>
      <family val="3"/>
      <charset val="134"/>
    </font>
    <font>
      <b/>
      <sz val="18"/>
      <color indexed="56"/>
      <name val="宋体"/>
      <family val="3"/>
      <charset val="134"/>
    </font>
    <font>
      <b/>
      <sz val="13"/>
      <color indexed="56"/>
      <name val="宋体"/>
      <family val="3"/>
      <charset val="134"/>
    </font>
    <font>
      <b/>
      <sz val="9"/>
      <name val="宋体"/>
      <family val="3"/>
      <charset val="134"/>
    </font>
    <font>
      <sz val="12"/>
      <name val="宋体"/>
      <family val="3"/>
      <charset val="134"/>
    </font>
    <font>
      <sz val="9"/>
      <name val="宋体"/>
      <family val="3"/>
      <charset val="134"/>
    </font>
    <font>
      <b/>
      <sz val="9"/>
      <color indexed="9"/>
      <name val="宋体"/>
      <family val="3"/>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indexed="46"/>
        <bgColor indexed="64"/>
      </patternFill>
    </fill>
    <fill>
      <patternFill patternType="solid">
        <fgColor theme="8" tint="0.79995117038483843"/>
        <bgColor indexed="64"/>
      </patternFill>
    </fill>
    <fill>
      <patternFill patternType="solid">
        <fgColor theme="8"/>
        <bgColor indexed="64"/>
      </patternFill>
    </fill>
    <fill>
      <patternFill patternType="solid">
        <fgColor theme="5" tint="0.39994506668294322"/>
        <bgColor indexed="64"/>
      </patternFill>
    </fill>
    <fill>
      <patternFill patternType="solid">
        <fgColor theme="4"/>
        <bgColor indexed="64"/>
      </patternFill>
    </fill>
    <fill>
      <patternFill patternType="solid">
        <fgColor rgb="FFFFCC99"/>
        <bgColor indexed="64"/>
      </patternFill>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53"/>
        <bgColor indexed="64"/>
      </patternFill>
    </fill>
    <fill>
      <patternFill patternType="solid">
        <fgColor indexed="52"/>
        <bgColor indexed="64"/>
      </patternFill>
    </fill>
    <fill>
      <patternFill patternType="solid">
        <fgColor indexed="51"/>
        <bgColor indexed="64"/>
      </patternFill>
    </fill>
    <fill>
      <patternFill patternType="solid">
        <fgColor indexed="43"/>
        <bgColor indexed="64"/>
      </patternFill>
    </fill>
    <fill>
      <patternFill patternType="solid">
        <fgColor indexed="31"/>
        <bgColor indexed="64"/>
      </patternFill>
    </fill>
    <fill>
      <patternFill patternType="solid">
        <fgColor indexed="62"/>
        <bgColor indexed="64"/>
      </patternFill>
    </fill>
    <fill>
      <patternFill patternType="solid">
        <fgColor indexed="26"/>
        <bgColor indexed="64"/>
      </patternFill>
    </fill>
    <fill>
      <patternFill patternType="solid">
        <fgColor indexed="30"/>
        <bgColor indexed="64"/>
      </patternFill>
    </fill>
    <fill>
      <patternFill patternType="solid">
        <fgColor indexed="44"/>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20"/>
        <bgColor indexed="64"/>
      </patternFill>
    </fill>
    <fill>
      <patternFill patternType="solid">
        <fgColor indexed="4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s>
  <cellStyleXfs count="66">
    <xf numFmtId="0" fontId="0" fillId="0" borderId="0">
      <alignment vertical="center"/>
    </xf>
    <xf numFmtId="0" fontId="18" fillId="13" borderId="0" applyNumberFormat="0" applyBorder="0" applyProtection="0">
      <alignment vertical="center"/>
    </xf>
    <xf numFmtId="0" fontId="19" fillId="16" borderId="0" applyNumberFormat="0" applyBorder="0" applyAlignment="0" applyProtection="0">
      <alignment vertical="center"/>
    </xf>
    <xf numFmtId="0" fontId="20" fillId="0" borderId="0" applyNumberFormat="0" applyBorder="0" applyAlignment="0" applyProtection="0">
      <alignment vertical="center"/>
    </xf>
    <xf numFmtId="0" fontId="21" fillId="0" borderId="0" applyNumberFormat="0" applyBorder="0" applyAlignment="0" applyProtection="0">
      <alignment vertical="center"/>
    </xf>
    <xf numFmtId="0" fontId="22" fillId="6" borderId="30" applyNumberFormat="0" applyProtection="0">
      <alignment vertical="center"/>
    </xf>
    <xf numFmtId="0" fontId="23" fillId="0" borderId="31" applyNumberFormat="0" applyProtection="0">
      <alignment vertical="center"/>
    </xf>
    <xf numFmtId="0" fontId="17" fillId="14" borderId="0" applyNumberFormat="0" applyBorder="0" applyAlignment="0" applyProtection="0">
      <alignment vertical="center"/>
    </xf>
    <xf numFmtId="0" fontId="19" fillId="17" borderId="0" applyNumberFormat="0" applyBorder="0" applyAlignment="0" applyProtection="0">
      <alignment vertical="center"/>
    </xf>
    <xf numFmtId="0" fontId="18" fillId="21" borderId="0" applyNumberFormat="0" applyBorder="0" applyProtection="0">
      <alignment vertical="center"/>
    </xf>
    <xf numFmtId="0" fontId="2" fillId="0" borderId="0"/>
    <xf numFmtId="0" fontId="18" fillId="19" borderId="0" applyNumberFormat="0" applyBorder="0" applyProtection="0">
      <alignment vertical="center"/>
    </xf>
    <xf numFmtId="0" fontId="18" fillId="20" borderId="0" applyNumberFormat="0" applyBorder="0" applyProtection="0">
      <alignment vertical="center"/>
    </xf>
    <xf numFmtId="0" fontId="19" fillId="15" borderId="0" applyNumberFormat="0" applyBorder="0" applyAlignment="0" applyProtection="0">
      <alignment vertical="center"/>
    </xf>
    <xf numFmtId="0" fontId="18" fillId="6" borderId="0" applyNumberFormat="0" applyBorder="0" applyProtection="0">
      <alignment vertical="center"/>
    </xf>
    <xf numFmtId="0" fontId="42" fillId="0" borderId="0"/>
    <xf numFmtId="0" fontId="18" fillId="26" borderId="0" applyNumberFormat="0" applyBorder="0" applyProtection="0">
      <alignment vertical="center"/>
    </xf>
    <xf numFmtId="0" fontId="18" fillId="30" borderId="0" applyNumberFormat="0" applyBorder="0" applyProtection="0">
      <alignment vertical="center"/>
    </xf>
    <xf numFmtId="0" fontId="18" fillId="31" borderId="0" applyNumberFormat="0" applyBorder="0" applyProtection="0">
      <alignment vertical="center"/>
    </xf>
    <xf numFmtId="0" fontId="18" fillId="33" borderId="0" applyNumberFormat="0" applyBorder="0" applyProtection="0">
      <alignment vertical="center"/>
    </xf>
    <xf numFmtId="0" fontId="18" fillId="13" borderId="0" applyNumberFormat="0" applyBorder="0" applyProtection="0">
      <alignment vertical="center"/>
    </xf>
    <xf numFmtId="0" fontId="18" fillId="30" borderId="0" applyNumberFormat="0" applyBorder="0" applyProtection="0">
      <alignment vertical="center"/>
    </xf>
    <xf numFmtId="0" fontId="18" fillId="24" borderId="0" applyNumberFormat="0" applyBorder="0" applyProtection="0">
      <alignment vertical="center"/>
    </xf>
    <xf numFmtId="0" fontId="25" fillId="29" borderId="0" applyNumberFormat="0" applyBorder="0" applyProtection="0">
      <alignment vertical="center"/>
    </xf>
    <xf numFmtId="0" fontId="25" fillId="31" borderId="0" applyNumberFormat="0" applyBorder="0" applyProtection="0">
      <alignment vertical="center"/>
    </xf>
    <xf numFmtId="0" fontId="25" fillId="33" borderId="0" applyNumberFormat="0" applyBorder="0" applyProtection="0">
      <alignment vertical="center"/>
    </xf>
    <xf numFmtId="0" fontId="25" fillId="34" borderId="0" applyNumberFormat="0" applyBorder="0" applyProtection="0">
      <alignment vertical="center"/>
    </xf>
    <xf numFmtId="0" fontId="25" fillId="35" borderId="0" applyNumberFormat="0" applyBorder="0" applyProtection="0">
      <alignment vertical="center"/>
    </xf>
    <xf numFmtId="0" fontId="25" fillId="23" borderId="0" applyNumberFormat="0" applyBorder="0" applyProtection="0">
      <alignment vertical="center"/>
    </xf>
    <xf numFmtId="0" fontId="27" fillId="21" borderId="0" applyNumberFormat="0" applyBorder="0" applyAlignment="0" applyProtection="0">
      <alignment vertical="center"/>
    </xf>
    <xf numFmtId="0" fontId="25" fillId="27" borderId="0" applyNumberFormat="0" applyBorder="0" applyProtection="0">
      <alignment vertical="center"/>
    </xf>
    <xf numFmtId="0" fontId="25" fillId="7" borderId="0" applyNumberFormat="0" applyBorder="0" applyProtection="0">
      <alignment vertical="center"/>
    </xf>
    <xf numFmtId="0" fontId="25" fillId="32" borderId="0" applyNumberFormat="0" applyBorder="0" applyProtection="0">
      <alignment vertical="center"/>
    </xf>
    <xf numFmtId="0" fontId="25" fillId="34" borderId="0" applyNumberFormat="0" applyBorder="0" applyProtection="0">
      <alignment vertical="center"/>
    </xf>
    <xf numFmtId="0" fontId="25" fillId="35" borderId="0" applyNumberFormat="0" applyBorder="0" applyProtection="0">
      <alignment vertical="center"/>
    </xf>
    <xf numFmtId="0" fontId="25" fillId="22" borderId="0" applyNumberFormat="0" applyBorder="0" applyProtection="0">
      <alignment vertical="center"/>
    </xf>
    <xf numFmtId="0" fontId="27" fillId="21" borderId="0" applyNumberFormat="0" applyBorder="0" applyProtection="0">
      <alignment vertical="center"/>
    </xf>
    <xf numFmtId="0" fontId="30" fillId="4" borderId="30" applyNumberFormat="0" applyProtection="0">
      <alignment vertical="center"/>
    </xf>
    <xf numFmtId="0" fontId="32" fillId="5" borderId="34" applyNumberFormat="0" applyProtection="0">
      <alignment vertical="center"/>
    </xf>
    <xf numFmtId="0" fontId="27" fillId="21" borderId="0" applyNumberFormat="0" applyBorder="0" applyAlignment="0" applyProtection="0">
      <alignment vertical="center"/>
    </xf>
    <xf numFmtId="176" fontId="42" fillId="0" borderId="0" applyFont="0" applyFill="0" applyBorder="0" applyAlignment="0" applyProtection="0"/>
    <xf numFmtId="0" fontId="36" fillId="0" borderId="0" applyNumberFormat="0" applyBorder="0" applyProtection="0">
      <alignment vertical="center"/>
    </xf>
    <xf numFmtId="0" fontId="33" fillId="19" borderId="0" applyNumberFormat="0" applyBorder="0" applyProtection="0">
      <alignment vertical="center"/>
    </xf>
    <xf numFmtId="0" fontId="38" fillId="0" borderId="37" applyNumberFormat="0" applyProtection="0">
      <alignment vertical="center"/>
    </xf>
    <xf numFmtId="0" fontId="40" fillId="0" borderId="38" applyNumberFormat="0" applyProtection="0">
      <alignment vertical="center"/>
    </xf>
    <xf numFmtId="0" fontId="23" fillId="0" borderId="0" applyNumberFormat="0" applyBorder="0" applyProtection="0">
      <alignment vertical="center"/>
    </xf>
    <xf numFmtId="0" fontId="29" fillId="0" borderId="33" applyNumberFormat="0" applyProtection="0">
      <alignment vertical="center"/>
    </xf>
    <xf numFmtId="0" fontId="31" fillId="25" borderId="0" applyNumberFormat="0" applyBorder="0" applyProtection="0">
      <alignment vertical="center"/>
    </xf>
    <xf numFmtId="0" fontId="34" fillId="0" borderId="0"/>
    <xf numFmtId="0" fontId="42" fillId="0" borderId="0">
      <alignment vertical="center"/>
    </xf>
    <xf numFmtId="179" fontId="35" fillId="0" borderId="0"/>
    <xf numFmtId="0" fontId="42" fillId="28" borderId="35" applyNumberFormat="0" applyProtection="0">
      <alignment vertical="center"/>
    </xf>
    <xf numFmtId="0" fontId="37" fillId="4" borderId="36" applyNumberFormat="0" applyProtection="0">
      <alignment vertical="center"/>
    </xf>
    <xf numFmtId="0" fontId="20" fillId="0" borderId="0"/>
    <xf numFmtId="0" fontId="42" fillId="0" borderId="0">
      <alignment vertical="center"/>
    </xf>
    <xf numFmtId="0" fontId="39" fillId="0" borderId="0" applyNumberFormat="0" applyBorder="0" applyProtection="0">
      <alignment vertical="center"/>
    </xf>
    <xf numFmtId="0" fontId="24" fillId="0" borderId="32" applyNumberFormat="0" applyProtection="0">
      <alignment vertical="center"/>
    </xf>
    <xf numFmtId="0" fontId="26" fillId="0" borderId="0" applyNumberFormat="0" applyBorder="0" applyProtection="0">
      <alignment vertical="center"/>
    </xf>
    <xf numFmtId="0" fontId="28" fillId="0" borderId="0"/>
    <xf numFmtId="0" fontId="42" fillId="0" borderId="0"/>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43" fontId="42" fillId="0" borderId="0" applyFont="0" applyFill="0" applyBorder="0" applyAlignment="0" applyProtection="0">
      <alignment vertical="center"/>
    </xf>
    <xf numFmtId="0" fontId="21" fillId="0" borderId="0" applyNumberFormat="0" applyBorder="0" applyAlignment="0" applyProtection="0">
      <alignment vertical="center"/>
    </xf>
    <xf numFmtId="0" fontId="21" fillId="0" borderId="0"/>
    <xf numFmtId="0" fontId="20" fillId="0" borderId="0" applyNumberFormat="0" applyBorder="0" applyAlignment="0" applyProtection="0">
      <alignment vertical="center"/>
    </xf>
  </cellStyleXfs>
  <cellXfs count="157">
    <xf numFmtId="0" fontId="0" fillId="0" borderId="0" xfId="0">
      <alignment vertical="center"/>
    </xf>
    <xf numFmtId="0" fontId="1" fillId="0" borderId="28" xfId="49" applyFont="1" applyBorder="1" applyAlignment="1">
      <alignment horizontal="left" vertical="center" wrapText="1"/>
    </xf>
    <xf numFmtId="0" fontId="1" fillId="2" borderId="22" xfId="49" applyFont="1" applyFill="1" applyBorder="1" applyAlignment="1">
      <alignment vertical="center" wrapText="1"/>
    </xf>
    <xf numFmtId="0" fontId="4" fillId="3" borderId="10" xfId="50" applyNumberFormat="1" applyFont="1" applyFill="1" applyBorder="1" applyAlignment="1">
      <alignment horizontal="center" vertical="center"/>
    </xf>
    <xf numFmtId="0" fontId="15" fillId="12" borderId="4" xfId="50" applyNumberFormat="1" applyFont="1" applyFill="1" applyBorder="1" applyAlignment="1">
      <alignment horizontal="center" vertical="center" wrapText="1"/>
    </xf>
    <xf numFmtId="0" fontId="4" fillId="11" borderId="11" xfId="49" applyFont="1" applyFill="1" applyBorder="1" applyAlignment="1">
      <alignment horizontal="left" vertical="center" wrapText="1"/>
    </xf>
    <xf numFmtId="0" fontId="1" fillId="0" borderId="1" xfId="0" applyFont="1" applyFill="1" applyBorder="1" applyAlignment="1">
      <alignment horizontal="left" vertical="center" wrapText="1"/>
    </xf>
    <xf numFmtId="0" fontId="15" fillId="12" borderId="0"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0" fontId="16" fillId="0" borderId="11" xfId="0" applyFont="1" applyBorder="1" applyAlignment="1">
      <alignment horizontal="center" vertical="center"/>
    </xf>
    <xf numFmtId="0" fontId="1" fillId="2" borderId="23" xfId="49" applyFont="1" applyFill="1" applyBorder="1" applyAlignment="1">
      <alignment vertical="center" wrapText="1"/>
    </xf>
    <xf numFmtId="0" fontId="4" fillId="11" borderId="27" xfId="49" applyFont="1" applyFill="1" applyBorder="1" applyAlignment="1">
      <alignment horizontal="left" vertical="center" wrapText="1"/>
    </xf>
    <xf numFmtId="0" fontId="4" fillId="11" borderId="10" xfId="49" applyFont="1" applyFill="1" applyBorder="1" applyAlignment="1">
      <alignment horizontal="left" vertical="center" wrapText="1"/>
    </xf>
    <xf numFmtId="0" fontId="16" fillId="0" borderId="10" xfId="0" applyFont="1" applyBorder="1" applyAlignment="1">
      <alignment horizontal="center" vertical="center"/>
    </xf>
    <xf numFmtId="0" fontId="13" fillId="10" borderId="1" xfId="49" applyFont="1" applyFill="1" applyBorder="1" applyAlignment="1">
      <alignment horizontal="center" vertical="center" wrapText="1"/>
    </xf>
    <xf numFmtId="0" fontId="16" fillId="0" borderId="27" xfId="0" applyFont="1" applyBorder="1" applyAlignment="1">
      <alignment horizontal="center" vertical="center"/>
    </xf>
    <xf numFmtId="0" fontId="15" fillId="12" borderId="3" xfId="50" applyNumberFormat="1" applyFont="1" applyFill="1" applyBorder="1" applyAlignment="1">
      <alignment horizontal="center" vertical="center"/>
    </xf>
    <xf numFmtId="0" fontId="15" fillId="12" borderId="28" xfId="50" applyNumberFormat="1" applyFont="1" applyFill="1" applyBorder="1" applyAlignment="1">
      <alignment horizontal="center" vertical="center"/>
    </xf>
    <xf numFmtId="0" fontId="1" fillId="2" borderId="24" xfId="49" applyFont="1" applyFill="1" applyBorder="1" applyAlignment="1">
      <alignment vertical="center" wrapText="1"/>
    </xf>
    <xf numFmtId="40" fontId="4" fillId="3" borderId="11"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xf>
    <xf numFmtId="0" fontId="15" fillId="12" borderId="2" xfId="50" applyNumberFormat="1" applyFont="1" applyFill="1" applyBorder="1" applyAlignment="1">
      <alignment horizontal="center" vertical="center" wrapText="1"/>
    </xf>
    <xf numFmtId="40" fontId="4" fillId="3" borderId="27" xfId="50" applyNumberFormat="1" applyFont="1" applyFill="1" applyBorder="1" applyAlignment="1">
      <alignment horizontal="center" vertical="center"/>
    </xf>
    <xf numFmtId="0" fontId="4" fillId="3" borderId="27" xfId="50" applyNumberFormat="1" applyFont="1" applyFill="1" applyBorder="1" applyAlignment="1">
      <alignment horizontal="center" vertical="center" wrapText="1"/>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8"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8"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8"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8"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8" fontId="6" fillId="6" borderId="1" xfId="0" applyNumberFormat="1" applyFont="1" applyFill="1" applyBorder="1" applyAlignment="1">
      <alignment horizontal="center" vertical="center"/>
    </xf>
    <xf numFmtId="178" fontId="7" fillId="7" borderId="1" xfId="0" applyNumberFormat="1" applyFont="1" applyFill="1" applyBorder="1" applyAlignment="1">
      <alignment horizontal="center" vertical="center"/>
    </xf>
    <xf numFmtId="0" fontId="2" fillId="0" borderId="0" xfId="10"/>
    <xf numFmtId="0" fontId="7" fillId="0" borderId="0" xfId="10" applyFont="1" applyAlignment="1">
      <alignment vertical="center"/>
    </xf>
    <xf numFmtId="0" fontId="2" fillId="0" borderId="0" xfId="10" applyAlignment="1">
      <alignment vertical="center"/>
    </xf>
    <xf numFmtId="40" fontId="2" fillId="0" borderId="0" xfId="10" applyNumberFormat="1" applyAlignment="1">
      <alignment horizontal="right" vertical="center"/>
    </xf>
    <xf numFmtId="0" fontId="2" fillId="0" borderId="0" xfId="10" applyAlignment="1">
      <alignment horizontal="center" vertical="center"/>
    </xf>
    <xf numFmtId="49" fontId="2" fillId="0" borderId="12" xfId="10" applyNumberFormat="1" applyBorder="1" applyAlignment="1">
      <alignment horizontal="left" vertical="top"/>
    </xf>
    <xf numFmtId="0" fontId="2" fillId="2" borderId="12" xfId="10" applyFill="1" applyBorder="1" applyAlignment="1">
      <alignment horizontal="left" vertical="top"/>
    </xf>
    <xf numFmtId="0" fontId="2" fillId="2" borderId="12" xfId="10" applyFill="1" applyBorder="1" applyAlignment="1">
      <alignment horizontal="left" vertical="top" wrapText="1"/>
    </xf>
    <xf numFmtId="49" fontId="2" fillId="0" borderId="13" xfId="10" applyNumberFormat="1" applyBorder="1" applyAlignment="1">
      <alignment horizontal="left" vertical="top"/>
    </xf>
    <xf numFmtId="0" fontId="8" fillId="2" borderId="12" xfId="10"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0" applyNumberFormat="1" applyFill="1" applyBorder="1" applyAlignment="1">
      <alignment horizontal="right"/>
    </xf>
    <xf numFmtId="40" fontId="2" fillId="2" borderId="13" xfId="10"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0"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8" fontId="1" fillId="2" borderId="0" xfId="49" applyNumberFormat="1" applyFont="1" applyFill="1" applyAlignment="1">
      <alignment horizontal="center" vertical="center"/>
    </xf>
    <xf numFmtId="0" fontId="1" fillId="2" borderId="0" xfId="49" applyFont="1" applyFill="1" applyAlignment="1">
      <alignment vertical="center" wrapText="1"/>
    </xf>
    <xf numFmtId="0" fontId="1" fillId="2" borderId="22" xfId="49" applyFont="1" applyFill="1" applyBorder="1" applyAlignment="1">
      <alignment horizontal="left" vertical="center"/>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2" fillId="0" borderId="0" xfId="0" applyFont="1" applyFill="1" applyBorder="1" applyAlignment="1">
      <alignment horizontal="lef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31" fontId="12" fillId="0" borderId="0" xfId="0" applyNumberFormat="1" applyFont="1" applyFill="1" applyBorder="1" applyAlignment="1">
      <alignment horizontal="left" vertical="center"/>
    </xf>
    <xf numFmtId="0" fontId="1" fillId="2" borderId="25" xfId="49" applyFont="1" applyFill="1" applyBorder="1" applyAlignment="1">
      <alignment horizontal="left" vertical="center"/>
    </xf>
    <xf numFmtId="0" fontId="1" fillId="2" borderId="26" xfId="49" applyFont="1" applyFill="1" applyBorder="1" applyAlignment="1">
      <alignment horizontal="left" vertical="center"/>
    </xf>
    <xf numFmtId="0" fontId="13" fillId="10" borderId="1" xfId="49" applyFont="1" applyFill="1" applyBorder="1" applyAlignment="1">
      <alignment horizontal="center" vertical="center" wrapText="1"/>
    </xf>
    <xf numFmtId="178" fontId="13" fillId="10" borderId="1" xfId="49" applyNumberFormat="1" applyFont="1" applyFill="1" applyBorder="1" applyAlignment="1">
      <alignment horizontal="center" vertical="center"/>
    </xf>
    <xf numFmtId="0" fontId="14" fillId="10" borderId="1" xfId="49" applyFont="1" applyFill="1" applyBorder="1" applyAlignment="1">
      <alignment horizontal="center" vertical="center" wrapText="1"/>
    </xf>
    <xf numFmtId="14" fontId="1" fillId="0" borderId="1" xfId="49" applyNumberFormat="1" applyFont="1" applyBorder="1" applyAlignment="1">
      <alignment horizontal="left" vertical="center" wrapText="1"/>
    </xf>
    <xf numFmtId="178" fontId="1" fillId="0" borderId="1" xfId="49" applyNumberFormat="1" applyFont="1" applyBorder="1" applyAlignment="1">
      <alignment horizontal="center" vertical="center"/>
    </xf>
    <xf numFmtId="0" fontId="1" fillId="0" borderId="1" xfId="49" applyFont="1" applyBorder="1" applyAlignment="1">
      <alignment horizontal="center" vertical="center" wrapText="1"/>
    </xf>
    <xf numFmtId="0" fontId="1" fillId="0" borderId="9" xfId="49" applyFont="1" applyBorder="1" applyAlignment="1">
      <alignment horizontal="center" vertical="center" wrapText="1"/>
    </xf>
    <xf numFmtId="0" fontId="1" fillId="0" borderId="1" xfId="49" applyFont="1" applyBorder="1" applyAlignment="1">
      <alignment horizontal="center" vertical="center"/>
    </xf>
    <xf numFmtId="0" fontId="1" fillId="0" borderId="6" xfId="49" applyFont="1" applyBorder="1" applyAlignment="1">
      <alignment horizontal="left" vertical="center" wrapText="1"/>
    </xf>
    <xf numFmtId="0" fontId="1" fillId="0" borderId="1" xfId="49" applyFont="1" applyBorder="1" applyAlignment="1">
      <alignment horizontal="left" vertical="center" wrapText="1"/>
    </xf>
    <xf numFmtId="0" fontId="4" fillId="11" borderId="27" xfId="49" applyFont="1" applyFill="1" applyBorder="1" applyAlignment="1">
      <alignment vertical="center" wrapText="1"/>
    </xf>
    <xf numFmtId="0" fontId="4" fillId="11" borderId="10" xfId="49" applyFont="1" applyFill="1" applyBorder="1" applyAlignment="1">
      <alignment vertical="center" wrapText="1"/>
    </xf>
    <xf numFmtId="0" fontId="4" fillId="11" borderId="11" xfId="49" applyFont="1" applyFill="1" applyBorder="1" applyAlignment="1">
      <alignment vertical="center" wrapText="1"/>
    </xf>
    <xf numFmtId="0" fontId="1" fillId="0"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xf>
    <xf numFmtId="0" fontId="4" fillId="3" borderId="11" xfId="49" applyFont="1" applyFill="1" applyBorder="1" applyAlignment="1">
      <alignment horizontal="left" vertical="center" wrapText="1"/>
    </xf>
    <xf numFmtId="0" fontId="1" fillId="0" borderId="1" xfId="49" applyFont="1" applyBorder="1" applyAlignment="1">
      <alignment horizontal="left" vertical="center" wrapText="1" readingOrder="1"/>
    </xf>
    <xf numFmtId="178" fontId="6" fillId="6" borderId="1" xfId="49" applyNumberFormat="1" applyFont="1" applyFill="1" applyBorder="1" applyAlignment="1">
      <alignment horizontal="center" vertical="center"/>
    </xf>
    <xf numFmtId="181" fontId="6" fillId="6" borderId="1" xfId="49" applyNumberFormat="1" applyFont="1" applyFill="1" applyBorder="1" applyAlignment="1">
      <alignment horizontal="center" vertical="center"/>
    </xf>
    <xf numFmtId="178" fontId="3" fillId="7" borderId="1" xfId="49" applyNumberFormat="1" applyFont="1" applyFill="1" applyBorder="1" applyAlignment="1">
      <alignment horizontal="center" vertical="center"/>
    </xf>
    <xf numFmtId="40" fontId="4" fillId="3" borderId="1" xfId="50" applyNumberFormat="1" applyFont="1" applyFill="1" applyBorder="1" applyAlignment="1">
      <alignment horizontal="center" vertical="center"/>
    </xf>
    <xf numFmtId="0" fontId="1" fillId="0" borderId="3" xfId="49" applyFont="1" applyBorder="1" applyAlignment="1">
      <alignment horizontal="left" vertical="center" wrapText="1"/>
    </xf>
    <xf numFmtId="0" fontId="6" fillId="6" borderId="1" xfId="49" applyFont="1" applyFill="1" applyBorder="1" applyAlignment="1">
      <alignment horizontal="center" vertical="center"/>
    </xf>
    <xf numFmtId="0" fontId="6"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1" fillId="0" borderId="8" xfId="49" applyFont="1" applyBorder="1" applyAlignment="1">
      <alignment horizontal="left" vertical="center" wrapText="1"/>
    </xf>
    <xf numFmtId="0" fontId="1" fillId="0" borderId="9" xfId="49" applyFont="1" applyBorder="1" applyAlignment="1">
      <alignment horizontal="left" vertical="center" wrapText="1"/>
    </xf>
    <xf numFmtId="0" fontId="1" fillId="0" borderId="8" xfId="49" applyFont="1" applyBorder="1" applyAlignment="1">
      <alignment horizontal="center" vertical="center" wrapText="1"/>
    </xf>
    <xf numFmtId="0" fontId="1" fillId="0" borderId="9" xfId="49" applyFont="1" applyBorder="1" applyAlignment="1">
      <alignment horizontal="center" vertical="center" wrapText="1"/>
    </xf>
    <xf numFmtId="0" fontId="1" fillId="2" borderId="8" xfId="49" applyFont="1" applyFill="1" applyBorder="1" applyAlignment="1">
      <alignment horizontal="center" vertical="center"/>
    </xf>
    <xf numFmtId="0" fontId="1" fillId="2" borderId="29" xfId="49" applyFont="1" applyFill="1" applyBorder="1" applyAlignment="1">
      <alignment horizontal="center" vertical="center"/>
    </xf>
    <xf numFmtId="0" fontId="1" fillId="2" borderId="9" xfId="49" applyFont="1" applyFill="1" applyBorder="1" applyAlignment="1">
      <alignment horizontal="center" vertical="center"/>
    </xf>
    <xf numFmtId="0" fontId="2" fillId="2" borderId="12" xfId="10" applyFill="1" applyBorder="1" applyAlignment="1">
      <alignment horizontal="center" vertical="top"/>
    </xf>
    <xf numFmtId="180"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3" fillId="18" borderId="1" xfId="0" applyFont="1" applyFill="1" applyBorder="1" applyAlignment="1">
      <alignment horizontal="center" vertical="center"/>
    </xf>
    <xf numFmtId="178" fontId="3" fillId="18" borderId="1" xfId="49" applyNumberFormat="1" applyFont="1" applyFill="1" applyBorder="1" applyAlignment="1">
      <alignment horizontal="center" vertical="center"/>
    </xf>
    <xf numFmtId="0" fontId="1" fillId="18" borderId="0" xfId="49" applyFont="1" applyFill="1">
      <alignment vertical="center"/>
    </xf>
  </cellXfs>
  <cellStyles count="66">
    <cellStyle name="_ET_STYLE_NoName_00_" xfId="3" xr:uid="{00000000-0005-0000-0000-000012000000}"/>
    <cellStyle name="0,0_x000a__x000a_NA_x000a__x000a_" xfId="10" xr:uid="{00000000-0005-0000-0000-00002C000000}"/>
    <cellStyle name="0,0_x000d__x000a_NA_x000d__x000a_" xfId="4" xr:uid="{00000000-0005-0000-0000-000019000000}"/>
    <cellStyle name="0,0_x000d__x000a_NA_x000d__x000a_ 2" xfId="15" xr:uid="{00000000-0005-0000-0000-00003B000000}"/>
    <cellStyle name="20% - Accent1" xfId="16" xr:uid="{00000000-0005-0000-0000-00003C000000}"/>
    <cellStyle name="20% - Accent2" xfId="9" xr:uid="{00000000-0005-0000-0000-00002A000000}"/>
    <cellStyle name="20% - Accent3" xfId="11" xr:uid="{00000000-0005-0000-0000-00002E000000}"/>
    <cellStyle name="20% - Accent4" xfId="1" xr:uid="{00000000-0005-0000-0000-000007000000}"/>
    <cellStyle name="20% - Accent5" xfId="12" xr:uid="{00000000-0005-0000-0000-000034000000}"/>
    <cellStyle name="20% - Accent6" xfId="14" xr:uid="{00000000-0005-0000-0000-000036000000}"/>
    <cellStyle name="20% - 着色 5" xfId="7" xr:uid="{00000000-0005-0000-0000-000015000000}"/>
    <cellStyle name="40% - Accent1" xfId="17" xr:uid="{00000000-0005-0000-0000-00003D000000}"/>
    <cellStyle name="40% - Accent2" xfId="18" xr:uid="{00000000-0005-0000-0000-00003E000000}"/>
    <cellStyle name="40% - Accent3" xfId="19" xr:uid="{00000000-0005-0000-0000-00003F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3" xr:uid="{00000000-0005-0000-0000-000027000000}"/>
  </cellStyles>
  <dxfs count="0"/>
  <tableStyles count="0" defaultTableStyle="TableStyleMedium9" defaultPivotStyle="PivotStyleLight16"/>
  <colors>
    <mruColors>
      <color rgb="FFFFCC99"/>
      <color rgb="FFC0C0C0"/>
      <color rgb="FFB8CCE4"/>
      <color rgb="FF333333"/>
      <color rgb="FFFF0000"/>
      <color rgb="FF969696"/>
      <color rgb="FF80808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22" t="s">
        <v>0</v>
      </c>
      <c r="B1" s="17"/>
      <c r="C1" s="16"/>
    </row>
    <row r="2" spans="1:3" ht="37.5" customHeight="1">
      <c r="A2" s="24" t="s">
        <v>1</v>
      </c>
      <c r="B2" s="21"/>
      <c r="C2" s="118" t="e">
        <f>#REF!</f>
        <v>#REF!</v>
      </c>
    </row>
    <row r="3" spans="1:3" ht="16.5">
      <c r="A3" s="24" t="s">
        <v>2</v>
      </c>
      <c r="B3" s="8"/>
      <c r="C3" s="118">
        <f>'机票-六折版 '!I14</f>
        <v>101952</v>
      </c>
    </row>
    <row r="4" spans="1:3" ht="16.5">
      <c r="A4" s="24" t="s">
        <v>3</v>
      </c>
      <c r="B4" s="21"/>
      <c r="C4" s="118"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2.5">
      <c r="A1" s="4" t="s">
        <v>4</v>
      </c>
      <c r="B1" s="7"/>
      <c r="C1" s="7"/>
      <c r="D1" s="7"/>
      <c r="E1" s="7"/>
    </row>
    <row r="2" spans="1:5" ht="16.5">
      <c r="A2" s="24" t="s">
        <v>5</v>
      </c>
      <c r="B2" s="21"/>
      <c r="C2" s="23" t="e">
        <f>#REF!</f>
        <v>#REF!</v>
      </c>
      <c r="D2" s="20"/>
      <c r="E2" s="19"/>
    </row>
    <row r="3" spans="1:5" ht="16.5">
      <c r="A3" s="24" t="s">
        <v>6</v>
      </c>
      <c r="B3" s="8"/>
      <c r="C3" s="23">
        <f>主编吹风会!G24</f>
        <v>242301.4</v>
      </c>
      <c r="D3" s="20"/>
      <c r="E3" s="19"/>
    </row>
    <row r="4" spans="1:5" ht="16.5">
      <c r="A4" s="24" t="s">
        <v>3</v>
      </c>
      <c r="B4" s="21"/>
      <c r="C4" s="23" t="e">
        <f>SUM(C2:E3)</f>
        <v>#REF!</v>
      </c>
      <c r="D4" s="3"/>
      <c r="E4" s="21"/>
    </row>
    <row r="5" spans="1:5">
      <c r="A5" s="15" t="s">
        <v>7</v>
      </c>
      <c r="B5" s="13"/>
      <c r="C5" s="13"/>
      <c r="D5" s="13"/>
      <c r="E5" s="9"/>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5"/>
  <sheetViews>
    <sheetView tabSelected="1" topLeftCell="A12" zoomScale="85" zoomScaleNormal="85" workbookViewId="0">
      <selection activeCell="G25" sqref="G25"/>
    </sheetView>
  </sheetViews>
  <sheetFormatPr defaultColWidth="19.58203125" defaultRowHeight="13"/>
  <cols>
    <col min="1" max="1" width="66" style="84" customWidth="1"/>
    <col min="2" max="2" width="17.5" style="85" customWidth="1"/>
    <col min="3" max="3" width="31.58203125" style="85"/>
    <col min="4" max="7" width="12.08203125" style="86" customWidth="1"/>
    <col min="8" max="8" width="53.75" style="87" customWidth="1"/>
    <col min="9" max="16384" width="19.58203125" style="84"/>
  </cols>
  <sheetData>
    <row r="1" spans="1:8" ht="32.15" customHeight="1">
      <c r="A1" s="88" t="s">
        <v>8</v>
      </c>
      <c r="B1" s="10" t="s">
        <v>9</v>
      </c>
      <c r="C1" s="18"/>
      <c r="D1" s="18"/>
      <c r="E1" s="18"/>
      <c r="F1" s="18"/>
      <c r="G1" s="18"/>
      <c r="H1" s="2"/>
    </row>
    <row r="2" spans="1:8" ht="14.5">
      <c r="A2" s="89" t="s">
        <v>10</v>
      </c>
      <c r="B2" s="90"/>
      <c r="C2" s="91"/>
      <c r="D2" s="91"/>
      <c r="E2" s="91"/>
      <c r="F2" s="91"/>
      <c r="G2" s="91"/>
      <c r="H2" s="92" t="s">
        <v>11</v>
      </c>
    </row>
    <row r="3" spans="1:8" ht="14.5">
      <c r="A3" s="89" t="s">
        <v>12</v>
      </c>
      <c r="B3" s="93"/>
      <c r="C3" s="94"/>
      <c r="D3" s="94"/>
      <c r="E3" s="94"/>
      <c r="F3" s="94"/>
      <c r="G3" s="94"/>
      <c r="H3" s="95" t="s">
        <v>13</v>
      </c>
    </row>
    <row r="4" spans="1:8" ht="15" customHeight="1">
      <c r="A4" s="89" t="s">
        <v>14</v>
      </c>
      <c r="B4" s="93"/>
      <c r="C4" s="94"/>
      <c r="D4" s="94"/>
      <c r="E4" s="94"/>
      <c r="F4" s="94"/>
      <c r="G4" s="94"/>
      <c r="H4" s="92" t="s">
        <v>9</v>
      </c>
    </row>
    <row r="5" spans="1:8">
      <c r="A5" s="96" t="s">
        <v>15</v>
      </c>
      <c r="B5" s="97"/>
    </row>
    <row r="6" spans="1:8" s="82" customFormat="1" ht="13.5">
      <c r="A6" s="14" t="s">
        <v>16</v>
      </c>
      <c r="B6" s="14"/>
      <c r="C6" s="98" t="s">
        <v>17</v>
      </c>
      <c r="D6" s="99" t="s">
        <v>18</v>
      </c>
      <c r="E6" s="99" t="s">
        <v>19</v>
      </c>
      <c r="F6" s="99" t="s">
        <v>20</v>
      </c>
      <c r="G6" s="99" t="s">
        <v>21</v>
      </c>
      <c r="H6" s="100" t="s">
        <v>22</v>
      </c>
    </row>
    <row r="7" spans="1:8" s="82" customFormat="1" ht="16.5">
      <c r="A7" s="11" t="s">
        <v>23</v>
      </c>
      <c r="B7" s="12"/>
      <c r="C7" s="12"/>
      <c r="D7" s="12"/>
      <c r="E7" s="12"/>
      <c r="F7" s="12"/>
      <c r="G7" s="12"/>
      <c r="H7" s="5"/>
    </row>
    <row r="8" spans="1:8" s="83" customFormat="1" ht="52">
      <c r="A8" s="123" t="s">
        <v>24</v>
      </c>
      <c r="B8" s="125" t="s">
        <v>25</v>
      </c>
      <c r="C8" s="101" t="s">
        <v>26</v>
      </c>
      <c r="D8" s="102">
        <v>1100</v>
      </c>
      <c r="E8" s="102">
        <v>1</v>
      </c>
      <c r="F8" s="102">
        <v>2</v>
      </c>
      <c r="G8" s="102">
        <f t="shared" ref="G8:G12" si="0">D8*E8*F8</f>
        <v>2200</v>
      </c>
      <c r="H8" s="103" t="s">
        <v>27</v>
      </c>
    </row>
    <row r="9" spans="1:8" s="83" customFormat="1">
      <c r="A9" s="124"/>
      <c r="B9" s="126"/>
      <c r="C9" s="101" t="s">
        <v>28</v>
      </c>
      <c r="D9" s="102">
        <v>300</v>
      </c>
      <c r="E9" s="102">
        <v>1</v>
      </c>
      <c r="F9" s="102">
        <v>16</v>
      </c>
      <c r="G9" s="102">
        <f t="shared" si="0"/>
        <v>4800</v>
      </c>
      <c r="H9" s="104" t="s">
        <v>29</v>
      </c>
    </row>
    <row r="10" spans="1:8" s="83" customFormat="1" ht="26">
      <c r="A10" s="123" t="s">
        <v>30</v>
      </c>
      <c r="B10" s="103" t="s">
        <v>31</v>
      </c>
      <c r="C10" s="101" t="s">
        <v>32</v>
      </c>
      <c r="D10" s="102">
        <v>580</v>
      </c>
      <c r="E10" s="105">
        <v>1</v>
      </c>
      <c r="F10" s="105">
        <v>13</v>
      </c>
      <c r="G10" s="102">
        <f t="shared" si="0"/>
        <v>7540</v>
      </c>
      <c r="H10" s="103" t="s">
        <v>33</v>
      </c>
    </row>
    <row r="11" spans="1:8" s="83" customFormat="1" ht="26">
      <c r="A11" s="124"/>
      <c r="B11" s="103" t="s">
        <v>142</v>
      </c>
      <c r="C11" s="101" t="s">
        <v>141</v>
      </c>
      <c r="D11" s="102">
        <v>300</v>
      </c>
      <c r="E11" s="105">
        <v>1</v>
      </c>
      <c r="F11" s="105">
        <v>9</v>
      </c>
      <c r="G11" s="102">
        <f t="shared" si="0"/>
        <v>2700</v>
      </c>
      <c r="H11" s="103" t="s">
        <v>34</v>
      </c>
    </row>
    <row r="12" spans="1:8" s="83" customFormat="1" ht="26">
      <c r="A12" s="124"/>
      <c r="B12" s="103" t="s">
        <v>35</v>
      </c>
      <c r="C12" s="101" t="s">
        <v>141</v>
      </c>
      <c r="D12" s="102">
        <v>128</v>
      </c>
      <c r="E12" s="105">
        <v>1</v>
      </c>
      <c r="F12" s="105">
        <v>10</v>
      </c>
      <c r="G12" s="102">
        <f t="shared" si="0"/>
        <v>1280</v>
      </c>
      <c r="H12" s="103" t="s">
        <v>36</v>
      </c>
    </row>
    <row r="13" spans="1:8" s="83" customFormat="1" ht="26">
      <c r="A13" s="124"/>
      <c r="B13" s="103" t="s">
        <v>35</v>
      </c>
      <c r="C13" s="101" t="s">
        <v>141</v>
      </c>
      <c r="D13" s="102">
        <v>128</v>
      </c>
      <c r="E13" s="105">
        <v>1</v>
      </c>
      <c r="F13" s="105">
        <v>8</v>
      </c>
      <c r="G13" s="102">
        <f>D13*E13*F13</f>
        <v>1024</v>
      </c>
      <c r="H13" s="103" t="s">
        <v>37</v>
      </c>
    </row>
    <row r="14" spans="1:8" s="83" customFormat="1">
      <c r="A14" s="106" t="s">
        <v>38</v>
      </c>
      <c r="B14" s="103" t="s">
        <v>39</v>
      </c>
      <c r="C14" s="101" t="s">
        <v>40</v>
      </c>
      <c r="D14" s="102">
        <v>80000</v>
      </c>
      <c r="E14" s="105">
        <v>1</v>
      </c>
      <c r="F14" s="105">
        <v>2</v>
      </c>
      <c r="G14" s="102">
        <f>D14*E14*F14</f>
        <v>160000</v>
      </c>
      <c r="H14" s="103" t="s">
        <v>41</v>
      </c>
    </row>
    <row r="15" spans="1:8" s="83" customFormat="1">
      <c r="A15" s="107" t="s">
        <v>42</v>
      </c>
      <c r="B15" s="103" t="s">
        <v>43</v>
      </c>
      <c r="C15" s="101" t="s">
        <v>44</v>
      </c>
      <c r="D15" s="102">
        <v>220</v>
      </c>
      <c r="E15" s="105">
        <v>1</v>
      </c>
      <c r="F15" s="105">
        <v>40</v>
      </c>
      <c r="G15" s="102">
        <f>D15*E15*F15</f>
        <v>8800</v>
      </c>
      <c r="H15" s="103" t="s">
        <v>45</v>
      </c>
    </row>
    <row r="16" spans="1:8" s="83" customFormat="1" ht="15" customHeight="1">
      <c r="A16" s="108" t="s">
        <v>46</v>
      </c>
      <c r="B16" s="109"/>
      <c r="C16" s="109"/>
      <c r="D16" s="109"/>
      <c r="E16" s="109"/>
      <c r="F16" s="109"/>
      <c r="G16" s="109"/>
      <c r="H16" s="110"/>
    </row>
    <row r="17" spans="1:8" s="83" customFormat="1" ht="29" customHeight="1">
      <c r="A17" s="6" t="s">
        <v>47</v>
      </c>
      <c r="B17" s="6"/>
      <c r="C17" s="111" t="s">
        <v>48</v>
      </c>
      <c r="D17" s="112">
        <v>1500</v>
      </c>
      <c r="E17" s="112">
        <v>1</v>
      </c>
      <c r="F17" s="112">
        <v>3</v>
      </c>
      <c r="G17" s="112">
        <f>D17*E17*F17</f>
        <v>4500</v>
      </c>
      <c r="H17" s="113"/>
    </row>
    <row r="18" spans="1:8" s="83" customFormat="1" ht="16.5" customHeight="1">
      <c r="A18" s="108" t="s">
        <v>49</v>
      </c>
      <c r="B18" s="109"/>
      <c r="C18" s="109"/>
      <c r="D18" s="109"/>
      <c r="E18" s="109"/>
      <c r="F18" s="109"/>
      <c r="G18" s="109"/>
      <c r="H18" s="110"/>
    </row>
    <row r="19" spans="1:8" s="83" customFormat="1" ht="16.5" customHeight="1">
      <c r="A19" s="1" t="s">
        <v>143</v>
      </c>
      <c r="B19" s="119"/>
      <c r="C19" s="114" t="s">
        <v>145</v>
      </c>
      <c r="D19" s="102">
        <v>2580</v>
      </c>
      <c r="E19" s="102">
        <v>1</v>
      </c>
      <c r="F19" s="102">
        <v>1</v>
      </c>
      <c r="G19" s="102">
        <f t="shared" ref="G19:G20" si="1">D19*E19*F19</f>
        <v>2580</v>
      </c>
      <c r="H19" s="103"/>
    </row>
    <row r="20" spans="1:8" s="83" customFormat="1" ht="16.5" customHeight="1">
      <c r="A20" s="1" t="s">
        <v>143</v>
      </c>
      <c r="B20" s="119"/>
      <c r="C20" s="114" t="s">
        <v>144</v>
      </c>
      <c r="D20" s="102">
        <v>4350</v>
      </c>
      <c r="E20" s="102">
        <v>1</v>
      </c>
      <c r="F20" s="102">
        <v>1</v>
      </c>
      <c r="G20" s="102">
        <f t="shared" si="1"/>
        <v>4350</v>
      </c>
      <c r="H20" s="103"/>
    </row>
    <row r="21" spans="1:8" s="83" customFormat="1" ht="65">
      <c r="A21" s="1" t="s">
        <v>50</v>
      </c>
      <c r="B21" s="119"/>
      <c r="C21" s="114"/>
      <c r="D21" s="102">
        <v>500</v>
      </c>
      <c r="E21" s="102">
        <v>1</v>
      </c>
      <c r="F21" s="102">
        <v>41</v>
      </c>
      <c r="G21" s="102">
        <f>D21*E21*F21</f>
        <v>20500</v>
      </c>
      <c r="H21" s="103" t="s">
        <v>51</v>
      </c>
    </row>
    <row r="22" spans="1:8" ht="15" customHeight="1">
      <c r="A22" s="120" t="s">
        <v>52</v>
      </c>
      <c r="B22" s="120"/>
      <c r="C22" s="120"/>
      <c r="D22" s="120"/>
      <c r="E22" s="120"/>
      <c r="F22" s="120"/>
      <c r="G22" s="115">
        <f>SUM(G8:G21)</f>
        <v>220274</v>
      </c>
      <c r="H22" s="127"/>
    </row>
    <row r="23" spans="1:8" ht="12.75" customHeight="1">
      <c r="A23" s="121" t="s">
        <v>53</v>
      </c>
      <c r="B23" s="121"/>
      <c r="C23" s="121"/>
      <c r="D23" s="121"/>
      <c r="E23" s="121"/>
      <c r="F23" s="121"/>
      <c r="G23" s="116">
        <f>G22*0.1</f>
        <v>22027.4</v>
      </c>
      <c r="H23" s="128"/>
    </row>
    <row r="24" spans="1:8" s="156" customFormat="1" ht="15" customHeight="1">
      <c r="A24" s="154" t="s">
        <v>54</v>
      </c>
      <c r="B24" s="154"/>
      <c r="C24" s="154"/>
      <c r="D24" s="154"/>
      <c r="E24" s="154"/>
      <c r="F24" s="154"/>
      <c r="G24" s="155">
        <f>SUM(G22:G23)</f>
        <v>242301.4</v>
      </c>
      <c r="H24" s="129"/>
    </row>
    <row r="25" spans="1:8" ht="13.5">
      <c r="A25" s="122" t="s">
        <v>146</v>
      </c>
      <c r="B25" s="122"/>
      <c r="C25" s="122"/>
      <c r="D25" s="122"/>
      <c r="E25" s="122"/>
      <c r="F25" s="122"/>
      <c r="G25" s="117">
        <f>G24*1.06</f>
        <v>256839.484</v>
      </c>
    </row>
  </sheetData>
  <mergeCells count="15">
    <mergeCell ref="H22:H24"/>
    <mergeCell ref="A19:B19"/>
    <mergeCell ref="A20:B20"/>
    <mergeCell ref="A25:F25"/>
    <mergeCell ref="A22:F22"/>
    <mergeCell ref="A23:F23"/>
    <mergeCell ref="A24:F24"/>
    <mergeCell ref="A8:A9"/>
    <mergeCell ref="A10:A13"/>
    <mergeCell ref="B8:B9"/>
    <mergeCell ref="B1:H1"/>
    <mergeCell ref="A6:B6"/>
    <mergeCell ref="A7:H7"/>
    <mergeCell ref="A17:B17"/>
    <mergeCell ref="A21:B21"/>
  </mergeCells>
  <phoneticPr fontId="43" type="noConversion"/>
  <pageMargins left="0.7" right="0.7" top="0.75" bottom="0.75" header="0.3" footer="0.3"/>
  <pageSetup paperSize="9" scale="3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3203125" defaultRowHeight="11.5"/>
  <cols>
    <col min="1" max="1" width="6.83203125" style="54" customWidth="1"/>
    <col min="2" max="2" width="28.58203125" style="54" customWidth="1"/>
    <col min="3" max="3" width="34.25" style="54" customWidth="1"/>
    <col min="4" max="4" width="23.08203125" style="54" customWidth="1"/>
    <col min="5" max="6" width="12.58203125" style="55" customWidth="1"/>
    <col min="7" max="7" width="5.58203125" style="54"/>
    <col min="8" max="8" width="7" style="56" customWidth="1"/>
    <col min="9" max="9" width="15.83203125" style="55"/>
    <col min="10" max="10" width="10.83203125" style="54" customWidth="1"/>
    <col min="11" max="16384" width="7.83203125" style="54"/>
  </cols>
  <sheetData>
    <row r="1" spans="1:11" s="52" customFormat="1" ht="12">
      <c r="A1" s="57" t="s">
        <v>55</v>
      </c>
      <c r="B1" s="58" t="s">
        <v>56</v>
      </c>
      <c r="C1" s="58"/>
      <c r="D1" s="58"/>
      <c r="E1" s="130"/>
      <c r="F1" s="130"/>
      <c r="G1" s="130"/>
      <c r="H1" s="130"/>
      <c r="I1" s="75"/>
    </row>
    <row r="2" spans="1:11" s="52" customFormat="1">
      <c r="A2" s="57" t="s">
        <v>57</v>
      </c>
      <c r="B2" s="58"/>
      <c r="C2" s="59" t="s">
        <v>58</v>
      </c>
      <c r="D2" s="58"/>
      <c r="E2" s="130"/>
      <c r="F2" s="130"/>
      <c r="G2" s="130"/>
      <c r="H2" s="130"/>
      <c r="I2" s="75"/>
    </row>
    <row r="3" spans="1:11" s="52" customFormat="1">
      <c r="A3" s="57" t="s">
        <v>59</v>
      </c>
      <c r="B3" s="58"/>
      <c r="C3" s="58" t="s">
        <v>60</v>
      </c>
      <c r="D3" s="58"/>
      <c r="E3" s="130"/>
      <c r="F3" s="130"/>
      <c r="G3" s="130"/>
      <c r="H3" s="130"/>
      <c r="I3" s="75"/>
    </row>
    <row r="4" spans="1:11" s="52" customFormat="1" ht="14.25" customHeight="1">
      <c r="A4" s="60" t="s">
        <v>61</v>
      </c>
      <c r="B4" s="61" t="s">
        <v>62</v>
      </c>
      <c r="C4" s="58"/>
      <c r="D4" s="58"/>
      <c r="E4" s="58"/>
      <c r="F4" s="58"/>
      <c r="G4" s="58"/>
      <c r="H4" s="58"/>
      <c r="I4" s="76"/>
    </row>
    <row r="5" spans="1:11" s="53" customFormat="1" ht="21" customHeight="1">
      <c r="A5" s="62" t="s">
        <v>63</v>
      </c>
      <c r="B5" s="63" t="s">
        <v>64</v>
      </c>
      <c r="C5" s="63" t="s">
        <v>65</v>
      </c>
      <c r="D5" s="63" t="s">
        <v>66</v>
      </c>
      <c r="E5" s="64" t="s">
        <v>67</v>
      </c>
      <c r="F5" s="65" t="s">
        <v>68</v>
      </c>
      <c r="G5" s="131" t="s">
        <v>69</v>
      </c>
      <c r="H5" s="132"/>
      <c r="I5" s="77" t="s">
        <v>70</v>
      </c>
      <c r="J5" s="78"/>
    </row>
    <row r="6" spans="1:11" s="53" customFormat="1" ht="21" customHeight="1">
      <c r="A6" s="66">
        <v>1.1000000000000001</v>
      </c>
      <c r="B6" s="67" t="s">
        <v>71</v>
      </c>
      <c r="C6" s="67"/>
      <c r="D6" s="67"/>
      <c r="E6" s="67"/>
      <c r="F6" s="67"/>
      <c r="G6" s="67"/>
      <c r="H6" s="67"/>
      <c r="I6" s="79"/>
    </row>
    <row r="7" spans="1:11" ht="26.15" customHeight="1">
      <c r="A7" s="68">
        <v>1</v>
      </c>
      <c r="B7" s="69" t="s">
        <v>72</v>
      </c>
      <c r="C7" s="70" t="s">
        <v>73</v>
      </c>
      <c r="D7" s="69"/>
      <c r="E7" s="71">
        <v>2880</v>
      </c>
      <c r="F7" s="71">
        <v>0.6</v>
      </c>
      <c r="G7" s="72">
        <v>32</v>
      </c>
      <c r="H7" s="73" t="s">
        <v>74</v>
      </c>
      <c r="I7" s="80">
        <f t="shared" ref="I7:I13" si="0">E7*F7*G7</f>
        <v>55296</v>
      </c>
    </row>
    <row r="8" spans="1:11" ht="26.15" customHeight="1">
      <c r="A8" s="68">
        <v>2</v>
      </c>
      <c r="B8" s="74" t="s">
        <v>72</v>
      </c>
      <c r="C8" s="70" t="s">
        <v>75</v>
      </c>
      <c r="D8" s="69"/>
      <c r="E8" s="71">
        <v>3080</v>
      </c>
      <c r="F8" s="71">
        <v>0.6</v>
      </c>
      <c r="G8" s="72">
        <v>8</v>
      </c>
      <c r="H8" s="73" t="s">
        <v>74</v>
      </c>
      <c r="I8" s="80">
        <f t="shared" si="0"/>
        <v>14784</v>
      </c>
    </row>
    <row r="9" spans="1:11" ht="26.15" customHeight="1">
      <c r="A9" s="68">
        <v>3</v>
      </c>
      <c r="B9" s="74" t="s">
        <v>72</v>
      </c>
      <c r="C9" s="70" t="s">
        <v>76</v>
      </c>
      <c r="D9" s="69"/>
      <c r="E9" s="71">
        <v>3640</v>
      </c>
      <c r="F9" s="71">
        <v>0.6</v>
      </c>
      <c r="G9" s="72">
        <v>2</v>
      </c>
      <c r="H9" s="73" t="s">
        <v>74</v>
      </c>
      <c r="I9" s="80">
        <f t="shared" si="0"/>
        <v>4368</v>
      </c>
    </row>
    <row r="10" spans="1:11" ht="26.15" customHeight="1">
      <c r="A10" s="68">
        <v>4</v>
      </c>
      <c r="B10" s="74" t="s">
        <v>72</v>
      </c>
      <c r="C10" s="70" t="s">
        <v>77</v>
      </c>
      <c r="D10" s="69"/>
      <c r="E10" s="71">
        <v>3340</v>
      </c>
      <c r="F10" s="71">
        <v>0.6</v>
      </c>
      <c r="G10" s="72">
        <v>1</v>
      </c>
      <c r="H10" s="73" t="s">
        <v>74</v>
      </c>
      <c r="I10" s="80">
        <f t="shared" si="0"/>
        <v>2004</v>
      </c>
    </row>
    <row r="11" spans="1:11" ht="26.15" customHeight="1">
      <c r="A11" s="68">
        <v>5</v>
      </c>
      <c r="B11" s="74" t="s">
        <v>72</v>
      </c>
      <c r="C11" s="70" t="s">
        <v>78</v>
      </c>
      <c r="D11" s="69"/>
      <c r="E11" s="71">
        <v>3820</v>
      </c>
      <c r="F11" s="71">
        <v>0.6</v>
      </c>
      <c r="G11" s="72">
        <v>3</v>
      </c>
      <c r="H11" s="73" t="s">
        <v>74</v>
      </c>
      <c r="I11" s="80">
        <f t="shared" si="0"/>
        <v>6876</v>
      </c>
    </row>
    <row r="12" spans="1:11" ht="26.15" customHeight="1">
      <c r="A12" s="68">
        <v>6</v>
      </c>
      <c r="B12" s="74" t="s">
        <v>72</v>
      </c>
      <c r="C12" s="70" t="s">
        <v>79</v>
      </c>
      <c r="D12" s="69"/>
      <c r="E12" s="71">
        <v>2240</v>
      </c>
      <c r="F12" s="71">
        <v>0.6</v>
      </c>
      <c r="G12" s="72">
        <v>1</v>
      </c>
      <c r="H12" s="73" t="s">
        <v>74</v>
      </c>
      <c r="I12" s="80">
        <f t="shared" si="0"/>
        <v>1344</v>
      </c>
    </row>
    <row r="13" spans="1:11" ht="26.15" customHeight="1">
      <c r="A13" s="68">
        <v>7</v>
      </c>
      <c r="B13" s="69" t="s">
        <v>80</v>
      </c>
      <c r="C13" s="70" t="s">
        <v>81</v>
      </c>
      <c r="D13" s="69"/>
      <c r="E13" s="71">
        <v>2880</v>
      </c>
      <c r="F13" s="71">
        <v>0.6</v>
      </c>
      <c r="G13" s="72">
        <v>10</v>
      </c>
      <c r="H13" s="73" t="s">
        <v>74</v>
      </c>
      <c r="I13" s="80">
        <f t="shared" si="0"/>
        <v>17280</v>
      </c>
    </row>
    <row r="14" spans="1:11" s="53" customFormat="1" ht="26.25" customHeight="1">
      <c r="A14" s="133" t="s">
        <v>82</v>
      </c>
      <c r="B14" s="134"/>
      <c r="C14" s="134"/>
      <c r="D14" s="134"/>
      <c r="E14" s="134"/>
      <c r="F14" s="134"/>
      <c r="G14" s="134"/>
      <c r="H14" s="135"/>
      <c r="I14" s="81">
        <f>SUM(I7:I13)</f>
        <v>101952</v>
      </c>
      <c r="J14" s="54"/>
      <c r="K14" s="54"/>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8203125" defaultRowHeight="13"/>
  <cols>
    <col min="1" max="1" width="30.08203125" style="28" customWidth="1" collapsed="1"/>
    <col min="2" max="2" width="17.5" style="29" customWidth="1" collapsed="1"/>
    <col min="3" max="3" width="31.58203125" style="29"/>
    <col min="4" max="7" width="12.08203125" style="30" customWidth="1"/>
    <col min="8" max="8" width="11.5" style="31" customWidth="1"/>
    <col min="9" max="16384" width="19.58203125" style="28"/>
  </cols>
  <sheetData>
    <row r="1" spans="1:8" ht="46" customHeight="1">
      <c r="A1" s="136"/>
      <c r="B1" s="136"/>
      <c r="C1" s="136"/>
    </row>
    <row r="2" spans="1:8" ht="32.15" customHeight="1">
      <c r="A2" s="29" t="s">
        <v>8</v>
      </c>
      <c r="B2" s="137" t="s">
        <v>83</v>
      </c>
      <c r="C2" s="137"/>
      <c r="D2" s="137"/>
      <c r="E2" s="137"/>
    </row>
    <row r="3" spans="1:8">
      <c r="A3" s="29" t="s">
        <v>10</v>
      </c>
      <c r="B3" s="32" t="s">
        <v>84</v>
      </c>
    </row>
    <row r="4" spans="1:8">
      <c r="A4" s="29" t="s">
        <v>12</v>
      </c>
    </row>
    <row r="5" spans="1:8" ht="9.75" hidden="1" customHeight="1">
      <c r="A5" s="29" t="s">
        <v>14</v>
      </c>
    </row>
    <row r="6" spans="1:8" hidden="1">
      <c r="A6" s="29" t="s">
        <v>15</v>
      </c>
    </row>
    <row r="7" spans="1:8" s="25" customFormat="1" ht="13.5">
      <c r="A7" s="138" t="s">
        <v>85</v>
      </c>
      <c r="B7" s="138"/>
      <c r="C7" s="33" t="s">
        <v>86</v>
      </c>
      <c r="D7" s="34" t="s">
        <v>87</v>
      </c>
      <c r="E7" s="34" t="s">
        <v>88</v>
      </c>
      <c r="F7" s="34" t="s">
        <v>89</v>
      </c>
      <c r="G7" s="34" t="s">
        <v>90</v>
      </c>
      <c r="H7" s="35" t="s">
        <v>91</v>
      </c>
    </row>
    <row r="8" spans="1:8" s="25" customFormat="1" ht="16.5">
      <c r="A8" s="139" t="s">
        <v>92</v>
      </c>
      <c r="B8" s="139"/>
      <c r="C8" s="139"/>
      <c r="D8" s="139"/>
      <c r="E8" s="139"/>
      <c r="F8" s="139"/>
      <c r="G8" s="36"/>
      <c r="H8" s="37"/>
    </row>
    <row r="9" spans="1:8" s="26" customFormat="1" ht="43.4" customHeight="1">
      <c r="A9" s="146" t="s">
        <v>93</v>
      </c>
      <c r="B9" s="151" t="s">
        <v>25</v>
      </c>
      <c r="C9" s="38" t="s">
        <v>94</v>
      </c>
      <c r="D9" s="39">
        <v>1000</v>
      </c>
      <c r="E9" s="39">
        <v>1</v>
      </c>
      <c r="F9" s="39">
        <v>25</v>
      </c>
      <c r="G9" s="39">
        <f t="shared" ref="G9:G17" si="0">D9*E9*F9</f>
        <v>25000</v>
      </c>
      <c r="H9" s="40"/>
    </row>
    <row r="10" spans="1:8" s="26" customFormat="1" ht="43.4" customHeight="1">
      <c r="A10" s="147"/>
      <c r="B10" s="152"/>
      <c r="C10" s="38" t="s">
        <v>95</v>
      </c>
      <c r="D10" s="39">
        <v>1000</v>
      </c>
      <c r="E10" s="39">
        <v>1</v>
      </c>
      <c r="F10" s="39">
        <v>78</v>
      </c>
      <c r="G10" s="39">
        <f t="shared" si="0"/>
        <v>78000</v>
      </c>
      <c r="H10" s="40"/>
    </row>
    <row r="11" spans="1:8" s="26" customFormat="1" ht="42.65" customHeight="1">
      <c r="A11" s="147"/>
      <c r="B11" s="152"/>
      <c r="C11" s="38" t="s">
        <v>96</v>
      </c>
      <c r="D11" s="39">
        <v>1000</v>
      </c>
      <c r="E11" s="39">
        <v>1</v>
      </c>
      <c r="F11" s="39">
        <v>75</v>
      </c>
      <c r="G11" s="39">
        <f t="shared" si="0"/>
        <v>75000</v>
      </c>
      <c r="H11" s="40"/>
    </row>
    <row r="12" spans="1:8" s="26" customFormat="1" ht="42.65" customHeight="1">
      <c r="A12" s="147"/>
      <c r="B12" s="152"/>
      <c r="C12" s="38" t="s">
        <v>97</v>
      </c>
      <c r="D12" s="39">
        <v>1000</v>
      </c>
      <c r="E12" s="39">
        <v>1</v>
      </c>
      <c r="F12" s="39">
        <v>24</v>
      </c>
      <c r="G12" s="39">
        <f t="shared" si="0"/>
        <v>24000</v>
      </c>
      <c r="H12" s="40"/>
    </row>
    <row r="13" spans="1:8" s="26" customFormat="1" ht="42.65" customHeight="1">
      <c r="A13" s="147"/>
      <c r="B13" s="152"/>
      <c r="C13" s="38" t="s">
        <v>98</v>
      </c>
      <c r="D13" s="39">
        <v>1000</v>
      </c>
      <c r="E13" s="39">
        <v>5</v>
      </c>
      <c r="F13" s="39">
        <v>5</v>
      </c>
      <c r="G13" s="39">
        <f t="shared" si="0"/>
        <v>25000</v>
      </c>
      <c r="H13" s="40"/>
    </row>
    <row r="14" spans="1:8" s="26" customFormat="1" ht="42.65" customHeight="1">
      <c r="A14" s="148"/>
      <c r="B14" s="153"/>
      <c r="C14" s="38" t="s">
        <v>99</v>
      </c>
      <c r="D14" s="39">
        <v>1000</v>
      </c>
      <c r="E14" s="39">
        <v>2</v>
      </c>
      <c r="F14" s="39">
        <v>2</v>
      </c>
      <c r="G14" s="39">
        <f t="shared" si="0"/>
        <v>4000</v>
      </c>
      <c r="H14" s="40"/>
    </row>
    <row r="15" spans="1:8" s="26" customFormat="1" ht="30.65" customHeight="1">
      <c r="A15" s="146" t="s">
        <v>100</v>
      </c>
      <c r="B15" s="151"/>
      <c r="C15" s="38" t="s">
        <v>101</v>
      </c>
      <c r="D15" s="39">
        <v>30000</v>
      </c>
      <c r="E15" s="41">
        <v>1</v>
      </c>
      <c r="F15" s="41">
        <v>5</v>
      </c>
      <c r="G15" s="39">
        <f t="shared" si="0"/>
        <v>150000</v>
      </c>
      <c r="H15" s="40"/>
    </row>
    <row r="16" spans="1:8" s="26" customFormat="1" ht="28" customHeight="1">
      <c r="A16" s="148"/>
      <c r="B16" s="153"/>
      <c r="C16" s="38" t="s">
        <v>102</v>
      </c>
      <c r="D16" s="39">
        <v>150</v>
      </c>
      <c r="E16" s="41">
        <v>1</v>
      </c>
      <c r="F16" s="41">
        <v>102</v>
      </c>
      <c r="G16" s="39">
        <f t="shared" si="0"/>
        <v>15300</v>
      </c>
      <c r="H16" s="40"/>
    </row>
    <row r="17" spans="1:8" s="26" customFormat="1" ht="89.25" customHeight="1">
      <c r="A17" s="149" t="s">
        <v>103</v>
      </c>
      <c r="B17" s="42" t="s">
        <v>104</v>
      </c>
      <c r="C17" s="43" t="s">
        <v>105</v>
      </c>
      <c r="D17" s="39">
        <v>300</v>
      </c>
      <c r="E17" s="39">
        <v>1</v>
      </c>
      <c r="F17" s="41">
        <v>222</v>
      </c>
      <c r="G17" s="39">
        <f t="shared" si="0"/>
        <v>66600</v>
      </c>
      <c r="H17" s="40"/>
    </row>
    <row r="18" spans="1:8" s="26" customFormat="1" ht="33.65" customHeight="1">
      <c r="A18" s="150"/>
      <c r="B18" s="40"/>
      <c r="C18" s="44"/>
      <c r="D18" s="45"/>
      <c r="E18" s="39"/>
      <c r="F18" s="41"/>
      <c r="G18" s="39"/>
      <c r="H18" s="40"/>
    </row>
    <row r="19" spans="1:8" s="26" customFormat="1" ht="27.75" customHeight="1">
      <c r="A19" s="40" t="s">
        <v>106</v>
      </c>
      <c r="B19" s="40" t="s">
        <v>107</v>
      </c>
      <c r="C19" s="43"/>
      <c r="D19" s="39">
        <v>4000</v>
      </c>
      <c r="E19" s="39">
        <v>6</v>
      </c>
      <c r="F19" s="39">
        <v>1</v>
      </c>
      <c r="G19" s="39">
        <f>D19*E19*F19</f>
        <v>24000</v>
      </c>
      <c r="H19" s="40"/>
    </row>
    <row r="20" spans="1:8" s="25" customFormat="1" ht="15" customHeight="1">
      <c r="A20" s="140" t="s">
        <v>108</v>
      </c>
      <c r="B20" s="140"/>
      <c r="C20" s="140"/>
      <c r="D20" s="140"/>
      <c r="E20" s="140"/>
      <c r="F20" s="140"/>
      <c r="G20" s="46"/>
      <c r="H20" s="46"/>
    </row>
    <row r="21" spans="1:8" s="25" customFormat="1" ht="15" customHeight="1">
      <c r="A21" s="141" t="s">
        <v>109</v>
      </c>
      <c r="B21" s="141"/>
      <c r="C21" s="43" t="s">
        <v>110</v>
      </c>
      <c r="D21" s="39">
        <v>1500</v>
      </c>
      <c r="E21" s="39">
        <v>1</v>
      </c>
      <c r="F21" s="39">
        <v>1</v>
      </c>
      <c r="G21" s="39">
        <f>D21*E21*F21</f>
        <v>1500</v>
      </c>
      <c r="H21" s="43"/>
    </row>
    <row r="22" spans="1:8" s="26" customFormat="1" ht="14.25" customHeight="1">
      <c r="A22" s="142" t="s">
        <v>111</v>
      </c>
      <c r="B22" s="142"/>
      <c r="C22" s="43" t="s">
        <v>112</v>
      </c>
      <c r="D22" s="39">
        <v>600</v>
      </c>
      <c r="E22" s="39">
        <v>1</v>
      </c>
      <c r="F22" s="39">
        <v>3</v>
      </c>
      <c r="G22" s="39">
        <f>D22*E22*F22</f>
        <v>1800</v>
      </c>
      <c r="H22" s="43"/>
    </row>
    <row r="23" spans="1:8" s="26" customFormat="1" ht="14.25" customHeight="1">
      <c r="A23" s="142"/>
      <c r="B23" s="142"/>
      <c r="C23" s="43" t="s">
        <v>113</v>
      </c>
      <c r="D23" s="39">
        <v>1100</v>
      </c>
      <c r="E23" s="39">
        <v>1</v>
      </c>
      <c r="F23" s="39">
        <v>1</v>
      </c>
      <c r="G23" s="39">
        <f>D22*E23*F22</f>
        <v>1800</v>
      </c>
      <c r="H23" s="43"/>
    </row>
    <row r="24" spans="1:8" s="26" customFormat="1">
      <c r="A24" s="142" t="s">
        <v>114</v>
      </c>
      <c r="B24" s="142"/>
      <c r="C24" s="43" t="s">
        <v>115</v>
      </c>
      <c r="D24" s="39">
        <v>2800</v>
      </c>
      <c r="E24" s="41">
        <v>1</v>
      </c>
      <c r="F24" s="39">
        <v>2</v>
      </c>
      <c r="G24" s="41">
        <f>D23*E24*F23</f>
        <v>1100</v>
      </c>
      <c r="H24" s="43"/>
    </row>
    <row r="25" spans="1:8" s="26" customFormat="1" ht="14.25" customHeight="1">
      <c r="A25" s="142" t="s">
        <v>116</v>
      </c>
      <c r="B25" s="142"/>
      <c r="C25" s="43" t="s">
        <v>117</v>
      </c>
      <c r="D25" s="39">
        <v>1000</v>
      </c>
      <c r="E25" s="39">
        <v>1</v>
      </c>
      <c r="F25" s="39">
        <v>1</v>
      </c>
      <c r="G25" s="39">
        <f>D24*E25*F24</f>
        <v>5600</v>
      </c>
      <c r="H25" s="43"/>
    </row>
    <row r="26" spans="1:8" s="26" customFormat="1" ht="14.25" customHeight="1">
      <c r="A26" s="142"/>
      <c r="B26" s="142"/>
      <c r="C26" s="44" t="s">
        <v>118</v>
      </c>
      <c r="D26" s="39">
        <v>1500</v>
      </c>
      <c r="E26" s="39">
        <v>1</v>
      </c>
      <c r="F26" s="41">
        <v>1</v>
      </c>
      <c r="G26" s="39">
        <f>D25*E26*F25</f>
        <v>1000</v>
      </c>
      <c r="H26" s="43"/>
    </row>
    <row r="27" spans="1:8" s="26" customFormat="1">
      <c r="A27" s="142" t="s">
        <v>119</v>
      </c>
      <c r="B27" s="142"/>
      <c r="C27" s="43" t="s">
        <v>120</v>
      </c>
      <c r="D27" s="39">
        <v>1000</v>
      </c>
      <c r="E27" s="39">
        <v>1</v>
      </c>
      <c r="F27" s="39">
        <v>2</v>
      </c>
      <c r="G27" s="39">
        <f>D27*E27*F27</f>
        <v>2000</v>
      </c>
      <c r="H27" s="43"/>
    </row>
    <row r="28" spans="1:8" s="26" customFormat="1" ht="14.25" customHeight="1">
      <c r="A28" s="142"/>
      <c r="B28" s="142"/>
      <c r="C28" s="43" t="s">
        <v>113</v>
      </c>
      <c r="D28" s="39">
        <v>1100</v>
      </c>
      <c r="E28" s="39">
        <v>1</v>
      </c>
      <c r="F28" s="39">
        <v>1</v>
      </c>
      <c r="G28" s="39">
        <f>D28*E28*F28</f>
        <v>1100</v>
      </c>
      <c r="H28" s="43"/>
    </row>
    <row r="29" spans="1:8" s="26" customFormat="1" ht="14.25" customHeight="1">
      <c r="A29" s="142"/>
      <c r="B29" s="142"/>
      <c r="C29" s="44" t="s">
        <v>118</v>
      </c>
      <c r="D29" s="39">
        <v>1500</v>
      </c>
      <c r="E29" s="41">
        <v>1</v>
      </c>
      <c r="F29" s="41">
        <v>2</v>
      </c>
      <c r="G29" s="41">
        <f>D29*E29*F29</f>
        <v>3000</v>
      </c>
      <c r="H29" s="43"/>
    </row>
    <row r="30" spans="1:8" s="26" customFormat="1" ht="14.25" customHeight="1">
      <c r="A30" s="142" t="s">
        <v>121</v>
      </c>
      <c r="B30" s="142"/>
      <c r="C30" s="43" t="s">
        <v>122</v>
      </c>
      <c r="D30" s="39">
        <v>4500</v>
      </c>
      <c r="E30" s="39">
        <v>1</v>
      </c>
      <c r="F30" s="39">
        <v>2</v>
      </c>
      <c r="G30" s="39">
        <f t="shared" ref="G30:G38" si="1">D30*E30*F30</f>
        <v>9000</v>
      </c>
      <c r="H30" s="43"/>
    </row>
    <row r="31" spans="1:8" s="26" customFormat="1">
      <c r="A31" s="142" t="s">
        <v>123</v>
      </c>
      <c r="B31" s="142"/>
      <c r="C31" s="43" t="s">
        <v>117</v>
      </c>
      <c r="D31" s="39">
        <v>1000</v>
      </c>
      <c r="E31" s="39">
        <v>1</v>
      </c>
      <c r="F31" s="39">
        <v>3</v>
      </c>
      <c r="G31" s="39">
        <f t="shared" si="1"/>
        <v>3000</v>
      </c>
      <c r="H31" s="43"/>
    </row>
    <row r="32" spans="1:8" s="26" customFormat="1" ht="14.25" customHeight="1">
      <c r="A32" s="142"/>
      <c r="B32" s="142"/>
      <c r="C32" s="43" t="s">
        <v>113</v>
      </c>
      <c r="D32" s="39">
        <v>1100</v>
      </c>
      <c r="E32" s="39">
        <v>1</v>
      </c>
      <c r="F32" s="39">
        <v>1</v>
      </c>
      <c r="G32" s="39">
        <f t="shared" si="1"/>
        <v>1100</v>
      </c>
      <c r="H32" s="43"/>
    </row>
    <row r="33" spans="1:8" s="26" customFormat="1" ht="14.25" customHeight="1">
      <c r="A33" s="142" t="s">
        <v>124</v>
      </c>
      <c r="B33" s="142"/>
      <c r="C33" s="43" t="s">
        <v>112</v>
      </c>
      <c r="D33" s="39">
        <v>600</v>
      </c>
      <c r="E33" s="39">
        <v>1</v>
      </c>
      <c r="F33" s="39">
        <v>3</v>
      </c>
      <c r="G33" s="39">
        <f t="shared" si="1"/>
        <v>1800</v>
      </c>
      <c r="H33" s="43"/>
    </row>
    <row r="34" spans="1:8" s="26" customFormat="1" ht="14.25" customHeight="1">
      <c r="A34" s="142"/>
      <c r="B34" s="142"/>
      <c r="C34" s="43" t="s">
        <v>113</v>
      </c>
      <c r="D34" s="39">
        <v>1100</v>
      </c>
      <c r="E34" s="39">
        <v>1</v>
      </c>
      <c r="F34" s="39">
        <v>1</v>
      </c>
      <c r="G34" s="39">
        <f t="shared" si="1"/>
        <v>1100</v>
      </c>
      <c r="H34" s="43"/>
    </row>
    <row r="35" spans="1:8" s="26" customFormat="1" ht="14.25" customHeight="1">
      <c r="A35" s="142" t="s">
        <v>125</v>
      </c>
      <c r="B35" s="142"/>
      <c r="C35" s="43" t="s">
        <v>126</v>
      </c>
      <c r="D35" s="39">
        <v>600</v>
      </c>
      <c r="E35" s="39">
        <v>1</v>
      </c>
      <c r="F35" s="39">
        <v>3</v>
      </c>
      <c r="G35" s="39">
        <f t="shared" si="1"/>
        <v>1800</v>
      </c>
      <c r="H35" s="43"/>
    </row>
    <row r="36" spans="1:8" s="26" customFormat="1" ht="14.25" customHeight="1">
      <c r="A36" s="142"/>
      <c r="B36" s="142"/>
      <c r="C36" s="43" t="s">
        <v>113</v>
      </c>
      <c r="D36" s="39">
        <v>1100</v>
      </c>
      <c r="E36" s="39">
        <v>1</v>
      </c>
      <c r="F36" s="39">
        <v>1</v>
      </c>
      <c r="G36" s="39">
        <f t="shared" si="1"/>
        <v>1100</v>
      </c>
      <c r="H36" s="43"/>
    </row>
    <row r="37" spans="1:8" s="26" customFormat="1">
      <c r="A37" s="142" t="s">
        <v>127</v>
      </c>
      <c r="B37" s="142"/>
      <c r="C37" s="43" t="s">
        <v>117</v>
      </c>
      <c r="D37" s="39">
        <v>1000</v>
      </c>
      <c r="E37" s="39">
        <v>1</v>
      </c>
      <c r="F37" s="39">
        <v>3</v>
      </c>
      <c r="G37" s="39">
        <f t="shared" si="1"/>
        <v>3000</v>
      </c>
      <c r="H37" s="43"/>
    </row>
    <row r="38" spans="1:8" s="26" customFormat="1" ht="14.25" customHeight="1">
      <c r="A38" s="142"/>
      <c r="B38" s="142"/>
      <c r="C38" s="43" t="s">
        <v>113</v>
      </c>
      <c r="D38" s="39">
        <v>1100</v>
      </c>
      <c r="E38" s="39">
        <v>1</v>
      </c>
      <c r="F38" s="39">
        <v>1</v>
      </c>
      <c r="G38" s="39">
        <f t="shared" si="1"/>
        <v>1100</v>
      </c>
      <c r="H38" s="43"/>
    </row>
    <row r="39" spans="1:8" s="26" customFormat="1" ht="16.5" customHeight="1">
      <c r="A39" s="140" t="s">
        <v>128</v>
      </c>
      <c r="B39" s="140"/>
      <c r="C39" s="140"/>
      <c r="D39" s="140"/>
      <c r="E39" s="140"/>
      <c r="F39" s="140"/>
      <c r="G39" s="37"/>
      <c r="H39" s="37"/>
    </row>
    <row r="40" spans="1:8" s="26" customFormat="1" ht="30.75" customHeight="1">
      <c r="A40" s="143" t="s">
        <v>129</v>
      </c>
      <c r="B40" s="144"/>
      <c r="C40" s="47"/>
      <c r="D40" s="39">
        <v>800</v>
      </c>
      <c r="E40" s="39">
        <v>2</v>
      </c>
      <c r="F40" s="39">
        <v>12</v>
      </c>
      <c r="G40" s="39">
        <f>D40*E40*F40</f>
        <v>19200</v>
      </c>
      <c r="H40" s="40" t="s">
        <v>130</v>
      </c>
    </row>
    <row r="41" spans="1:8" s="26" customFormat="1" ht="30.75" customHeight="1">
      <c r="A41" s="143" t="s">
        <v>131</v>
      </c>
      <c r="B41" s="144"/>
      <c r="C41" s="47"/>
      <c r="D41" s="39">
        <v>100</v>
      </c>
      <c r="E41" s="39">
        <v>1</v>
      </c>
      <c r="F41" s="39">
        <v>12</v>
      </c>
      <c r="G41" s="39">
        <f>D41*E41*F41</f>
        <v>1200</v>
      </c>
      <c r="H41" s="40" t="s">
        <v>130</v>
      </c>
    </row>
    <row r="42" spans="1:8" s="26" customFormat="1" ht="16.5" customHeight="1">
      <c r="A42" s="140" t="s">
        <v>132</v>
      </c>
      <c r="B42" s="140"/>
      <c r="C42" s="140"/>
      <c r="D42" s="140"/>
      <c r="E42" s="140"/>
      <c r="F42" s="140"/>
      <c r="G42" s="37"/>
      <c r="H42" s="37"/>
    </row>
    <row r="43" spans="1:8" s="26" customFormat="1" ht="28.5" customHeight="1">
      <c r="A43" s="143" t="s">
        <v>133</v>
      </c>
      <c r="B43" s="144"/>
      <c r="C43" s="43"/>
      <c r="D43" s="48">
        <v>200</v>
      </c>
      <c r="E43" s="48">
        <v>3</v>
      </c>
      <c r="F43" s="39">
        <v>12</v>
      </c>
      <c r="G43" s="39">
        <f>D43*E43*F43</f>
        <v>7200</v>
      </c>
      <c r="H43" s="40" t="s">
        <v>130</v>
      </c>
    </row>
    <row r="44" spans="1:8" s="26" customFormat="1" ht="30.75" customHeight="1">
      <c r="A44" s="143" t="s">
        <v>134</v>
      </c>
      <c r="B44" s="144"/>
      <c r="C44" s="47" t="s">
        <v>135</v>
      </c>
      <c r="D44" s="39">
        <v>20000</v>
      </c>
      <c r="E44" s="39">
        <v>1</v>
      </c>
      <c r="F44" s="39">
        <v>1</v>
      </c>
      <c r="G44" s="39">
        <f>D44*E44*F44</f>
        <v>20000</v>
      </c>
      <c r="H44" s="40" t="s">
        <v>130</v>
      </c>
    </row>
    <row r="45" spans="1:8" s="26" customFormat="1" ht="30.75" customHeight="1">
      <c r="A45" s="143" t="s">
        <v>136</v>
      </c>
      <c r="B45" s="144"/>
      <c r="C45" s="47"/>
      <c r="D45" s="39">
        <v>500</v>
      </c>
      <c r="E45" s="39">
        <v>1</v>
      </c>
      <c r="F45" s="39">
        <v>94</v>
      </c>
      <c r="G45" s="39">
        <f>D45*E45*F45</f>
        <v>47000</v>
      </c>
      <c r="H45" s="40" t="s">
        <v>137</v>
      </c>
    </row>
    <row r="46" spans="1:8" s="27" customFormat="1" ht="15" customHeight="1">
      <c r="A46" s="121" t="s">
        <v>52</v>
      </c>
      <c r="B46" s="121"/>
      <c r="C46" s="121"/>
      <c r="D46" s="121"/>
      <c r="E46" s="121"/>
      <c r="F46" s="121"/>
      <c r="G46" s="50">
        <f>SUM(G9:G45)</f>
        <v>623400</v>
      </c>
    </row>
    <row r="47" spans="1:8" s="27" customFormat="1" ht="15" customHeight="1">
      <c r="A47" s="121" t="s">
        <v>138</v>
      </c>
      <c r="B47" s="121"/>
      <c r="C47" s="121"/>
      <c r="D47" s="121"/>
      <c r="E47" s="121"/>
      <c r="F47" s="121"/>
      <c r="G47" s="49">
        <f>G46*0.1</f>
        <v>62340</v>
      </c>
    </row>
    <row r="48" spans="1:8" s="27" customFormat="1" ht="15" customHeight="1">
      <c r="A48" s="121" t="s">
        <v>139</v>
      </c>
      <c r="B48" s="121"/>
      <c r="C48" s="121"/>
      <c r="D48" s="121"/>
      <c r="E48" s="121"/>
      <c r="F48" s="121"/>
      <c r="G48" s="49">
        <f>G47*0.055</f>
        <v>3428.7</v>
      </c>
    </row>
    <row r="49" spans="1:7" s="27" customFormat="1" ht="15" customHeight="1">
      <c r="A49" s="145" t="s">
        <v>140</v>
      </c>
      <c r="B49" s="145"/>
      <c r="C49" s="145"/>
      <c r="D49" s="145"/>
      <c r="E49" s="145"/>
      <c r="F49" s="145"/>
      <c r="G49" s="51">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总计</vt:lpstr>
      <vt:lpstr>Sheet3</vt:lpstr>
      <vt:lpstr>主编吹风会</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2019-05-09T06:03:25Z</cp:lastPrinted>
  <dcterms:created xsi:type="dcterms:W3CDTF">1996-12-17T01:32:42Z</dcterms:created>
  <dcterms:modified xsi:type="dcterms:W3CDTF">2019-05-17T10:35:49Z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