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86134\Desktop\24年8月深圳shopnow\结算\"/>
    </mc:Choice>
  </mc:AlternateContent>
  <xr:revisionPtr revIDLastSave="0" documentId="13_ncr:1_{59432F07-EEA8-4205-A859-329F0A6DBCA9}" xr6:coauthVersionLast="47" xr6:coauthVersionMax="47" xr10:uidLastSave="{00000000-0000-0000-0000-000000000000}"/>
  <bookViews>
    <workbookView xWindow="-108" yWindow="-108" windowWidth="23256" windowHeight="12456" tabRatio="679" activeTab="3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  <sheet name="机票明细表" sheetId="24" r:id="rId7"/>
  </sheets>
  <definedNames>
    <definedName name="_xlnm._FilterDatabase" localSheetId="5" hidden="1">'3.框架内物料'!$B$1:$J$550</definedName>
    <definedName name="_xlnm.Print_Area" localSheetId="4">'2.报价结算清单'!$A$1:$U$109</definedName>
  </definedNames>
  <calcPr calcId="191029"/>
</workbook>
</file>

<file path=xl/calcChain.xml><?xml version="1.0" encoding="utf-8"?>
<calcChain xmlns="http://schemas.openxmlformats.org/spreadsheetml/2006/main">
  <c r="Q100" i="14" l="1"/>
  <c r="M100" i="14"/>
  <c r="Q49" i="14"/>
  <c r="R49" i="14" s="1"/>
  <c r="P49" i="14"/>
  <c r="H49" i="14"/>
  <c r="G49" i="14"/>
  <c r="Q51" i="14"/>
  <c r="P51" i="14"/>
  <c r="H51" i="14"/>
  <c r="G51" i="14"/>
  <c r="Q60" i="14"/>
  <c r="P60" i="14"/>
  <c r="H60" i="14"/>
  <c r="G60" i="14"/>
  <c r="Q59" i="14"/>
  <c r="P59" i="14"/>
  <c r="H59" i="14"/>
  <c r="G59" i="14"/>
  <c r="G26" i="24"/>
  <c r="F26" i="24"/>
  <c r="F27" i="24" s="1"/>
  <c r="Q58" i="14"/>
  <c r="P58" i="14"/>
  <c r="H58" i="14"/>
  <c r="G58" i="14"/>
  <c r="Q31" i="14"/>
  <c r="J31" i="14"/>
  <c r="P31" i="14" s="1"/>
  <c r="I31" i="14"/>
  <c r="H31" i="14"/>
  <c r="G31" i="14"/>
  <c r="Q54" i="14"/>
  <c r="R54" i="14" s="1"/>
  <c r="J526" i="12"/>
  <c r="Q57" i="14"/>
  <c r="J57" i="14"/>
  <c r="P57" i="14" s="1"/>
  <c r="I57" i="14"/>
  <c r="H57" i="14"/>
  <c r="G57" i="14"/>
  <c r="Q56" i="14"/>
  <c r="J56" i="14"/>
  <c r="P56" i="14" s="1"/>
  <c r="I56" i="14"/>
  <c r="H56" i="14"/>
  <c r="G56" i="14"/>
  <c r="G64" i="14"/>
  <c r="Q53" i="14"/>
  <c r="J53" i="14"/>
  <c r="P53" i="14" s="1"/>
  <c r="I53" i="14"/>
  <c r="H53" i="14"/>
  <c r="G53" i="14"/>
  <c r="Q55" i="14"/>
  <c r="J55" i="14"/>
  <c r="P55" i="14" s="1"/>
  <c r="I55" i="14"/>
  <c r="H55" i="14"/>
  <c r="G55" i="14"/>
  <c r="Q52" i="14"/>
  <c r="P52" i="14"/>
  <c r="H52" i="14"/>
  <c r="G52" i="14"/>
  <c r="Q50" i="14"/>
  <c r="P50" i="14"/>
  <c r="H50" i="14"/>
  <c r="G50" i="14"/>
  <c r="Q48" i="14"/>
  <c r="P48" i="14"/>
  <c r="H48" i="14"/>
  <c r="G48" i="14"/>
  <c r="Q47" i="14"/>
  <c r="P47" i="14"/>
  <c r="H47" i="14"/>
  <c r="G47" i="14"/>
  <c r="Q46" i="14"/>
  <c r="P46" i="14"/>
  <c r="H46" i="14"/>
  <c r="G46" i="14"/>
  <c r="Q44" i="14"/>
  <c r="P44" i="14"/>
  <c r="H44" i="14"/>
  <c r="G44" i="14"/>
  <c r="Q39" i="14"/>
  <c r="P39" i="14"/>
  <c r="H39" i="14"/>
  <c r="G39" i="14"/>
  <c r="Q43" i="14"/>
  <c r="P43" i="14"/>
  <c r="H43" i="14"/>
  <c r="G43" i="14"/>
  <c r="Q45" i="14"/>
  <c r="P45" i="14"/>
  <c r="H45" i="14"/>
  <c r="G45" i="14"/>
  <c r="Q42" i="14"/>
  <c r="P42" i="14"/>
  <c r="H42" i="14"/>
  <c r="G42" i="14"/>
  <c r="Q80" i="14"/>
  <c r="P80" i="14"/>
  <c r="H80" i="14"/>
  <c r="G80" i="14"/>
  <c r="I100" i="14"/>
  <c r="J549" i="12"/>
  <c r="I549" i="12"/>
  <c r="H549" i="12"/>
  <c r="J548" i="12"/>
  <c r="I548" i="12"/>
  <c r="H548" i="12"/>
  <c r="J547" i="12"/>
  <c r="I547" i="12"/>
  <c r="H547" i="12"/>
  <c r="J546" i="12"/>
  <c r="I546" i="12"/>
  <c r="H546" i="12"/>
  <c r="J545" i="12"/>
  <c r="I545" i="12"/>
  <c r="H545" i="12"/>
  <c r="J544" i="12"/>
  <c r="I544" i="12"/>
  <c r="H544" i="12"/>
  <c r="I543" i="12"/>
  <c r="J542" i="12"/>
  <c r="I542" i="12"/>
  <c r="H542" i="12"/>
  <c r="I541" i="12"/>
  <c r="I540" i="12"/>
  <c r="J539" i="12"/>
  <c r="I539" i="12"/>
  <c r="H539" i="12"/>
  <c r="J538" i="12"/>
  <c r="I538" i="12"/>
  <c r="H538" i="12"/>
  <c r="J537" i="12"/>
  <c r="I537" i="12"/>
  <c r="H537" i="12"/>
  <c r="J536" i="12"/>
  <c r="I536" i="12"/>
  <c r="H536" i="12"/>
  <c r="J535" i="12"/>
  <c r="I535" i="12"/>
  <c r="H535" i="12"/>
  <c r="J534" i="12"/>
  <c r="I534" i="12"/>
  <c r="H534" i="12"/>
  <c r="J533" i="12"/>
  <c r="I533" i="12"/>
  <c r="H533" i="12"/>
  <c r="J532" i="12"/>
  <c r="I532" i="12"/>
  <c r="H532" i="12"/>
  <c r="J531" i="12"/>
  <c r="I531" i="12"/>
  <c r="H531" i="12"/>
  <c r="J530" i="12"/>
  <c r="I530" i="12"/>
  <c r="H530" i="12"/>
  <c r="J529" i="12"/>
  <c r="I529" i="12"/>
  <c r="H529" i="12"/>
  <c r="J528" i="12"/>
  <c r="I528" i="12"/>
  <c r="H528" i="12"/>
  <c r="J527" i="12"/>
  <c r="I527" i="12"/>
  <c r="H527" i="12"/>
  <c r="I526" i="12"/>
  <c r="H526" i="12"/>
  <c r="I525" i="12"/>
  <c r="H525" i="12"/>
  <c r="J524" i="12"/>
  <c r="I524" i="12"/>
  <c r="H524" i="12"/>
  <c r="J523" i="12"/>
  <c r="I523" i="12"/>
  <c r="H523" i="12"/>
  <c r="J522" i="12"/>
  <c r="I522" i="12"/>
  <c r="H522" i="12"/>
  <c r="J521" i="12"/>
  <c r="I521" i="12"/>
  <c r="H521" i="12"/>
  <c r="J520" i="12"/>
  <c r="I520" i="12"/>
  <c r="H520" i="12"/>
  <c r="J519" i="12"/>
  <c r="I519" i="12"/>
  <c r="H519" i="12"/>
  <c r="I518" i="12"/>
  <c r="H518" i="12"/>
  <c r="J517" i="12"/>
  <c r="I517" i="12"/>
  <c r="H517" i="12"/>
  <c r="J516" i="12"/>
  <c r="I516" i="12"/>
  <c r="H516" i="12"/>
  <c r="J515" i="12"/>
  <c r="I515" i="12"/>
  <c r="H515" i="12"/>
  <c r="J514" i="12"/>
  <c r="I514" i="12"/>
  <c r="H514" i="12"/>
  <c r="J513" i="12"/>
  <c r="I513" i="12"/>
  <c r="H513" i="12"/>
  <c r="J512" i="12"/>
  <c r="I512" i="12"/>
  <c r="H512" i="12"/>
  <c r="J511" i="12"/>
  <c r="I511" i="12"/>
  <c r="H511" i="12"/>
  <c r="J510" i="12"/>
  <c r="I510" i="12"/>
  <c r="H510" i="12"/>
  <c r="I509" i="12"/>
  <c r="H509" i="12"/>
  <c r="I508" i="12"/>
  <c r="H508" i="12"/>
  <c r="J507" i="12"/>
  <c r="I507" i="12"/>
  <c r="H507" i="12"/>
  <c r="J506" i="12"/>
  <c r="I506" i="12"/>
  <c r="H506" i="12"/>
  <c r="J505" i="12"/>
  <c r="I505" i="12"/>
  <c r="H505" i="12"/>
  <c r="J504" i="12"/>
  <c r="I504" i="12"/>
  <c r="H504" i="12"/>
  <c r="J503" i="12"/>
  <c r="I503" i="12"/>
  <c r="H503" i="12"/>
  <c r="J502" i="12"/>
  <c r="I502" i="12"/>
  <c r="H502" i="12"/>
  <c r="J501" i="12"/>
  <c r="I501" i="12"/>
  <c r="H501" i="12"/>
  <c r="J500" i="12"/>
  <c r="I500" i="12"/>
  <c r="H500" i="12"/>
  <c r="J499" i="12"/>
  <c r="I499" i="12"/>
  <c r="H499" i="12"/>
  <c r="J498" i="12"/>
  <c r="I498" i="12"/>
  <c r="H498" i="12"/>
  <c r="J497" i="12"/>
  <c r="I497" i="12"/>
  <c r="H497" i="12"/>
  <c r="J496" i="12"/>
  <c r="I496" i="12"/>
  <c r="H496" i="12"/>
  <c r="J495" i="12"/>
  <c r="I495" i="12"/>
  <c r="H495" i="12"/>
  <c r="J494" i="12"/>
  <c r="I494" i="12"/>
  <c r="H494" i="12"/>
  <c r="J493" i="12"/>
  <c r="I493" i="12"/>
  <c r="H493" i="12"/>
  <c r="J492" i="12"/>
  <c r="I492" i="12"/>
  <c r="H492" i="12"/>
  <c r="J491" i="12"/>
  <c r="I491" i="12"/>
  <c r="H491" i="12"/>
  <c r="J490" i="12"/>
  <c r="I490" i="12"/>
  <c r="H490" i="12"/>
  <c r="J489" i="12"/>
  <c r="I489" i="12"/>
  <c r="H489" i="12"/>
  <c r="J488" i="12"/>
  <c r="I488" i="12"/>
  <c r="H488" i="12"/>
  <c r="J487" i="12"/>
  <c r="I487" i="12"/>
  <c r="H487" i="12"/>
  <c r="J486" i="12"/>
  <c r="I486" i="12"/>
  <c r="H486" i="12"/>
  <c r="J485" i="12"/>
  <c r="I485" i="12"/>
  <c r="H485" i="12"/>
  <c r="J484" i="12"/>
  <c r="I484" i="12"/>
  <c r="H484" i="12"/>
  <c r="J483" i="12"/>
  <c r="I483" i="12"/>
  <c r="H483" i="12"/>
  <c r="J482" i="12"/>
  <c r="I482" i="12"/>
  <c r="H482" i="12"/>
  <c r="J481" i="12"/>
  <c r="I481" i="12"/>
  <c r="H481" i="12"/>
  <c r="J480" i="12"/>
  <c r="I480" i="12"/>
  <c r="H480" i="12"/>
  <c r="J479" i="12"/>
  <c r="I479" i="12"/>
  <c r="H479" i="12"/>
  <c r="J478" i="12"/>
  <c r="I478" i="12"/>
  <c r="H478" i="12"/>
  <c r="J477" i="12"/>
  <c r="I477" i="12"/>
  <c r="H477" i="12"/>
  <c r="J476" i="12"/>
  <c r="I476" i="12"/>
  <c r="H476" i="12"/>
  <c r="J475" i="12"/>
  <c r="I475" i="12"/>
  <c r="H475" i="12"/>
  <c r="J474" i="12"/>
  <c r="I474" i="12"/>
  <c r="H474" i="12"/>
  <c r="J473" i="12"/>
  <c r="I473" i="12"/>
  <c r="H473" i="12"/>
  <c r="J472" i="12"/>
  <c r="I472" i="12"/>
  <c r="H472" i="12"/>
  <c r="J471" i="12"/>
  <c r="I471" i="12"/>
  <c r="H471" i="12"/>
  <c r="J470" i="12"/>
  <c r="I470" i="12"/>
  <c r="H470" i="12"/>
  <c r="J469" i="12"/>
  <c r="I469" i="12"/>
  <c r="H469" i="12"/>
  <c r="J468" i="12"/>
  <c r="I468" i="12"/>
  <c r="H468" i="12"/>
  <c r="J467" i="12"/>
  <c r="I467" i="12"/>
  <c r="H467" i="12"/>
  <c r="J466" i="12"/>
  <c r="I466" i="12"/>
  <c r="H466" i="12"/>
  <c r="J465" i="12"/>
  <c r="I465" i="12"/>
  <c r="H465" i="12"/>
  <c r="J464" i="12"/>
  <c r="I464" i="12"/>
  <c r="H464" i="12"/>
  <c r="J463" i="12"/>
  <c r="I463" i="12"/>
  <c r="H463" i="12"/>
  <c r="J462" i="12"/>
  <c r="I462" i="12"/>
  <c r="H462" i="12"/>
  <c r="J461" i="12"/>
  <c r="I461" i="12"/>
  <c r="H461" i="12"/>
  <c r="J460" i="12"/>
  <c r="I460" i="12"/>
  <c r="H460" i="12"/>
  <c r="J459" i="12"/>
  <c r="I459" i="12"/>
  <c r="H459" i="12"/>
  <c r="J458" i="12"/>
  <c r="I458" i="12"/>
  <c r="H458" i="12"/>
  <c r="J457" i="12"/>
  <c r="I457" i="12"/>
  <c r="H457" i="12"/>
  <c r="J456" i="12"/>
  <c r="I456" i="12"/>
  <c r="H456" i="12"/>
  <c r="J455" i="12"/>
  <c r="I455" i="12"/>
  <c r="H455" i="12"/>
  <c r="J454" i="12"/>
  <c r="I454" i="12"/>
  <c r="H454" i="12"/>
  <c r="J453" i="12"/>
  <c r="I453" i="12"/>
  <c r="H453" i="12"/>
  <c r="J452" i="12"/>
  <c r="I452" i="12"/>
  <c r="H452" i="12"/>
  <c r="J451" i="12"/>
  <c r="I451" i="12"/>
  <c r="H451" i="12"/>
  <c r="J450" i="12"/>
  <c r="I450" i="12"/>
  <c r="H450" i="12"/>
  <c r="J449" i="12"/>
  <c r="I449" i="12"/>
  <c r="H449" i="12"/>
  <c r="J448" i="12"/>
  <c r="I448" i="12"/>
  <c r="H448" i="12"/>
  <c r="J447" i="12"/>
  <c r="I447" i="12"/>
  <c r="H447" i="12"/>
  <c r="J446" i="12"/>
  <c r="I446" i="12"/>
  <c r="H446" i="12"/>
  <c r="J445" i="12"/>
  <c r="I445" i="12"/>
  <c r="H445" i="12"/>
  <c r="J444" i="12"/>
  <c r="I444" i="12"/>
  <c r="H444" i="12"/>
  <c r="J443" i="12"/>
  <c r="I443" i="12"/>
  <c r="H443" i="12"/>
  <c r="J442" i="12"/>
  <c r="I442" i="12"/>
  <c r="H442" i="12"/>
  <c r="J441" i="12"/>
  <c r="I441" i="12"/>
  <c r="H441" i="12"/>
  <c r="J440" i="12"/>
  <c r="I440" i="12"/>
  <c r="H440" i="12"/>
  <c r="J439" i="12"/>
  <c r="I439" i="12"/>
  <c r="H439" i="12"/>
  <c r="J438" i="12"/>
  <c r="I438" i="12"/>
  <c r="H438" i="12"/>
  <c r="J437" i="12"/>
  <c r="I437" i="12"/>
  <c r="H437" i="12"/>
  <c r="J436" i="12"/>
  <c r="I436" i="12"/>
  <c r="H436" i="12"/>
  <c r="J435" i="12"/>
  <c r="I435" i="12"/>
  <c r="H435" i="12"/>
  <c r="J434" i="12"/>
  <c r="I434" i="12"/>
  <c r="H434" i="12"/>
  <c r="J433" i="12"/>
  <c r="I433" i="12"/>
  <c r="H433" i="12"/>
  <c r="J432" i="12"/>
  <c r="I432" i="12"/>
  <c r="H432" i="12"/>
  <c r="J431" i="12"/>
  <c r="I431" i="12"/>
  <c r="H431" i="12"/>
  <c r="J430" i="12"/>
  <c r="I430" i="12"/>
  <c r="H430" i="12"/>
  <c r="J429" i="12"/>
  <c r="I429" i="12"/>
  <c r="H429" i="12"/>
  <c r="J428" i="12"/>
  <c r="I428" i="12"/>
  <c r="H428" i="12"/>
  <c r="J427" i="12"/>
  <c r="I427" i="12"/>
  <c r="H427" i="12"/>
  <c r="J426" i="12"/>
  <c r="I426" i="12"/>
  <c r="H426" i="12"/>
  <c r="J425" i="12"/>
  <c r="I425" i="12"/>
  <c r="H425" i="12"/>
  <c r="J424" i="12"/>
  <c r="I424" i="12"/>
  <c r="H424" i="12"/>
  <c r="J423" i="12"/>
  <c r="I423" i="12"/>
  <c r="H423" i="12"/>
  <c r="J422" i="12"/>
  <c r="I422" i="12"/>
  <c r="H422" i="12"/>
  <c r="J421" i="12"/>
  <c r="I421" i="12"/>
  <c r="H421" i="12"/>
  <c r="J420" i="12"/>
  <c r="I420" i="12"/>
  <c r="H420" i="12"/>
  <c r="J419" i="12"/>
  <c r="I419" i="12"/>
  <c r="H419" i="12"/>
  <c r="J418" i="12"/>
  <c r="I418" i="12"/>
  <c r="H418" i="12"/>
  <c r="J417" i="12"/>
  <c r="I417" i="12"/>
  <c r="H417" i="12"/>
  <c r="J416" i="12"/>
  <c r="I416" i="12"/>
  <c r="H416" i="12"/>
  <c r="J415" i="12"/>
  <c r="I415" i="12"/>
  <c r="H415" i="12"/>
  <c r="J414" i="12"/>
  <c r="I414" i="12"/>
  <c r="H414" i="12"/>
  <c r="J413" i="12"/>
  <c r="I413" i="12"/>
  <c r="H413" i="12"/>
  <c r="J412" i="12"/>
  <c r="I412" i="12"/>
  <c r="H412" i="12"/>
  <c r="J411" i="12"/>
  <c r="I411" i="12"/>
  <c r="H411" i="12"/>
  <c r="J410" i="12"/>
  <c r="I410" i="12"/>
  <c r="H410" i="12"/>
  <c r="J409" i="12"/>
  <c r="I409" i="12"/>
  <c r="H409" i="12"/>
  <c r="J408" i="12"/>
  <c r="I408" i="12"/>
  <c r="H408" i="12"/>
  <c r="J407" i="12"/>
  <c r="I407" i="12"/>
  <c r="H407" i="12"/>
  <c r="J406" i="12"/>
  <c r="I406" i="12"/>
  <c r="H406" i="12"/>
  <c r="J405" i="12"/>
  <c r="I405" i="12"/>
  <c r="H405" i="12"/>
  <c r="J404" i="12"/>
  <c r="I404" i="12"/>
  <c r="H404" i="12"/>
  <c r="J403" i="12"/>
  <c r="I403" i="12"/>
  <c r="H403" i="12"/>
  <c r="J402" i="12"/>
  <c r="I402" i="12"/>
  <c r="H402" i="12"/>
  <c r="J401" i="12"/>
  <c r="I401" i="12"/>
  <c r="H401" i="12"/>
  <c r="J400" i="12"/>
  <c r="I400" i="12"/>
  <c r="H400" i="12"/>
  <c r="J399" i="12"/>
  <c r="I399" i="12"/>
  <c r="H399" i="12"/>
  <c r="J398" i="12"/>
  <c r="I398" i="12"/>
  <c r="H398" i="12"/>
  <c r="J397" i="12"/>
  <c r="I397" i="12"/>
  <c r="H397" i="12"/>
  <c r="J396" i="12"/>
  <c r="I396" i="12"/>
  <c r="H396" i="12"/>
  <c r="J395" i="12"/>
  <c r="I395" i="12"/>
  <c r="H395" i="12"/>
  <c r="J394" i="12"/>
  <c r="I394" i="12"/>
  <c r="H394" i="12"/>
  <c r="J393" i="12"/>
  <c r="I393" i="12"/>
  <c r="H393" i="12"/>
  <c r="J392" i="12"/>
  <c r="I392" i="12"/>
  <c r="H392" i="12"/>
  <c r="J391" i="12"/>
  <c r="I391" i="12"/>
  <c r="H391" i="12"/>
  <c r="J390" i="12"/>
  <c r="I390" i="12"/>
  <c r="H390" i="12"/>
  <c r="J389" i="12"/>
  <c r="I389" i="12"/>
  <c r="H389" i="12"/>
  <c r="J388" i="12"/>
  <c r="I388" i="12"/>
  <c r="H388" i="12"/>
  <c r="J387" i="12"/>
  <c r="I387" i="12"/>
  <c r="H387" i="12"/>
  <c r="J386" i="12"/>
  <c r="I386" i="12"/>
  <c r="H386" i="12"/>
  <c r="J385" i="12"/>
  <c r="I385" i="12"/>
  <c r="H385" i="12"/>
  <c r="J384" i="12"/>
  <c r="I384" i="12"/>
  <c r="H384" i="12"/>
  <c r="J383" i="12"/>
  <c r="I383" i="12"/>
  <c r="H383" i="12"/>
  <c r="J382" i="12"/>
  <c r="I382" i="12"/>
  <c r="H382" i="12"/>
  <c r="J381" i="12"/>
  <c r="I381" i="12"/>
  <c r="H381" i="12"/>
  <c r="J380" i="12"/>
  <c r="I380" i="12"/>
  <c r="H380" i="12"/>
  <c r="J379" i="12"/>
  <c r="I379" i="12"/>
  <c r="H379" i="12"/>
  <c r="J378" i="12"/>
  <c r="I378" i="12"/>
  <c r="H378" i="12"/>
  <c r="J377" i="12"/>
  <c r="I377" i="12"/>
  <c r="H377" i="12"/>
  <c r="J376" i="12"/>
  <c r="I376" i="12"/>
  <c r="H376" i="12"/>
  <c r="J375" i="12"/>
  <c r="I375" i="12"/>
  <c r="H375" i="12"/>
  <c r="J374" i="12"/>
  <c r="I374" i="12"/>
  <c r="H374" i="12"/>
  <c r="J373" i="12"/>
  <c r="I373" i="12"/>
  <c r="H373" i="12"/>
  <c r="J372" i="12"/>
  <c r="I372" i="12"/>
  <c r="H372" i="12"/>
  <c r="J371" i="12"/>
  <c r="I371" i="12"/>
  <c r="H371" i="12"/>
  <c r="J370" i="12"/>
  <c r="I370" i="12"/>
  <c r="H370" i="12"/>
  <c r="J369" i="12"/>
  <c r="I369" i="12"/>
  <c r="H369" i="12"/>
  <c r="J368" i="12"/>
  <c r="I368" i="12"/>
  <c r="H368" i="12"/>
  <c r="J367" i="12"/>
  <c r="I367" i="12"/>
  <c r="H367" i="12"/>
  <c r="J366" i="12"/>
  <c r="I366" i="12"/>
  <c r="H366" i="12"/>
  <c r="J365" i="12"/>
  <c r="I365" i="12"/>
  <c r="H365" i="12"/>
  <c r="J364" i="12"/>
  <c r="I364" i="12"/>
  <c r="H364" i="12"/>
  <c r="J363" i="12"/>
  <c r="I363" i="12"/>
  <c r="H363" i="12"/>
  <c r="J362" i="12"/>
  <c r="I362" i="12"/>
  <c r="H362" i="12"/>
  <c r="J361" i="12"/>
  <c r="I361" i="12"/>
  <c r="H361" i="12"/>
  <c r="J360" i="12"/>
  <c r="I360" i="12"/>
  <c r="H360" i="12"/>
  <c r="J359" i="12"/>
  <c r="I359" i="12"/>
  <c r="H359" i="12"/>
  <c r="J358" i="12"/>
  <c r="I358" i="12"/>
  <c r="H358" i="12"/>
  <c r="J357" i="12"/>
  <c r="I357" i="12"/>
  <c r="H357" i="12"/>
  <c r="J356" i="12"/>
  <c r="I356" i="12"/>
  <c r="H356" i="12"/>
  <c r="J355" i="12"/>
  <c r="I355" i="12"/>
  <c r="H355" i="12"/>
  <c r="J354" i="12"/>
  <c r="I354" i="12"/>
  <c r="H354" i="12"/>
  <c r="J353" i="12"/>
  <c r="I353" i="12"/>
  <c r="H353" i="12"/>
  <c r="J352" i="12"/>
  <c r="I352" i="12"/>
  <c r="H352" i="12"/>
  <c r="J351" i="12"/>
  <c r="I351" i="12"/>
  <c r="H351" i="12"/>
  <c r="J350" i="12"/>
  <c r="I350" i="12"/>
  <c r="H350" i="12"/>
  <c r="J349" i="12"/>
  <c r="I349" i="12"/>
  <c r="H349" i="12"/>
  <c r="J348" i="12"/>
  <c r="I348" i="12"/>
  <c r="H348" i="12"/>
  <c r="J347" i="12"/>
  <c r="I347" i="12"/>
  <c r="H347" i="12"/>
  <c r="J346" i="12"/>
  <c r="I346" i="12"/>
  <c r="H346" i="12"/>
  <c r="J345" i="12"/>
  <c r="I345" i="12"/>
  <c r="H345" i="12"/>
  <c r="J344" i="12"/>
  <c r="I344" i="12"/>
  <c r="H344" i="12"/>
  <c r="J343" i="12"/>
  <c r="I343" i="12"/>
  <c r="H343" i="12"/>
  <c r="J342" i="12"/>
  <c r="I342" i="12"/>
  <c r="H342" i="12"/>
  <c r="J341" i="12"/>
  <c r="I341" i="12"/>
  <c r="H341" i="12"/>
  <c r="J340" i="12"/>
  <c r="I340" i="12"/>
  <c r="H340" i="12"/>
  <c r="J339" i="12"/>
  <c r="I339" i="12"/>
  <c r="H339" i="12"/>
  <c r="J338" i="12"/>
  <c r="I338" i="12"/>
  <c r="H338" i="12"/>
  <c r="J337" i="12"/>
  <c r="I337" i="12"/>
  <c r="H337" i="12"/>
  <c r="J336" i="12"/>
  <c r="I336" i="12"/>
  <c r="H336" i="12"/>
  <c r="J335" i="12"/>
  <c r="I335" i="12"/>
  <c r="H335" i="12"/>
  <c r="J334" i="12"/>
  <c r="I334" i="12"/>
  <c r="H334" i="12"/>
  <c r="J333" i="12"/>
  <c r="I333" i="12"/>
  <c r="H333" i="12"/>
  <c r="J332" i="12"/>
  <c r="I332" i="12"/>
  <c r="H332" i="12"/>
  <c r="J331" i="12"/>
  <c r="I331" i="12"/>
  <c r="H331" i="12"/>
  <c r="J330" i="12"/>
  <c r="I330" i="12"/>
  <c r="H330" i="12"/>
  <c r="J329" i="12"/>
  <c r="I329" i="12"/>
  <c r="H329" i="12"/>
  <c r="J328" i="12"/>
  <c r="I328" i="12"/>
  <c r="H328" i="12"/>
  <c r="J327" i="12"/>
  <c r="I327" i="12"/>
  <c r="H327" i="12"/>
  <c r="J326" i="12"/>
  <c r="I326" i="12"/>
  <c r="H326" i="12"/>
  <c r="J325" i="12"/>
  <c r="I325" i="12"/>
  <c r="H325" i="12"/>
  <c r="J324" i="12"/>
  <c r="I324" i="12"/>
  <c r="H324" i="12"/>
  <c r="J323" i="12"/>
  <c r="I323" i="12"/>
  <c r="H323" i="12"/>
  <c r="J322" i="12"/>
  <c r="I322" i="12"/>
  <c r="H322" i="12"/>
  <c r="J321" i="12"/>
  <c r="I321" i="12"/>
  <c r="H321" i="12"/>
  <c r="J320" i="12"/>
  <c r="I320" i="12"/>
  <c r="H320" i="12"/>
  <c r="J319" i="12"/>
  <c r="I319" i="12"/>
  <c r="H319" i="12"/>
  <c r="J318" i="12"/>
  <c r="I318" i="12"/>
  <c r="H318" i="12"/>
  <c r="J317" i="12"/>
  <c r="I317" i="12"/>
  <c r="H317" i="12"/>
  <c r="J316" i="12"/>
  <c r="I316" i="12"/>
  <c r="H316" i="12"/>
  <c r="J315" i="12"/>
  <c r="I315" i="12"/>
  <c r="H315" i="12"/>
  <c r="J314" i="12"/>
  <c r="I314" i="12"/>
  <c r="H314" i="12"/>
  <c r="J313" i="12"/>
  <c r="I313" i="12"/>
  <c r="H313" i="12"/>
  <c r="J312" i="12"/>
  <c r="I312" i="12"/>
  <c r="H312" i="12"/>
  <c r="J311" i="12"/>
  <c r="I311" i="12"/>
  <c r="H311" i="12"/>
  <c r="J310" i="12"/>
  <c r="I310" i="12"/>
  <c r="H310" i="12"/>
  <c r="J309" i="12"/>
  <c r="I309" i="12"/>
  <c r="H309" i="12"/>
  <c r="J308" i="12"/>
  <c r="I308" i="12"/>
  <c r="H308" i="12"/>
  <c r="J307" i="12"/>
  <c r="I307" i="12"/>
  <c r="H307" i="12"/>
  <c r="J306" i="12"/>
  <c r="I306" i="12"/>
  <c r="H306" i="12"/>
  <c r="J305" i="12"/>
  <c r="I305" i="12"/>
  <c r="H305" i="12"/>
  <c r="J304" i="12"/>
  <c r="I304" i="12"/>
  <c r="H304" i="12"/>
  <c r="J303" i="12"/>
  <c r="I303" i="12"/>
  <c r="H303" i="12"/>
  <c r="J302" i="12"/>
  <c r="I302" i="12"/>
  <c r="H302" i="12"/>
  <c r="J301" i="12"/>
  <c r="I301" i="12"/>
  <c r="H301" i="12"/>
  <c r="J300" i="12"/>
  <c r="I300" i="12"/>
  <c r="H300" i="12"/>
  <c r="J299" i="12"/>
  <c r="I299" i="12"/>
  <c r="H299" i="12"/>
  <c r="J298" i="12"/>
  <c r="I298" i="12"/>
  <c r="H298" i="12"/>
  <c r="J297" i="12"/>
  <c r="I297" i="12"/>
  <c r="H297" i="12"/>
  <c r="J296" i="12"/>
  <c r="I296" i="12"/>
  <c r="H296" i="12"/>
  <c r="J295" i="12"/>
  <c r="I295" i="12"/>
  <c r="H295" i="12"/>
  <c r="J294" i="12"/>
  <c r="I294" i="12"/>
  <c r="H294" i="12"/>
  <c r="J293" i="12"/>
  <c r="I293" i="12"/>
  <c r="H293" i="12"/>
  <c r="J292" i="12"/>
  <c r="I292" i="12"/>
  <c r="H292" i="12"/>
  <c r="J291" i="12"/>
  <c r="I291" i="12"/>
  <c r="H291" i="12"/>
  <c r="J290" i="12"/>
  <c r="I290" i="12"/>
  <c r="H290" i="12"/>
  <c r="J289" i="12"/>
  <c r="I289" i="12"/>
  <c r="H289" i="12"/>
  <c r="J288" i="12"/>
  <c r="I288" i="12"/>
  <c r="H288" i="12"/>
  <c r="J287" i="12"/>
  <c r="I287" i="12"/>
  <c r="H287" i="12"/>
  <c r="J286" i="12"/>
  <c r="I286" i="12"/>
  <c r="H286" i="12"/>
  <c r="J285" i="12"/>
  <c r="I285" i="12"/>
  <c r="H285" i="12"/>
  <c r="J284" i="12"/>
  <c r="I284" i="12"/>
  <c r="H284" i="12"/>
  <c r="J283" i="12"/>
  <c r="I283" i="12"/>
  <c r="H283" i="12"/>
  <c r="J282" i="12"/>
  <c r="I282" i="12"/>
  <c r="H282" i="12"/>
  <c r="J281" i="12"/>
  <c r="I281" i="12"/>
  <c r="H281" i="12"/>
  <c r="J280" i="12"/>
  <c r="I280" i="12"/>
  <c r="H280" i="12"/>
  <c r="J279" i="12"/>
  <c r="I279" i="12"/>
  <c r="H279" i="12"/>
  <c r="J278" i="12"/>
  <c r="I278" i="12"/>
  <c r="H278" i="12"/>
  <c r="J277" i="12"/>
  <c r="I277" i="12"/>
  <c r="H277" i="12"/>
  <c r="J276" i="12"/>
  <c r="I276" i="12"/>
  <c r="H276" i="12"/>
  <c r="J275" i="12"/>
  <c r="I275" i="12"/>
  <c r="H275" i="12"/>
  <c r="J274" i="12"/>
  <c r="I274" i="12"/>
  <c r="H274" i="12"/>
  <c r="J273" i="12"/>
  <c r="I273" i="12"/>
  <c r="H273" i="12"/>
  <c r="J272" i="12"/>
  <c r="I272" i="12"/>
  <c r="H272" i="12"/>
  <c r="J271" i="12"/>
  <c r="I271" i="12"/>
  <c r="H271" i="12"/>
  <c r="J270" i="12"/>
  <c r="I270" i="12"/>
  <c r="H270" i="12"/>
  <c r="J269" i="12"/>
  <c r="I269" i="12"/>
  <c r="H269" i="12"/>
  <c r="J268" i="12"/>
  <c r="I268" i="12"/>
  <c r="H268" i="12"/>
  <c r="J267" i="12"/>
  <c r="I267" i="12"/>
  <c r="H267" i="12"/>
  <c r="J266" i="12"/>
  <c r="I266" i="12"/>
  <c r="H266" i="12"/>
  <c r="J265" i="12"/>
  <c r="I265" i="12"/>
  <c r="H265" i="12"/>
  <c r="J264" i="12"/>
  <c r="I264" i="12"/>
  <c r="H264" i="12"/>
  <c r="J263" i="12"/>
  <c r="I263" i="12"/>
  <c r="H263" i="12"/>
  <c r="J262" i="12"/>
  <c r="I262" i="12"/>
  <c r="H262" i="12"/>
  <c r="J261" i="12"/>
  <c r="I261" i="12"/>
  <c r="H261" i="12"/>
  <c r="J260" i="12"/>
  <c r="I260" i="12"/>
  <c r="H260" i="12"/>
  <c r="J259" i="12"/>
  <c r="I259" i="12"/>
  <c r="H259" i="12"/>
  <c r="J258" i="12"/>
  <c r="I258" i="12"/>
  <c r="H258" i="12"/>
  <c r="J257" i="12"/>
  <c r="I257" i="12"/>
  <c r="H257" i="12"/>
  <c r="J256" i="12"/>
  <c r="I256" i="12"/>
  <c r="H256" i="12"/>
  <c r="J255" i="12"/>
  <c r="I255" i="12"/>
  <c r="H255" i="12"/>
  <c r="J254" i="12"/>
  <c r="I254" i="12"/>
  <c r="H254" i="12"/>
  <c r="J253" i="12"/>
  <c r="I253" i="12"/>
  <c r="H253" i="12"/>
  <c r="J252" i="12"/>
  <c r="I252" i="12"/>
  <c r="H252" i="12"/>
  <c r="J251" i="12"/>
  <c r="I251" i="12"/>
  <c r="H251" i="12"/>
  <c r="J250" i="12"/>
  <c r="I250" i="12"/>
  <c r="H250" i="12"/>
  <c r="J249" i="12"/>
  <c r="I249" i="12"/>
  <c r="H249" i="12"/>
  <c r="J248" i="12"/>
  <c r="I248" i="12"/>
  <c r="H248" i="12"/>
  <c r="J247" i="12"/>
  <c r="I247" i="12"/>
  <c r="H247" i="12"/>
  <c r="J246" i="12"/>
  <c r="I246" i="12"/>
  <c r="H246" i="12"/>
  <c r="J245" i="12"/>
  <c r="I245" i="12"/>
  <c r="H245" i="12"/>
  <c r="J244" i="12"/>
  <c r="I244" i="12"/>
  <c r="H244" i="12"/>
  <c r="J243" i="12"/>
  <c r="I243" i="12"/>
  <c r="H243" i="12"/>
  <c r="J242" i="12"/>
  <c r="I242" i="12"/>
  <c r="H242" i="12"/>
  <c r="J241" i="12"/>
  <c r="I241" i="12"/>
  <c r="H241" i="12"/>
  <c r="J240" i="12"/>
  <c r="I240" i="12"/>
  <c r="H240" i="12"/>
  <c r="J239" i="12"/>
  <c r="I239" i="12"/>
  <c r="H239" i="12"/>
  <c r="J238" i="12"/>
  <c r="I238" i="12"/>
  <c r="H238" i="12"/>
  <c r="J237" i="12"/>
  <c r="I237" i="12"/>
  <c r="H237" i="12"/>
  <c r="J236" i="12"/>
  <c r="I236" i="12"/>
  <c r="H236" i="12"/>
  <c r="J235" i="12"/>
  <c r="I235" i="12"/>
  <c r="H235" i="12"/>
  <c r="J234" i="12"/>
  <c r="I234" i="12"/>
  <c r="H234" i="12"/>
  <c r="J233" i="12"/>
  <c r="I233" i="12"/>
  <c r="H233" i="12"/>
  <c r="J232" i="12"/>
  <c r="I232" i="12"/>
  <c r="H232" i="12"/>
  <c r="J231" i="12"/>
  <c r="I231" i="12"/>
  <c r="H231" i="12"/>
  <c r="J230" i="12"/>
  <c r="I230" i="12"/>
  <c r="H230" i="12"/>
  <c r="J229" i="12"/>
  <c r="I229" i="12"/>
  <c r="H229" i="12"/>
  <c r="J228" i="12"/>
  <c r="I228" i="12"/>
  <c r="H228" i="12"/>
  <c r="J227" i="12"/>
  <c r="I227" i="12"/>
  <c r="H227" i="12"/>
  <c r="J226" i="12"/>
  <c r="I226" i="12"/>
  <c r="H226" i="12"/>
  <c r="J225" i="12"/>
  <c r="I225" i="12"/>
  <c r="H225" i="12"/>
  <c r="J224" i="12"/>
  <c r="I224" i="12"/>
  <c r="H224" i="12"/>
  <c r="J223" i="12"/>
  <c r="I223" i="12"/>
  <c r="H223" i="12"/>
  <c r="J222" i="12"/>
  <c r="I222" i="12"/>
  <c r="H222" i="12"/>
  <c r="J221" i="12"/>
  <c r="I221" i="12"/>
  <c r="H221" i="12"/>
  <c r="J220" i="12"/>
  <c r="I220" i="12"/>
  <c r="H220" i="12"/>
  <c r="J219" i="12"/>
  <c r="I219" i="12"/>
  <c r="H219" i="12"/>
  <c r="J218" i="12"/>
  <c r="I218" i="12"/>
  <c r="H218" i="12"/>
  <c r="J217" i="12"/>
  <c r="I217" i="12"/>
  <c r="H217" i="12"/>
  <c r="J216" i="12"/>
  <c r="I216" i="12"/>
  <c r="H216" i="12"/>
  <c r="J215" i="12"/>
  <c r="I215" i="12"/>
  <c r="H215" i="12"/>
  <c r="J214" i="12"/>
  <c r="I214" i="12"/>
  <c r="H214" i="12"/>
  <c r="J213" i="12"/>
  <c r="I213" i="12"/>
  <c r="H213" i="12"/>
  <c r="J212" i="12"/>
  <c r="I212" i="12"/>
  <c r="H212" i="12"/>
  <c r="J211" i="12"/>
  <c r="I211" i="12"/>
  <c r="H211" i="12"/>
  <c r="J210" i="12"/>
  <c r="I210" i="12"/>
  <c r="H210" i="12"/>
  <c r="J209" i="12"/>
  <c r="I209" i="12"/>
  <c r="H209" i="12"/>
  <c r="J208" i="12"/>
  <c r="I208" i="12"/>
  <c r="H208" i="12"/>
  <c r="J207" i="12"/>
  <c r="I207" i="12"/>
  <c r="H207" i="12"/>
  <c r="J206" i="12"/>
  <c r="I206" i="12"/>
  <c r="H206" i="12"/>
  <c r="J205" i="12"/>
  <c r="I205" i="12"/>
  <c r="H205" i="12"/>
  <c r="J204" i="12"/>
  <c r="I204" i="12"/>
  <c r="H204" i="12"/>
  <c r="J203" i="12"/>
  <c r="I203" i="12"/>
  <c r="H203" i="12"/>
  <c r="J202" i="12"/>
  <c r="I202" i="12"/>
  <c r="H202" i="12"/>
  <c r="J201" i="12"/>
  <c r="I201" i="12"/>
  <c r="H201" i="12"/>
  <c r="J200" i="12"/>
  <c r="I200" i="12"/>
  <c r="H200" i="12"/>
  <c r="J199" i="12"/>
  <c r="I199" i="12"/>
  <c r="H199" i="12"/>
  <c r="J198" i="12"/>
  <c r="I198" i="12"/>
  <c r="H198" i="12"/>
  <c r="J197" i="12"/>
  <c r="I197" i="12"/>
  <c r="H197" i="12"/>
  <c r="J196" i="12"/>
  <c r="I196" i="12"/>
  <c r="H196" i="12"/>
  <c r="J195" i="12"/>
  <c r="I195" i="12"/>
  <c r="H195" i="12"/>
  <c r="J194" i="12"/>
  <c r="I194" i="12"/>
  <c r="H194" i="12"/>
  <c r="J193" i="12"/>
  <c r="I193" i="12"/>
  <c r="H193" i="12"/>
  <c r="J192" i="12"/>
  <c r="I192" i="12"/>
  <c r="H192" i="12"/>
  <c r="J191" i="12"/>
  <c r="I191" i="12"/>
  <c r="H191" i="12"/>
  <c r="J190" i="12"/>
  <c r="I190" i="12"/>
  <c r="H190" i="12"/>
  <c r="J189" i="12"/>
  <c r="I189" i="12"/>
  <c r="H189" i="12"/>
  <c r="J188" i="12"/>
  <c r="I188" i="12"/>
  <c r="H188" i="12"/>
  <c r="J187" i="12"/>
  <c r="I187" i="12"/>
  <c r="H187" i="12"/>
  <c r="J186" i="12"/>
  <c r="I186" i="12"/>
  <c r="H186" i="12"/>
  <c r="J185" i="12"/>
  <c r="I185" i="12"/>
  <c r="H185" i="12"/>
  <c r="J184" i="12"/>
  <c r="I184" i="12"/>
  <c r="H184" i="12"/>
  <c r="J183" i="12"/>
  <c r="I183" i="12"/>
  <c r="H183" i="12"/>
  <c r="J182" i="12"/>
  <c r="I182" i="12"/>
  <c r="H182" i="12"/>
  <c r="J181" i="12"/>
  <c r="I181" i="12"/>
  <c r="H181" i="12"/>
  <c r="J180" i="12"/>
  <c r="I180" i="12"/>
  <c r="H180" i="12"/>
  <c r="J179" i="12"/>
  <c r="I179" i="12"/>
  <c r="H179" i="12"/>
  <c r="J178" i="12"/>
  <c r="I178" i="12"/>
  <c r="H178" i="12"/>
  <c r="J177" i="12"/>
  <c r="I177" i="12"/>
  <c r="H177" i="12"/>
  <c r="J176" i="12"/>
  <c r="I176" i="12"/>
  <c r="H176" i="12"/>
  <c r="J175" i="12"/>
  <c r="I175" i="12"/>
  <c r="H175" i="12"/>
  <c r="J174" i="12"/>
  <c r="I174" i="12"/>
  <c r="H174" i="12"/>
  <c r="J173" i="12"/>
  <c r="I173" i="12"/>
  <c r="H173" i="12"/>
  <c r="J172" i="12"/>
  <c r="I172" i="12"/>
  <c r="H172" i="12"/>
  <c r="J171" i="12"/>
  <c r="I171" i="12"/>
  <c r="H171" i="12"/>
  <c r="J170" i="12"/>
  <c r="I170" i="12"/>
  <c r="H170" i="12"/>
  <c r="J169" i="12"/>
  <c r="I169" i="12"/>
  <c r="H169" i="12"/>
  <c r="J168" i="12"/>
  <c r="I168" i="12"/>
  <c r="H168" i="12"/>
  <c r="J167" i="12"/>
  <c r="I167" i="12"/>
  <c r="H167" i="12"/>
  <c r="J166" i="12"/>
  <c r="I166" i="12"/>
  <c r="H166" i="12"/>
  <c r="J165" i="12"/>
  <c r="I165" i="12"/>
  <c r="H165" i="12"/>
  <c r="J164" i="12"/>
  <c r="I164" i="12"/>
  <c r="H164" i="12"/>
  <c r="J163" i="12"/>
  <c r="I163" i="12"/>
  <c r="H163" i="12"/>
  <c r="J162" i="12"/>
  <c r="I162" i="12"/>
  <c r="H162" i="12"/>
  <c r="J161" i="12"/>
  <c r="I161" i="12"/>
  <c r="H161" i="12"/>
  <c r="J160" i="12"/>
  <c r="I160" i="12"/>
  <c r="H160" i="12"/>
  <c r="J159" i="12"/>
  <c r="I159" i="12"/>
  <c r="H159" i="12"/>
  <c r="J158" i="12"/>
  <c r="I158" i="12"/>
  <c r="H158" i="12"/>
  <c r="J157" i="12"/>
  <c r="I157" i="12"/>
  <c r="H157" i="12"/>
  <c r="J156" i="12"/>
  <c r="I156" i="12"/>
  <c r="H156" i="12"/>
  <c r="J155" i="12"/>
  <c r="I155" i="12"/>
  <c r="H155" i="12"/>
  <c r="J154" i="12"/>
  <c r="I154" i="12"/>
  <c r="H154" i="12"/>
  <c r="J153" i="12"/>
  <c r="I153" i="12"/>
  <c r="H153" i="12"/>
  <c r="J152" i="12"/>
  <c r="I152" i="12"/>
  <c r="H152" i="12"/>
  <c r="J151" i="12"/>
  <c r="I151" i="12"/>
  <c r="H151" i="12"/>
  <c r="J150" i="12"/>
  <c r="I150" i="12"/>
  <c r="H150" i="12"/>
  <c r="J149" i="12"/>
  <c r="I149" i="12"/>
  <c r="H149" i="12"/>
  <c r="J148" i="12"/>
  <c r="I148" i="12"/>
  <c r="H148" i="12"/>
  <c r="J147" i="12"/>
  <c r="I147" i="12"/>
  <c r="H147" i="12"/>
  <c r="J146" i="12"/>
  <c r="I146" i="12"/>
  <c r="H146" i="12"/>
  <c r="J145" i="12"/>
  <c r="I145" i="12"/>
  <c r="H145" i="12"/>
  <c r="J144" i="12"/>
  <c r="I144" i="12"/>
  <c r="H144" i="12"/>
  <c r="J143" i="12"/>
  <c r="I143" i="12"/>
  <c r="H143" i="12"/>
  <c r="J142" i="12"/>
  <c r="I142" i="12"/>
  <c r="H142" i="12"/>
  <c r="J141" i="12"/>
  <c r="I141" i="12"/>
  <c r="H141" i="12"/>
  <c r="J140" i="12"/>
  <c r="I140" i="12"/>
  <c r="H140" i="12"/>
  <c r="J139" i="12"/>
  <c r="I139" i="12"/>
  <c r="H139" i="12"/>
  <c r="J138" i="12"/>
  <c r="I138" i="12"/>
  <c r="H138" i="12"/>
  <c r="J137" i="12"/>
  <c r="I137" i="12"/>
  <c r="H137" i="12"/>
  <c r="J136" i="12"/>
  <c r="I136" i="12"/>
  <c r="H136" i="12"/>
  <c r="J135" i="12"/>
  <c r="I135" i="12"/>
  <c r="H135" i="12"/>
  <c r="J134" i="12"/>
  <c r="I134" i="12"/>
  <c r="H134" i="12"/>
  <c r="J133" i="12"/>
  <c r="I133" i="12"/>
  <c r="H133" i="12"/>
  <c r="J132" i="12"/>
  <c r="I132" i="12"/>
  <c r="H132" i="12"/>
  <c r="J131" i="12"/>
  <c r="I131" i="12"/>
  <c r="H131" i="12"/>
  <c r="J130" i="12"/>
  <c r="I130" i="12"/>
  <c r="H130" i="12"/>
  <c r="J129" i="12"/>
  <c r="I129" i="12"/>
  <c r="H129" i="12"/>
  <c r="J128" i="12"/>
  <c r="I128" i="12"/>
  <c r="H128" i="12"/>
  <c r="J127" i="12"/>
  <c r="I127" i="12"/>
  <c r="H127" i="12"/>
  <c r="J126" i="12"/>
  <c r="I126" i="12"/>
  <c r="H126" i="12"/>
  <c r="J125" i="12"/>
  <c r="I125" i="12"/>
  <c r="H125" i="12"/>
  <c r="J124" i="12"/>
  <c r="I124" i="12"/>
  <c r="H124" i="12"/>
  <c r="J123" i="12"/>
  <c r="I123" i="12"/>
  <c r="H123" i="12"/>
  <c r="J122" i="12"/>
  <c r="I122" i="12"/>
  <c r="H122" i="12"/>
  <c r="J121" i="12"/>
  <c r="I121" i="12"/>
  <c r="H121" i="12"/>
  <c r="J120" i="12"/>
  <c r="I120" i="12"/>
  <c r="H120" i="12"/>
  <c r="J119" i="12"/>
  <c r="I119" i="12"/>
  <c r="H119" i="12"/>
  <c r="J118" i="12"/>
  <c r="I118" i="12"/>
  <c r="H118" i="12"/>
  <c r="J117" i="12"/>
  <c r="I117" i="12"/>
  <c r="H117" i="12"/>
  <c r="J116" i="12"/>
  <c r="I116" i="12"/>
  <c r="H116" i="12"/>
  <c r="J115" i="12"/>
  <c r="I115" i="12"/>
  <c r="H115" i="12"/>
  <c r="J114" i="12"/>
  <c r="I114" i="12"/>
  <c r="H114" i="12"/>
  <c r="J113" i="12"/>
  <c r="I113" i="12"/>
  <c r="H113" i="12"/>
  <c r="J112" i="12"/>
  <c r="I112" i="12"/>
  <c r="H112" i="12"/>
  <c r="J111" i="12"/>
  <c r="I111" i="12"/>
  <c r="H111" i="12"/>
  <c r="J110" i="12"/>
  <c r="I110" i="12"/>
  <c r="H110" i="12"/>
  <c r="J109" i="12"/>
  <c r="I109" i="12"/>
  <c r="H109" i="12"/>
  <c r="J108" i="12"/>
  <c r="I108" i="12"/>
  <c r="H108" i="12"/>
  <c r="J107" i="12"/>
  <c r="I107" i="12"/>
  <c r="H107" i="12"/>
  <c r="J106" i="12"/>
  <c r="I106" i="12"/>
  <c r="H106" i="12"/>
  <c r="J105" i="12"/>
  <c r="I105" i="12"/>
  <c r="H105" i="12"/>
  <c r="J104" i="12"/>
  <c r="I104" i="12"/>
  <c r="H104" i="12"/>
  <c r="J103" i="12"/>
  <c r="I103" i="12"/>
  <c r="H103" i="12"/>
  <c r="J102" i="12"/>
  <c r="I102" i="12"/>
  <c r="H102" i="12"/>
  <c r="J101" i="12"/>
  <c r="I101" i="12"/>
  <c r="H101" i="12"/>
  <c r="J100" i="12"/>
  <c r="I100" i="12"/>
  <c r="H100" i="12"/>
  <c r="J99" i="12"/>
  <c r="I99" i="12"/>
  <c r="H99" i="12"/>
  <c r="J98" i="12"/>
  <c r="I98" i="12"/>
  <c r="H98" i="12"/>
  <c r="J97" i="12"/>
  <c r="I97" i="12"/>
  <c r="H97" i="12"/>
  <c r="J96" i="12"/>
  <c r="I96" i="12"/>
  <c r="H96" i="12"/>
  <c r="J95" i="12"/>
  <c r="I95" i="12"/>
  <c r="H95" i="12"/>
  <c r="J94" i="12"/>
  <c r="I94" i="12"/>
  <c r="H94" i="12"/>
  <c r="J93" i="12"/>
  <c r="I93" i="12"/>
  <c r="H93" i="12"/>
  <c r="J92" i="12"/>
  <c r="I92" i="12"/>
  <c r="H92" i="12"/>
  <c r="J91" i="12"/>
  <c r="I91" i="12"/>
  <c r="H91" i="12"/>
  <c r="J90" i="12"/>
  <c r="I90" i="12"/>
  <c r="H90" i="12"/>
  <c r="J89" i="12"/>
  <c r="I89" i="12"/>
  <c r="H89" i="12"/>
  <c r="J88" i="12"/>
  <c r="I88" i="12"/>
  <c r="H88" i="12"/>
  <c r="J87" i="12"/>
  <c r="I87" i="12"/>
  <c r="H87" i="12"/>
  <c r="J86" i="12"/>
  <c r="I86" i="12"/>
  <c r="H86" i="12"/>
  <c r="J85" i="12"/>
  <c r="I85" i="12"/>
  <c r="H85" i="12"/>
  <c r="J84" i="12"/>
  <c r="I84" i="12"/>
  <c r="H84" i="12"/>
  <c r="J83" i="12"/>
  <c r="I83" i="12"/>
  <c r="H83" i="12"/>
  <c r="J82" i="12"/>
  <c r="I82" i="12"/>
  <c r="H82" i="12"/>
  <c r="J81" i="12"/>
  <c r="I81" i="12"/>
  <c r="H81" i="12"/>
  <c r="J80" i="12"/>
  <c r="I80" i="12"/>
  <c r="H80" i="12"/>
  <c r="J79" i="12"/>
  <c r="I79" i="12"/>
  <c r="H79" i="12"/>
  <c r="J78" i="12"/>
  <c r="I78" i="12"/>
  <c r="H78" i="12"/>
  <c r="J77" i="12"/>
  <c r="I77" i="12"/>
  <c r="H77" i="12"/>
  <c r="J76" i="12"/>
  <c r="I76" i="12"/>
  <c r="H76" i="12"/>
  <c r="J75" i="12"/>
  <c r="I75" i="12"/>
  <c r="H75" i="12"/>
  <c r="J74" i="12"/>
  <c r="I74" i="12"/>
  <c r="H74" i="12"/>
  <c r="J73" i="12"/>
  <c r="I73" i="12"/>
  <c r="H73" i="12"/>
  <c r="J72" i="12"/>
  <c r="I72" i="12"/>
  <c r="H72" i="12"/>
  <c r="J71" i="12"/>
  <c r="I71" i="12"/>
  <c r="H71" i="12"/>
  <c r="J70" i="12"/>
  <c r="I70" i="12"/>
  <c r="H70" i="12"/>
  <c r="J69" i="12"/>
  <c r="I69" i="12"/>
  <c r="H69" i="12"/>
  <c r="J68" i="12"/>
  <c r="I68" i="12"/>
  <c r="H68" i="12"/>
  <c r="J67" i="12"/>
  <c r="I67" i="12"/>
  <c r="H67" i="12"/>
  <c r="J66" i="12"/>
  <c r="I66" i="12"/>
  <c r="H66" i="12"/>
  <c r="J65" i="12"/>
  <c r="I65" i="12"/>
  <c r="H65" i="12"/>
  <c r="J64" i="12"/>
  <c r="I64" i="12"/>
  <c r="H64" i="12"/>
  <c r="J63" i="12"/>
  <c r="I63" i="12"/>
  <c r="H63" i="12"/>
  <c r="J62" i="12"/>
  <c r="I62" i="12"/>
  <c r="H62" i="12"/>
  <c r="J61" i="12"/>
  <c r="I61" i="12"/>
  <c r="H61" i="12"/>
  <c r="J60" i="12"/>
  <c r="I60" i="12"/>
  <c r="H60" i="12"/>
  <c r="J59" i="12"/>
  <c r="I59" i="12"/>
  <c r="H59" i="12"/>
  <c r="J58" i="12"/>
  <c r="I58" i="12"/>
  <c r="H58" i="12"/>
  <c r="J57" i="12"/>
  <c r="I57" i="12"/>
  <c r="H57" i="12"/>
  <c r="J56" i="12"/>
  <c r="I56" i="12"/>
  <c r="H56" i="12"/>
  <c r="J55" i="12"/>
  <c r="I55" i="12"/>
  <c r="H55" i="12"/>
  <c r="J54" i="12"/>
  <c r="I54" i="12"/>
  <c r="H54" i="12"/>
  <c r="J53" i="12"/>
  <c r="I53" i="12"/>
  <c r="H53" i="12"/>
  <c r="J52" i="12"/>
  <c r="I52" i="12"/>
  <c r="H52" i="12"/>
  <c r="J51" i="12"/>
  <c r="I51" i="12"/>
  <c r="H51" i="12"/>
  <c r="J50" i="12"/>
  <c r="I50" i="12"/>
  <c r="H50" i="12"/>
  <c r="J49" i="12"/>
  <c r="I49" i="12"/>
  <c r="H49" i="12"/>
  <c r="J48" i="12"/>
  <c r="I48" i="12"/>
  <c r="H48" i="12"/>
  <c r="J47" i="12"/>
  <c r="I47" i="12"/>
  <c r="H47" i="12"/>
  <c r="J46" i="12"/>
  <c r="I46" i="12"/>
  <c r="H46" i="12"/>
  <c r="J45" i="12"/>
  <c r="I45" i="12"/>
  <c r="H45" i="12"/>
  <c r="J44" i="12"/>
  <c r="I44" i="12"/>
  <c r="H44" i="12"/>
  <c r="J43" i="12"/>
  <c r="I43" i="12"/>
  <c r="H43" i="12"/>
  <c r="J42" i="12"/>
  <c r="I42" i="12"/>
  <c r="H42" i="12"/>
  <c r="J41" i="12"/>
  <c r="I41" i="12"/>
  <c r="H41" i="12"/>
  <c r="J40" i="12"/>
  <c r="I40" i="12"/>
  <c r="H40" i="12"/>
  <c r="J39" i="12"/>
  <c r="I39" i="12"/>
  <c r="H39" i="12"/>
  <c r="J38" i="12"/>
  <c r="I38" i="12"/>
  <c r="H38" i="12"/>
  <c r="J37" i="12"/>
  <c r="I37" i="12"/>
  <c r="H37" i="12"/>
  <c r="J36" i="12"/>
  <c r="I36" i="12"/>
  <c r="H36" i="12"/>
  <c r="J35" i="12"/>
  <c r="I35" i="12"/>
  <c r="H35" i="12"/>
  <c r="J34" i="12"/>
  <c r="I34" i="12"/>
  <c r="H34" i="12"/>
  <c r="J33" i="12"/>
  <c r="I33" i="12"/>
  <c r="H33" i="12"/>
  <c r="J32" i="12"/>
  <c r="I32" i="12"/>
  <c r="H32" i="12"/>
  <c r="J31" i="12"/>
  <c r="I31" i="12"/>
  <c r="H31" i="12"/>
  <c r="J30" i="12"/>
  <c r="I30" i="12"/>
  <c r="H30" i="12"/>
  <c r="J29" i="12"/>
  <c r="I29" i="12"/>
  <c r="H29" i="12"/>
  <c r="J28" i="12"/>
  <c r="I28" i="12"/>
  <c r="H28" i="12"/>
  <c r="J27" i="12"/>
  <c r="I27" i="12"/>
  <c r="H27" i="12"/>
  <c r="J26" i="12"/>
  <c r="I26" i="12"/>
  <c r="H26" i="12"/>
  <c r="J25" i="12"/>
  <c r="I25" i="12"/>
  <c r="H25" i="12"/>
  <c r="J24" i="12"/>
  <c r="I24" i="12"/>
  <c r="H24" i="12"/>
  <c r="J23" i="12"/>
  <c r="I23" i="12"/>
  <c r="H23" i="12"/>
  <c r="J22" i="12"/>
  <c r="I22" i="12"/>
  <c r="H22" i="12"/>
  <c r="J21" i="12"/>
  <c r="I21" i="12"/>
  <c r="H21" i="12"/>
  <c r="J20" i="12"/>
  <c r="I20" i="12"/>
  <c r="H20" i="12"/>
  <c r="J19" i="12"/>
  <c r="I19" i="12"/>
  <c r="H19" i="12"/>
  <c r="J18" i="12"/>
  <c r="I18" i="12"/>
  <c r="H18" i="12"/>
  <c r="J17" i="12"/>
  <c r="I17" i="12"/>
  <c r="H17" i="12"/>
  <c r="J16" i="12"/>
  <c r="I16" i="12"/>
  <c r="H16" i="12"/>
  <c r="J15" i="12"/>
  <c r="I15" i="12"/>
  <c r="H15" i="12"/>
  <c r="J14" i="12"/>
  <c r="I14" i="12"/>
  <c r="H14" i="12"/>
  <c r="J13" i="12"/>
  <c r="I13" i="12"/>
  <c r="H13" i="12"/>
  <c r="J12" i="12"/>
  <c r="I12" i="12"/>
  <c r="H12" i="12"/>
  <c r="J11" i="12"/>
  <c r="I11" i="12"/>
  <c r="H11" i="12"/>
  <c r="J10" i="12"/>
  <c r="I10" i="12"/>
  <c r="H10" i="12"/>
  <c r="J9" i="12"/>
  <c r="I9" i="12"/>
  <c r="H9" i="12"/>
  <c r="J8" i="12"/>
  <c r="I8" i="12"/>
  <c r="H8" i="12"/>
  <c r="J7" i="12"/>
  <c r="I7" i="12"/>
  <c r="H7" i="12"/>
  <c r="J6" i="12"/>
  <c r="I6" i="12"/>
  <c r="H6" i="12"/>
  <c r="J5" i="12"/>
  <c r="I5" i="12"/>
  <c r="H5" i="12"/>
  <c r="J4" i="12"/>
  <c r="I4" i="12"/>
  <c r="H4" i="12"/>
  <c r="J3" i="12"/>
  <c r="I3" i="12"/>
  <c r="H3" i="12"/>
  <c r="J2" i="12"/>
  <c r="I2" i="12"/>
  <c r="H2" i="12"/>
  <c r="Q105" i="14"/>
  <c r="E21" i="15" s="1"/>
  <c r="P105" i="14"/>
  <c r="C21" i="15" s="1"/>
  <c r="K102" i="14"/>
  <c r="J102" i="14"/>
  <c r="I102" i="14"/>
  <c r="H102" i="14"/>
  <c r="G102" i="14"/>
  <c r="A102" i="14"/>
  <c r="K101" i="14"/>
  <c r="J101" i="14"/>
  <c r="I101" i="14"/>
  <c r="H101" i="14"/>
  <c r="G101" i="14"/>
  <c r="A101" i="14"/>
  <c r="K99" i="14"/>
  <c r="J99" i="14"/>
  <c r="I99" i="14"/>
  <c r="H99" i="14"/>
  <c r="G99" i="14"/>
  <c r="A99" i="14"/>
  <c r="Q94" i="14"/>
  <c r="P94" i="14"/>
  <c r="I94" i="14"/>
  <c r="G94" i="14"/>
  <c r="Q93" i="14"/>
  <c r="P93" i="14"/>
  <c r="P96" i="14" s="1"/>
  <c r="I93" i="14"/>
  <c r="G93" i="14"/>
  <c r="Q90" i="14"/>
  <c r="J90" i="14"/>
  <c r="P90" i="14" s="1"/>
  <c r="I90" i="14"/>
  <c r="H90" i="14"/>
  <c r="G90" i="14"/>
  <c r="Q89" i="14"/>
  <c r="J89" i="14"/>
  <c r="P89" i="14" s="1"/>
  <c r="I89" i="14"/>
  <c r="H89" i="14"/>
  <c r="G89" i="14"/>
  <c r="Q88" i="14"/>
  <c r="J88" i="14"/>
  <c r="P88" i="14" s="1"/>
  <c r="I88" i="14"/>
  <c r="H88" i="14"/>
  <c r="G88" i="14"/>
  <c r="Q87" i="14"/>
  <c r="J87" i="14"/>
  <c r="P87" i="14" s="1"/>
  <c r="I87" i="14"/>
  <c r="H87" i="14"/>
  <c r="G87" i="14"/>
  <c r="Q86" i="14"/>
  <c r="J86" i="14"/>
  <c r="P86" i="14" s="1"/>
  <c r="I86" i="14"/>
  <c r="H86" i="14"/>
  <c r="G86" i="14"/>
  <c r="Q85" i="14"/>
  <c r="J85" i="14"/>
  <c r="P85" i="14" s="1"/>
  <c r="I85" i="14"/>
  <c r="H85" i="14"/>
  <c r="G85" i="14"/>
  <c r="Q84" i="14"/>
  <c r="J84" i="14"/>
  <c r="P84" i="14" s="1"/>
  <c r="I84" i="14"/>
  <c r="H84" i="14"/>
  <c r="G84" i="14"/>
  <c r="Q81" i="14"/>
  <c r="P81" i="14"/>
  <c r="H81" i="14"/>
  <c r="G81" i="14"/>
  <c r="Q79" i="14"/>
  <c r="P79" i="14"/>
  <c r="H79" i="14"/>
  <c r="G79" i="14"/>
  <c r="Q78" i="14"/>
  <c r="P78" i="14"/>
  <c r="H78" i="14"/>
  <c r="G78" i="14"/>
  <c r="Q77" i="14"/>
  <c r="P77" i="14"/>
  <c r="H77" i="14"/>
  <c r="G77" i="14"/>
  <c r="Q76" i="14"/>
  <c r="P76" i="14"/>
  <c r="H76" i="14"/>
  <c r="G76" i="14"/>
  <c r="Q75" i="14"/>
  <c r="P75" i="14"/>
  <c r="H75" i="14"/>
  <c r="G75" i="14"/>
  <c r="Q74" i="14"/>
  <c r="P74" i="14"/>
  <c r="H74" i="14"/>
  <c r="G74" i="14"/>
  <c r="Q71" i="14"/>
  <c r="J71" i="14"/>
  <c r="P71" i="14" s="1"/>
  <c r="I71" i="14"/>
  <c r="H71" i="14"/>
  <c r="G71" i="14"/>
  <c r="Q70" i="14"/>
  <c r="J70" i="14"/>
  <c r="P70" i="14" s="1"/>
  <c r="I70" i="14"/>
  <c r="H70" i="14"/>
  <c r="G70" i="14"/>
  <c r="Q69" i="14"/>
  <c r="J69" i="14"/>
  <c r="P69" i="14" s="1"/>
  <c r="I69" i="14"/>
  <c r="H69" i="14"/>
  <c r="G69" i="14"/>
  <c r="Q68" i="14"/>
  <c r="J68" i="14"/>
  <c r="P68" i="14" s="1"/>
  <c r="I68" i="14"/>
  <c r="H68" i="14"/>
  <c r="G68" i="14"/>
  <c r="Q65" i="14"/>
  <c r="P65" i="14"/>
  <c r="H65" i="14"/>
  <c r="G65" i="14"/>
  <c r="Q64" i="14"/>
  <c r="P64" i="14"/>
  <c r="H64" i="14"/>
  <c r="Q63" i="14"/>
  <c r="P63" i="14"/>
  <c r="H63" i="14"/>
  <c r="G63" i="14"/>
  <c r="Q62" i="14"/>
  <c r="P62" i="14"/>
  <c r="H62" i="14"/>
  <c r="G62" i="14"/>
  <c r="Q61" i="14"/>
  <c r="P61" i="14"/>
  <c r="H61" i="14"/>
  <c r="G61" i="14"/>
  <c r="Q41" i="14"/>
  <c r="P41" i="14"/>
  <c r="H41" i="14"/>
  <c r="G41" i="14"/>
  <c r="Q40" i="14"/>
  <c r="P40" i="14"/>
  <c r="H40" i="14"/>
  <c r="G40" i="14"/>
  <c r="Q38" i="14"/>
  <c r="P38" i="14"/>
  <c r="H38" i="14"/>
  <c r="G38" i="14"/>
  <c r="Q35" i="14"/>
  <c r="J35" i="14"/>
  <c r="P35" i="14" s="1"/>
  <c r="I35" i="14"/>
  <c r="H35" i="14"/>
  <c r="G35" i="14"/>
  <c r="K34" i="14"/>
  <c r="Q34" i="14" s="1"/>
  <c r="J34" i="14"/>
  <c r="P34" i="14" s="1"/>
  <c r="I34" i="14"/>
  <c r="H34" i="14"/>
  <c r="G34" i="14"/>
  <c r="Q33" i="14"/>
  <c r="J33" i="14"/>
  <c r="P33" i="14" s="1"/>
  <c r="I33" i="14"/>
  <c r="H33" i="14"/>
  <c r="G33" i="14"/>
  <c r="Q32" i="14"/>
  <c r="J32" i="14"/>
  <c r="P32" i="14" s="1"/>
  <c r="I32" i="14"/>
  <c r="H32" i="14"/>
  <c r="G32" i="14"/>
  <c r="Q30" i="14"/>
  <c r="J30" i="14"/>
  <c r="P30" i="14" s="1"/>
  <c r="I30" i="14"/>
  <c r="H30" i="14"/>
  <c r="G30" i="14"/>
  <c r="Q29" i="14"/>
  <c r="J29" i="14"/>
  <c r="P29" i="14" s="1"/>
  <c r="I29" i="14"/>
  <c r="H29" i="14"/>
  <c r="G29" i="14"/>
  <c r="Q26" i="14"/>
  <c r="J26" i="14"/>
  <c r="P26" i="14" s="1"/>
  <c r="I26" i="14"/>
  <c r="H26" i="14"/>
  <c r="G26" i="14"/>
  <c r="Q25" i="14"/>
  <c r="J25" i="14"/>
  <c r="P25" i="14" s="1"/>
  <c r="I25" i="14"/>
  <c r="H25" i="14"/>
  <c r="G25" i="14"/>
  <c r="Q24" i="14"/>
  <c r="J24" i="14"/>
  <c r="P24" i="14" s="1"/>
  <c r="I24" i="14"/>
  <c r="G24" i="14"/>
  <c r="Q23" i="14"/>
  <c r="J23" i="14"/>
  <c r="P23" i="14" s="1"/>
  <c r="I23" i="14"/>
  <c r="H23" i="14"/>
  <c r="G23" i="14"/>
  <c r="Q22" i="14"/>
  <c r="J22" i="14"/>
  <c r="P22" i="14" s="1"/>
  <c r="I22" i="14"/>
  <c r="H22" i="14"/>
  <c r="G22" i="14"/>
  <c r="Q21" i="14"/>
  <c r="J21" i="14"/>
  <c r="P21" i="14" s="1"/>
  <c r="I21" i="14"/>
  <c r="H21" i="14"/>
  <c r="G21" i="14"/>
  <c r="Q20" i="14"/>
  <c r="J20" i="14"/>
  <c r="P20" i="14" s="1"/>
  <c r="I20" i="14"/>
  <c r="H20" i="14"/>
  <c r="G20" i="14"/>
  <c r="Q17" i="14"/>
  <c r="J17" i="14"/>
  <c r="P17" i="14" s="1"/>
  <c r="I17" i="14"/>
  <c r="H17" i="14"/>
  <c r="G17" i="14"/>
  <c r="Q16" i="14"/>
  <c r="J16" i="14"/>
  <c r="P16" i="14" s="1"/>
  <c r="I16" i="14"/>
  <c r="H16" i="14"/>
  <c r="G16" i="14"/>
  <c r="Q15" i="14"/>
  <c r="J15" i="14"/>
  <c r="P15" i="14" s="1"/>
  <c r="I15" i="14"/>
  <c r="H15" i="14"/>
  <c r="G15" i="14"/>
  <c r="Q14" i="14"/>
  <c r="J14" i="14"/>
  <c r="P14" i="14" s="1"/>
  <c r="I14" i="14"/>
  <c r="H14" i="14"/>
  <c r="G14" i="14"/>
  <c r="Q13" i="14"/>
  <c r="J13" i="14"/>
  <c r="P13" i="14" s="1"/>
  <c r="I13" i="14"/>
  <c r="H13" i="14"/>
  <c r="G13" i="14"/>
  <c r="Q12" i="14"/>
  <c r="J12" i="14"/>
  <c r="P12" i="14" s="1"/>
  <c r="I12" i="14"/>
  <c r="H12" i="14"/>
  <c r="G12" i="14"/>
  <c r="Q11" i="14"/>
  <c r="J11" i="14"/>
  <c r="P11" i="14" s="1"/>
  <c r="I11" i="14"/>
  <c r="H11" i="14"/>
  <c r="Q8" i="14"/>
  <c r="J8" i="14"/>
  <c r="P8" i="14" s="1"/>
  <c r="I8" i="14"/>
  <c r="H8" i="14"/>
  <c r="G8" i="14"/>
  <c r="Q7" i="14"/>
  <c r="J7" i="14"/>
  <c r="P7" i="14" s="1"/>
  <c r="I7" i="14"/>
  <c r="H7" i="14"/>
  <c r="G7" i="14"/>
  <c r="Q6" i="14"/>
  <c r="J6" i="14"/>
  <c r="P6" i="14" s="1"/>
  <c r="I6" i="14"/>
  <c r="H6" i="14"/>
  <c r="G6" i="14"/>
  <c r="Q5" i="14"/>
  <c r="J5" i="14"/>
  <c r="P5" i="14" s="1"/>
  <c r="I5" i="14"/>
  <c r="H5" i="14"/>
  <c r="G5" i="14"/>
  <c r="Q4" i="14"/>
  <c r="J4" i="14"/>
  <c r="P4" i="14" s="1"/>
  <c r="I4" i="14"/>
  <c r="H4" i="14"/>
  <c r="G4" i="14"/>
  <c r="Q3" i="14"/>
  <c r="J3" i="14"/>
  <c r="P3" i="14" s="1"/>
  <c r="I3" i="14"/>
  <c r="H3" i="14"/>
  <c r="G3" i="14"/>
  <c r="Q2" i="14"/>
  <c r="J2" i="14"/>
  <c r="P2" i="14" s="1"/>
  <c r="I2" i="14"/>
  <c r="H2" i="14"/>
  <c r="G2" i="14"/>
  <c r="R201" i="23"/>
  <c r="R200" i="23"/>
  <c r="R199" i="23"/>
  <c r="R198" i="23"/>
  <c r="R197" i="23"/>
  <c r="R196" i="23"/>
  <c r="R195" i="23"/>
  <c r="R194" i="23"/>
  <c r="R193" i="23"/>
  <c r="R192" i="23"/>
  <c r="R191" i="23"/>
  <c r="R190" i="23"/>
  <c r="R189" i="23"/>
  <c r="R188" i="23"/>
  <c r="R187" i="23"/>
  <c r="R186" i="23"/>
  <c r="R185" i="23"/>
  <c r="R184" i="23"/>
  <c r="R183" i="23"/>
  <c r="R182" i="23"/>
  <c r="R181" i="23"/>
  <c r="R180" i="23"/>
  <c r="R179" i="23"/>
  <c r="R178" i="23"/>
  <c r="R177" i="23"/>
  <c r="R176" i="23"/>
  <c r="R175" i="23"/>
  <c r="R174" i="23"/>
  <c r="R173" i="23"/>
  <c r="R172" i="23"/>
  <c r="R171" i="23"/>
  <c r="R170" i="23"/>
  <c r="R169" i="23"/>
  <c r="R168" i="23"/>
  <c r="R167" i="23"/>
  <c r="R166" i="23"/>
  <c r="R165" i="23"/>
  <c r="R164" i="23"/>
  <c r="R163" i="23"/>
  <c r="R162" i="23"/>
  <c r="R161" i="23"/>
  <c r="R160" i="23"/>
  <c r="R159" i="23"/>
  <c r="R158" i="23"/>
  <c r="R157" i="23"/>
  <c r="R156" i="23"/>
  <c r="R155" i="23"/>
  <c r="R154" i="23"/>
  <c r="R153" i="23"/>
  <c r="R152" i="23"/>
  <c r="R151" i="23"/>
  <c r="R150" i="23"/>
  <c r="R149" i="23"/>
  <c r="R148" i="23"/>
  <c r="R147" i="23"/>
  <c r="R146" i="23"/>
  <c r="R145" i="23"/>
  <c r="R144" i="23"/>
  <c r="R143" i="23"/>
  <c r="R142" i="23"/>
  <c r="R141" i="23"/>
  <c r="R140" i="23"/>
  <c r="R139" i="23"/>
  <c r="R138" i="23"/>
  <c r="R137" i="23"/>
  <c r="R136" i="23"/>
  <c r="R135" i="23"/>
  <c r="R134" i="23"/>
  <c r="R133" i="23"/>
  <c r="R132" i="23"/>
  <c r="R131" i="23"/>
  <c r="R130" i="23"/>
  <c r="R129" i="23"/>
  <c r="R128" i="23"/>
  <c r="R127" i="23"/>
  <c r="R126" i="23"/>
  <c r="R125" i="23"/>
  <c r="R124" i="23"/>
  <c r="R123" i="23"/>
  <c r="R122" i="23"/>
  <c r="R121" i="23"/>
  <c r="R120" i="23"/>
  <c r="R119" i="23"/>
  <c r="R118" i="23"/>
  <c r="R117" i="23"/>
  <c r="R116" i="23"/>
  <c r="R115" i="23"/>
  <c r="R114" i="23"/>
  <c r="R113" i="23"/>
  <c r="R112" i="23"/>
  <c r="R111" i="23"/>
  <c r="R110" i="23"/>
  <c r="R109" i="23"/>
  <c r="R108" i="23"/>
  <c r="R107" i="23"/>
  <c r="R106" i="23"/>
  <c r="R105" i="23"/>
  <c r="R104" i="23"/>
  <c r="R103" i="23"/>
  <c r="R102" i="23"/>
  <c r="R101" i="23"/>
  <c r="R100" i="23"/>
  <c r="R99" i="23"/>
  <c r="R98" i="23"/>
  <c r="R97" i="23"/>
  <c r="R96" i="23"/>
  <c r="R95" i="23"/>
  <c r="R94" i="23"/>
  <c r="R93" i="23"/>
  <c r="R92" i="23"/>
  <c r="R91" i="23"/>
  <c r="R90" i="23"/>
  <c r="R89" i="23"/>
  <c r="R88" i="23"/>
  <c r="R87" i="23"/>
  <c r="R86" i="23"/>
  <c r="R85" i="23"/>
  <c r="R84" i="23"/>
  <c r="R83" i="23"/>
  <c r="R82" i="23"/>
  <c r="R81" i="23"/>
  <c r="R80" i="23"/>
  <c r="R79" i="23"/>
  <c r="R78" i="23"/>
  <c r="R77" i="23"/>
  <c r="R76" i="23"/>
  <c r="R75" i="23"/>
  <c r="R74" i="23"/>
  <c r="R73" i="23"/>
  <c r="R72" i="23"/>
  <c r="R71" i="23"/>
  <c r="R70" i="23"/>
  <c r="R69" i="23"/>
  <c r="R68" i="23"/>
  <c r="R67" i="23"/>
  <c r="R66" i="23"/>
  <c r="R65" i="23"/>
  <c r="R64" i="23"/>
  <c r="R63" i="23"/>
  <c r="R62" i="23"/>
  <c r="R61" i="23"/>
  <c r="R60" i="23"/>
  <c r="R59" i="23"/>
  <c r="R58" i="23"/>
  <c r="R57" i="23"/>
  <c r="R56" i="23"/>
  <c r="R55" i="23"/>
  <c r="R54" i="23"/>
  <c r="R53" i="23"/>
  <c r="R52" i="23"/>
  <c r="R51" i="23"/>
  <c r="R50" i="23"/>
  <c r="R49" i="23"/>
  <c r="R48" i="23"/>
  <c r="R47" i="23"/>
  <c r="R46" i="23"/>
  <c r="R45" i="23"/>
  <c r="R44" i="23"/>
  <c r="R43" i="23"/>
  <c r="R42" i="23"/>
  <c r="R41" i="23"/>
  <c r="R40" i="23"/>
  <c r="R39" i="23"/>
  <c r="R38" i="23"/>
  <c r="R37" i="23"/>
  <c r="R36" i="23"/>
  <c r="R35" i="23"/>
  <c r="R34" i="23"/>
  <c r="R33" i="23"/>
  <c r="R32" i="23"/>
  <c r="R31" i="23"/>
  <c r="R30" i="23"/>
  <c r="R29" i="23"/>
  <c r="R28" i="23"/>
  <c r="R27" i="23"/>
  <c r="R26" i="23"/>
  <c r="R25" i="23"/>
  <c r="R24" i="23"/>
  <c r="R23" i="23"/>
  <c r="R22" i="23"/>
  <c r="R21" i="23"/>
  <c r="R20" i="23"/>
  <c r="R19" i="23"/>
  <c r="R18" i="23"/>
  <c r="R17" i="23"/>
  <c r="R16" i="23"/>
  <c r="R15" i="23"/>
  <c r="R14" i="23"/>
  <c r="R13" i="23"/>
  <c r="R12" i="23"/>
  <c r="R11" i="23"/>
  <c r="R10" i="23"/>
  <c r="R9" i="23"/>
  <c r="R8" i="23"/>
  <c r="R7" i="23"/>
  <c r="R6" i="23"/>
  <c r="R5" i="23"/>
  <c r="R4" i="23"/>
  <c r="R3" i="23"/>
  <c r="R2" i="23"/>
  <c r="R51" i="14" l="1"/>
  <c r="R59" i="14"/>
  <c r="R60" i="14"/>
  <c r="R58" i="14"/>
  <c r="R31" i="14"/>
  <c r="R52" i="14"/>
  <c r="J525" i="12"/>
  <c r="R57" i="14"/>
  <c r="R6" i="14"/>
  <c r="R23" i="14"/>
  <c r="R56" i="14"/>
  <c r="J518" i="12"/>
  <c r="R53" i="14"/>
  <c r="R55" i="14"/>
  <c r="J509" i="12"/>
  <c r="R47" i="14"/>
  <c r="R48" i="14"/>
  <c r="R50" i="14"/>
  <c r="R46" i="14"/>
  <c r="R43" i="14"/>
  <c r="R44" i="14"/>
  <c r="R39" i="14"/>
  <c r="R15" i="14"/>
  <c r="R32" i="14"/>
  <c r="R45" i="14"/>
  <c r="R7" i="14"/>
  <c r="R42" i="14"/>
  <c r="R74" i="14"/>
  <c r="R93" i="14"/>
  <c r="R26" i="14"/>
  <c r="R40" i="14"/>
  <c r="R34" i="14"/>
  <c r="R70" i="14"/>
  <c r="R78" i="14"/>
  <c r="R81" i="14"/>
  <c r="R3" i="14"/>
  <c r="R11" i="14"/>
  <c r="R20" i="14"/>
  <c r="R41" i="14"/>
  <c r="R63" i="14"/>
  <c r="P73" i="14"/>
  <c r="C15" i="15" s="1"/>
  <c r="R76" i="14"/>
  <c r="R80" i="14"/>
  <c r="Q92" i="14"/>
  <c r="E17" i="15" s="1"/>
  <c r="R24" i="14"/>
  <c r="R64" i="14"/>
  <c r="P10" i="14"/>
  <c r="Q28" i="14"/>
  <c r="E12" i="15" s="1"/>
  <c r="R35" i="14"/>
  <c r="R86" i="14"/>
  <c r="R88" i="14"/>
  <c r="R89" i="14"/>
  <c r="R75" i="14"/>
  <c r="R90" i="14"/>
  <c r="R94" i="14"/>
  <c r="R105" i="14"/>
  <c r="R5" i="14"/>
  <c r="R61" i="14"/>
  <c r="R62" i="14"/>
  <c r="R69" i="14"/>
  <c r="J508" i="12"/>
  <c r="P37" i="14"/>
  <c r="C13" i="15" s="1"/>
  <c r="C10" i="15"/>
  <c r="R13" i="14"/>
  <c r="R17" i="14"/>
  <c r="R22" i="14"/>
  <c r="R30" i="14"/>
  <c r="Q67" i="14"/>
  <c r="R38" i="14"/>
  <c r="R65" i="14"/>
  <c r="R71" i="14"/>
  <c r="P83" i="14"/>
  <c r="C16" i="15" s="1"/>
  <c r="R79" i="14"/>
  <c r="R85" i="14"/>
  <c r="G21" i="15"/>
  <c r="R2" i="14"/>
  <c r="R8" i="14"/>
  <c r="Q19" i="14"/>
  <c r="R25" i="14"/>
  <c r="L101" i="14"/>
  <c r="H540" i="12" s="1"/>
  <c r="C18" i="15"/>
  <c r="Q10" i="14"/>
  <c r="Q37" i="14"/>
  <c r="R4" i="14"/>
  <c r="P19" i="14"/>
  <c r="C11" i="15" s="1"/>
  <c r="R12" i="14"/>
  <c r="R14" i="14"/>
  <c r="R16" i="14"/>
  <c r="P28" i="14"/>
  <c r="C12" i="15" s="1"/>
  <c r="G12" i="15" s="1"/>
  <c r="R21" i="14"/>
  <c r="R29" i="14"/>
  <c r="R33" i="14"/>
  <c r="R68" i="14"/>
  <c r="Q73" i="14"/>
  <c r="E15" i="15" s="1"/>
  <c r="R77" i="14"/>
  <c r="P92" i="14"/>
  <c r="C17" i="15" s="1"/>
  <c r="R87" i="14"/>
  <c r="Q83" i="14"/>
  <c r="R84" i="14"/>
  <c r="Q96" i="14"/>
  <c r="P67" i="14"/>
  <c r="R73" i="14" l="1"/>
  <c r="M99" i="14"/>
  <c r="Q99" i="14" s="1"/>
  <c r="E14" i="15"/>
  <c r="L102" i="14"/>
  <c r="E16" i="15"/>
  <c r="R83" i="14"/>
  <c r="R92" i="14"/>
  <c r="M101" i="14"/>
  <c r="Q101" i="14" s="1"/>
  <c r="Q98" i="14"/>
  <c r="R96" i="14"/>
  <c r="E18" i="15"/>
  <c r="M102" i="14"/>
  <c r="Q102" i="14" s="1"/>
  <c r="R10" i="14"/>
  <c r="E10" i="15"/>
  <c r="G15" i="15"/>
  <c r="E13" i="15"/>
  <c r="R37" i="14"/>
  <c r="P101" i="14"/>
  <c r="J540" i="12" s="1"/>
  <c r="R19" i="14"/>
  <c r="E11" i="15"/>
  <c r="G17" i="15"/>
  <c r="R28" i="14"/>
  <c r="L99" i="14"/>
  <c r="R67" i="14"/>
  <c r="C14" i="15"/>
  <c r="P98" i="14"/>
  <c r="R101" i="14" l="1"/>
  <c r="G11" i="15"/>
  <c r="G13" i="15"/>
  <c r="H543" i="12"/>
  <c r="P102" i="14"/>
  <c r="J543" i="12" s="1"/>
  <c r="G18" i="15"/>
  <c r="G16" i="15"/>
  <c r="R98" i="14"/>
  <c r="G10" i="15"/>
  <c r="Q104" i="14"/>
  <c r="E19" i="15" s="1"/>
  <c r="H541" i="12"/>
  <c r="P99" i="14"/>
  <c r="L100" i="14" s="1"/>
  <c r="P100" i="14" s="1"/>
  <c r="G14" i="15"/>
  <c r="Q107" i="14" l="1"/>
  <c r="Q108" i="14" s="1"/>
  <c r="Q110" i="14"/>
  <c r="R102" i="14"/>
  <c r="J541" i="12"/>
  <c r="R99" i="14"/>
  <c r="P104" i="14"/>
  <c r="Q109" i="14" l="1"/>
  <c r="E22" i="15"/>
  <c r="F19" i="15" s="1"/>
  <c r="R104" i="14"/>
  <c r="E23" i="15"/>
  <c r="F21" i="15" s="1"/>
  <c r="C19" i="15"/>
  <c r="P107" i="14"/>
  <c r="F18" i="15" l="1"/>
  <c r="F14" i="15"/>
  <c r="F10" i="15"/>
  <c r="F16" i="15"/>
  <c r="F17" i="15"/>
  <c r="F13" i="15"/>
  <c r="F11" i="15"/>
  <c r="F12" i="15"/>
  <c r="F15" i="15"/>
  <c r="F22" i="15"/>
  <c r="G19" i="15"/>
  <c r="P108" i="14"/>
  <c r="C22" i="15"/>
  <c r="D19" i="15" s="1"/>
  <c r="R107" i="14"/>
  <c r="P109" i="14"/>
  <c r="C23" i="15"/>
  <c r="P110" i="14"/>
  <c r="G22" i="15" l="1"/>
  <c r="D16" i="15"/>
  <c r="D12" i="15"/>
  <c r="D11" i="15"/>
  <c r="D18" i="15"/>
  <c r="D10" i="15"/>
  <c r="D22" i="15"/>
  <c r="D17" i="15"/>
  <c r="D13" i="15"/>
  <c r="D15" i="15"/>
  <c r="D14" i="15"/>
  <c r="D21" i="15"/>
  <c r="G23" i="15"/>
</calcChain>
</file>

<file path=xl/sharedStrings.xml><?xml version="1.0" encoding="utf-8"?>
<sst xmlns="http://schemas.openxmlformats.org/spreadsheetml/2006/main" count="9509" uniqueCount="2340">
  <si>
    <t>填写说明</t>
  </si>
  <si>
    <r>
      <rPr>
        <sz val="9.75"/>
        <color rgb="FF000000"/>
        <rFont val="Calibri"/>
        <family val="2"/>
      </rPr>
      <t>注意事项【</t>
    </r>
    <r>
      <rPr>
        <b/>
        <sz val="9.75"/>
        <color rgb="FFF54A45"/>
        <rFont val="Calibri"/>
        <family val="2"/>
      </rPr>
      <t>重要，读三遍</t>
    </r>
    <r>
      <rPr>
        <sz val="9.75"/>
        <color rgb="FF000000"/>
        <rFont val="Calibri"/>
        <family val="2"/>
      </rPr>
      <t>】</t>
    </r>
  </si>
  <si>
    <r>
      <rPr>
        <sz val="9.75"/>
        <color rgb="FF000000"/>
        <rFont val="Calibri"/>
        <family val="2"/>
      </rPr>
      <t>1. 此清单模板用于自动化结算的系统匹配。即适用于BPO环节也适用于结算环节。</t>
    </r>
    <r>
      <rPr>
        <b/>
        <sz val="9.75"/>
        <color rgb="FFF54A45"/>
        <rFont val="Calibri"/>
        <family val="2"/>
      </rPr>
      <t>供应商仅需填写第三个页签即“本次清单文件”</t>
    </r>
    <r>
      <rPr>
        <sz val="9.75"/>
        <color rgb="FF000000"/>
        <rFont val="Calibri"/>
        <family val="2"/>
      </rPr>
      <t>，其余页签不可填写及改动</t>
    </r>
  </si>
  <si>
    <r>
      <rPr>
        <sz val="9.75"/>
        <color rgb="FF000000"/>
        <rFont val="Calibri"/>
        <family val="2"/>
      </rPr>
      <t>2. 供应商</t>
    </r>
    <r>
      <rPr>
        <b/>
        <sz val="9.75"/>
        <color rgb="FFF54A45"/>
        <rFont val="Calibri"/>
        <family val="2"/>
      </rPr>
      <t>结算时务必上供应商门户对应的BPO中下载最新模板</t>
    </r>
    <r>
      <rPr>
        <sz val="9.75"/>
        <color rgb="FF000000"/>
        <rFont val="Calibri"/>
        <family val="2"/>
      </rPr>
      <t>，每个BPO对应的结算模板均不同，不可自行随意取模板便更改或填写！非BPO对应的模板填写将无效！</t>
    </r>
  </si>
  <si>
    <r>
      <rPr>
        <sz val="9.75"/>
        <color rgb="FF000000"/>
        <rFont val="Calibri"/>
        <family val="2"/>
      </rPr>
      <t xml:space="preserve">3. </t>
    </r>
    <r>
      <rPr>
        <b/>
        <sz val="9.75"/>
        <color rgb="FFF54A45"/>
        <rFont val="Calibri"/>
        <family val="2"/>
      </rPr>
      <t>填写及导入时 Excel的页签名称、页签顺序及各表头字段务必不要改动</t>
    </r>
    <r>
      <rPr>
        <sz val="9.75"/>
        <color rgb="FF000000"/>
        <rFont val="Calibri"/>
        <family val="2"/>
      </rPr>
      <t>！！合并单元格和改动表头将导致无法识别！！</t>
    </r>
  </si>
  <si>
    <t>具体填写说明</t>
  </si>
  <si>
    <t>4. sheet1“使用说明”为供应商的指导文件，无需填写改动；</t>
  </si>
  <si>
    <t>5. sheet2“框架条目清单”为框架供应商的框架信息，此sheet用于粘贴后序文件使用，无需任何填写和改动。注意内含业务编码，此编码为自动化识别的唯一信息，务必不能自行更改或删除！</t>
  </si>
  <si>
    <t>6. sheet3“本次清单文件”具体填写指导如下：</t>
  </si>
  <si>
    <r>
      <rPr>
        <sz val="9.75"/>
        <color rgb="FF000000"/>
        <rFont val="Calibri"/>
        <family val="2"/>
      </rPr>
      <t xml:space="preserve"> 6.1 </t>
    </r>
    <r>
      <rPr>
        <b/>
        <sz val="9.75"/>
        <color rgb="FFF54A45"/>
        <rFont val="Calibri"/>
        <family val="2"/>
      </rPr>
      <t>必填项：</t>
    </r>
    <r>
      <rPr>
        <sz val="9.75"/>
        <color rgb="FF000000"/>
        <rFont val="Calibri"/>
        <family val="2"/>
      </rPr>
      <t>第三个页签即“本次清单文件”中“条目来源、数量、单位、单价、税率、币种”为必填字段且不可删除，若框架内条目则“业务编号”同样为必填字段。上述字段已在表头中标红</t>
    </r>
  </si>
  <si>
    <t xml:space="preserve"> 6.2.自动展示项：框架内条目供应商填写“业务编号”后“分类、子类型/备注、简要描述” 三个字段会自动展示，无需手动填写</t>
  </si>
  <si>
    <t xml:space="preserve"> 6.3 无需填写：最后四个字段即“商品编号、价格编号、供应商编号、校验异常信息”供应商无需填写及管理 </t>
  </si>
  <si>
    <t xml:space="preserve"> 6.4 如需新增字段，请在第三个页签即“本次清单文件”最后一列“校验异常信息”右侧进行添加</t>
  </si>
  <si>
    <t xml:space="preserve"> 6.5「选项」 类型字段，仅可选择模板支持的选项值，详细规则见下表。若出现选项值之外的内容，请先与采购员联系</t>
  </si>
  <si>
    <r>
      <rPr>
        <sz val="9.75"/>
        <color rgb="FF000000"/>
        <rFont val="Calibri"/>
        <family val="2"/>
      </rPr>
      <t xml:space="preserve"> 6.6 </t>
    </r>
    <r>
      <rPr>
        <b/>
        <sz val="9.75"/>
        <color rgb="FFF54A45"/>
        <rFont val="Calibri"/>
        <family val="2"/>
      </rPr>
      <t>务必不可添加：不可在任意行中添加汇总金额</t>
    </r>
    <r>
      <rPr>
        <sz val="9.75"/>
        <color rgb="FFF54A45"/>
        <rFont val="Calibri"/>
        <family val="2"/>
      </rPr>
      <t>，</t>
    </r>
    <r>
      <rPr>
        <b/>
        <sz val="9.75"/>
        <color rgb="FFF54A45"/>
        <rFont val="Calibri"/>
        <family val="2"/>
      </rPr>
      <t>小计金额及汇总金额均影响系统计算</t>
    </r>
  </si>
  <si>
    <t xml:space="preserve"> 6.7 服务费的填写：若设计服务费的填写，可在“数量”栏填写对应收取服务费的金额，建议填对应公式而非数值。（举例：B5+C5+F5;而非100元）</t>
  </si>
  <si>
    <t>7. sheet4“前序清单文件”是BPO环节的报价，供应商在结算环节可以将“前序清单文件”内容对应的粘贴至“本次清单文件”并在此基础上进行增减</t>
  </si>
  <si>
    <t>表单填写常见QA</t>
  </si>
  <si>
    <t>Q1：清单文件中是否可以添加负数？A：可以。如有打包优惠可以增加行填写负数</t>
  </si>
  <si>
    <t>Q2：清单文件中是否可以增加列？A：可以，建议增加至最前端或者最后端</t>
  </si>
  <si>
    <t>Q3：文件是否有总计大小限制：A：有，最大不得超过20MB，建议较大内容可以放于飞书链接，将链接贴入清单</t>
  </si>
  <si>
    <t>Q4：同样条目是否可以多次重复填写？A：暂不可以，系统迭代中</t>
  </si>
  <si>
    <t>Q5：是否可以合并单元格？A：除了编号及红色字段，其他可以合并</t>
  </si>
  <si>
    <t>Q6：是否可以增加sheet？A：可以。如有必要的新增sheet，请在目前sheet之后增加，新增sheet内容无法用于系统匹配，请增加之前务必和采购确认</t>
  </si>
  <si>
    <t>Q7：单位1、数量1、单位2、数量2什么意思？A：例：单位1填写人，数量1填写3+单位2填写天，数量2填写4=3人2天</t>
  </si>
  <si>
    <t>Q8：若只存在1个单位及相应数量，那单位2及数量如何填写：A：单位2随意填写，数量2填写1</t>
  </si>
  <si>
    <t>Q9：模版中是否可以加入附件、链接、图片等？A：备注、说明、附件上传、验收链接等位置均可以对应上传附件、链接、图片等内容</t>
  </si>
  <si>
    <t>Q10：若想体现分类小计金额、分类的比例等如何填写？A：可以加列后合并单元格展示</t>
  </si>
  <si>
    <t>Q11：若想体现报价过程版怎么办？A：建议增加sheet体现。增加sheet的内容及格式不做任何要求</t>
  </si>
  <si>
    <t>「选项」类型字段</t>
  </si>
  <si>
    <t>字段名称</t>
  </si>
  <si>
    <t>选项枚举值（单选）</t>
  </si>
  <si>
    <t>条目来源</t>
  </si>
  <si>
    <t>框架内, 框架外, 据实结算</t>
  </si>
  <si>
    <t>税率</t>
  </si>
  <si>
    <t>0.0% , 1.0% , 2.0% , 3.0% , 5.0% , 6.0% , 7.0% , 7.5% , 8.0% , 9.0% , 10.0% , 11.0% , 12.0% , 13.0% , 13.5% , 14.0% , 15.0% , 16.0% , 17.0% , 18.0% , 19.0% , 20.0% , 21.0% , 22.0% , 22.5% , 23.0% , 25.0% , 27.0% , 30.0%</t>
  </si>
  <si>
    <t>币种</t>
  </si>
  <si>
    <t>CNY, USD, JPY , HKD</t>
  </si>
  <si>
    <t>业务编号</t>
  </si>
  <si>
    <t>条目名称</t>
  </si>
  <si>
    <t>条目单价（含税）</t>
  </si>
  <si>
    <t>单位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</si>
  <si>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</si>
  <si>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</si>
  <si>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</si>
  <si>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</si>
  <si>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</si>
  <si>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</si>
  <si>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</si>
  <si>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212.0000000000</t>
  </si>
  <si>
    <t>台</t>
  </si>
  <si>
    <t>0.0600000000</t>
  </si>
  <si>
    <t>CNY</t>
  </si>
  <si>
    <t>V0008229</t>
  </si>
  <si>
    <t>2023/12/01 - 2025/12/31</t>
  </si>
  <si>
    <t>V0008234</t>
  </si>
  <si>
    <t>M939882570566639617</t>
  </si>
  <si>
    <t>搭建制作-制作-装饰材料-仿真植物墙-混搭植物</t>
  </si>
  <si>
    <t>623.3300000000</t>
  </si>
  <si>
    <t>平米</t>
  </si>
  <si>
    <t>M939882570587611138</t>
  </si>
  <si>
    <t>AVL设备类-灯光-Fixture 
常规灯具-ETC Source Four Profile spotlight( 26°,19°,50°,36°)
ETC Source Four 造型灯( 26°,19°,50°,36°)--</t>
  </si>
  <si>
    <t>176.6700000000</t>
  </si>
  <si>
    <t>只</t>
  </si>
  <si>
    <t>M939882570587611140</t>
  </si>
  <si>
    <t>服务费税费-项目税费-项目税费-onsite人员服务费-增值税比例</t>
  </si>
  <si>
    <t>项</t>
  </si>
  <si>
    <t>M939882570594766849</t>
  </si>
  <si>
    <t>AVL设备类-结构-Truss Syste
Truss 结构-TRUSS (678 x 1018mm)
灯光吊架(678 x 1018 毫米)--</t>
  </si>
  <si>
    <t>183.3300000000</t>
  </si>
  <si>
    <t>米</t>
  </si>
  <si>
    <t>M939882570796093442</t>
  </si>
  <si>
    <t>AVL设备类-视频-Video Control System 
操作系统--视频处理器-Barco Folsom Encore E2
Barco Folsom Encore 高清视频处理器-品牌：Barco，型号：E2</t>
  </si>
  <si>
    <t>12500.0000000000</t>
  </si>
  <si>
    <t>M939882570800287745</t>
  </si>
  <si>
    <t>AVL设备类-结构-Windlass 
葫芦-Local Electric Windlass 1 Ton
国产电动葫芦1 吨--</t>
  </si>
  <si>
    <t>180.2000000000</t>
  </si>
  <si>
    <t>M939882570804482050</t>
  </si>
  <si>
    <t>AVL设备类-签到-短信服务-短信提醒-按每条计算，起订量不低于300条</t>
  </si>
  <si>
    <t>0.1100000000</t>
  </si>
  <si>
    <t>条</t>
  </si>
  <si>
    <t>M939882570839269377</t>
  </si>
  <si>
    <t>搭建制作-制作-地台结构-铁制地台 0.5m--1.5m-国标3*5钢架结构+两层15厘夹板</t>
  </si>
  <si>
    <t>149.0000000000</t>
  </si>
  <si>
    <t>M939882570881212418</t>
  </si>
  <si>
    <t>搭建制作-车辆-车辆物流-货车-市内运输-4.2m 货车，距离30km内</t>
  </si>
  <si>
    <t>833.3300000000</t>
  </si>
  <si>
    <t>车次</t>
  </si>
  <si>
    <t>M939882570888368129</t>
  </si>
  <si>
    <t>AVL设备类-音频-Mixer
调音台-YAMAHA M7CL Digital Mixer (48ch)
YAMAHA M7CL 数字调音台（48 路）-YAMAHA</t>
  </si>
  <si>
    <t>1266.6700000000</t>
  </si>
  <si>
    <t>M939882570888368131</t>
  </si>
  <si>
    <t>Onsite 人员-导游-普通英文导游-人员劳务费。不含住宿、交通、补贴等费用，每天不超过8小时</t>
  </si>
  <si>
    <t>1060.0000000000</t>
  </si>
  <si>
    <t>人/天</t>
  </si>
  <si>
    <t>M939882570952515585</t>
  </si>
  <si>
    <t>搭建制作-印刷-手提袋-无纺布-350mm*250mm*100mm，含彩色logo印刷</t>
  </si>
  <si>
    <t>8.4800000000</t>
  </si>
  <si>
    <t>个</t>
  </si>
  <si>
    <t>M939882571077238785</t>
  </si>
  <si>
    <t>AVL设备类-直播-视频设备-导播台-切换台（HD）-1ME Panasonic AV-HS410 50I 切换台1个、监视器+线缆 或同级设备</t>
  </si>
  <si>
    <t>3180.0000000000</t>
  </si>
  <si>
    <t>台/天</t>
  </si>
  <si>
    <t>M939882571174813698</t>
  </si>
  <si>
    <t>接待用车-车辆-车辆物流-运营车辆-50人座大巴车，超公里收费</t>
  </si>
  <si>
    <t>18.3300000000</t>
  </si>
  <si>
    <t>车/公里</t>
  </si>
  <si>
    <t>M939882571202940930</t>
  </si>
  <si>
    <t>AVL设备类-视频-显示器-42 寸等离子显示器-Panasonic TH-42PWD 42″ Plasma Display
松下42 寸等离子显示器</t>
  </si>
  <si>
    <t>521.5200000000</t>
  </si>
  <si>
    <t>M939882571534290945</t>
  </si>
  <si>
    <t>搭建制作-制作-常规背景结构-木质背板-单面木质背板：木结构, 表面贴画面写真（高度3m以上）</t>
  </si>
  <si>
    <t>326.6700000000</t>
  </si>
  <si>
    <t>M939882571538485250</t>
  </si>
  <si>
    <t>搭建制作-制作-板材-雪佛板20mm-密度板单面裱写真画面</t>
  </si>
  <si>
    <t>222.6000000000</t>
  </si>
  <si>
    <t>M939882571853058049</t>
  </si>
  <si>
    <t>搭建制作-制作-常规背景结构-木质背板-双面木质烤漆背板：木质烤漆，含支撑</t>
  </si>
  <si>
    <t>826.8000000000</t>
  </si>
  <si>
    <t>M939882572285198337</t>
  </si>
  <si>
    <t>AVL设备类-音频-Mixer
调音台-YAMAHA CL5 Digital Mixer (72ch)
YAMAHA CL5 数字调音台（72 路）-YAMAHA</t>
  </si>
  <si>
    <t>2650.0000000000</t>
  </si>
  <si>
    <t>M939882572377473026</t>
  </si>
  <si>
    <t>AVL设备类-视频-LED斜角屏-P3 LED Display Indoor Screen
国产 P3 斜角屏-光翔</t>
  </si>
  <si>
    <t>530.0000000000</t>
  </si>
  <si>
    <t>M939882572759154689</t>
  </si>
  <si>
    <t>搭建制作-电器-电器-空调-2匹，租赁价，3天为1展期</t>
  </si>
  <si>
    <t>1400.0000000000</t>
  </si>
  <si>
    <t>M939882572792709122</t>
  </si>
  <si>
    <t>搭建制作-电器-电器-空调-5匹，租赁价，3天为1展期</t>
  </si>
  <si>
    <t>2433.3300000000</t>
  </si>
  <si>
    <t>M939882572793815041</t>
  </si>
  <si>
    <t>AVL设备类-音频-Loudspeaker
高档音箱-全频音箱-JBL、EAW、Meyersound、D&amp;B</t>
  </si>
  <si>
    <t>763.2000000000</t>
  </si>
  <si>
    <t>M939882572821942274</t>
  </si>
  <si>
    <t>搭建制作-制作-展柜-木制防火板-高度2.4米内，含抽屉、开门</t>
  </si>
  <si>
    <t>延米</t>
  </si>
  <si>
    <t>M939882573115543553</t>
  </si>
  <si>
    <t>搭建制作-展示灯具-射灯-575车展灯-150WLED 聚光</t>
  </si>
  <si>
    <t>127.2000000000</t>
  </si>
  <si>
    <t>M939882573182779393</t>
  </si>
  <si>
    <t>AVL设备类-视频-Video Control System 
操作系统-视频转换器-MAGNIMAGE MIG-590 转换器 --</t>
  </si>
  <si>
    <t>900.0000000000</t>
  </si>
  <si>
    <t>M939882573354618882</t>
  </si>
  <si>
    <t>接待用车-车辆-车辆物流-运营车辆-豪华轿车-奥迪A6，超公里收费</t>
  </si>
  <si>
    <t>10.0000000000</t>
  </si>
  <si>
    <t>M939882573511041026</t>
  </si>
  <si>
    <t>接待用车-车辆-车辆物流-运营车辆-豪华轿车-奥迪A6，可使用同等类型车辆，1天8小时 or 100km计算，超出公里数及时间另计费</t>
  </si>
  <si>
    <t>1272.0000000000</t>
  </si>
  <si>
    <t>辆/天</t>
  </si>
  <si>
    <t>M939882573635764226</t>
  </si>
  <si>
    <t>第三方人员类-运营人员-服务人员-礼仪-人员劳务费。不含住宿、交通、补贴等费用，每场不超过8小时
彩排按每人0.5场收费，含个税</t>
  </si>
  <si>
    <t>689.0000000000</t>
  </si>
  <si>
    <t>人/场</t>
  </si>
  <si>
    <t>M939882573660930049</t>
  </si>
  <si>
    <t>AVL设备类-灯光-Effect Lights 
效果灯-LED频闪,5头,光束,染色,像素控制以及无极旋转功能于一体-ACME CM560Z</t>
  </si>
  <si>
    <t>318.0000000000</t>
  </si>
  <si>
    <t>M939882573665124354</t>
  </si>
  <si>
    <t>AVL设备类-灯光-Fixture 
常规灯具-Follow Spot (1200w)
追光灯--</t>
  </si>
  <si>
    <t>381.6000000000</t>
  </si>
  <si>
    <t>M939882573765787649</t>
  </si>
  <si>
    <t>AVL设备类-结构-Truss Syste
Truss 结构-TRUSS (520 x 760 mm)
灯光吊架(520 x 760 毫米)--</t>
  </si>
  <si>
    <t>128.2600000000</t>
  </si>
  <si>
    <t>M939882573841158145</t>
  </si>
  <si>
    <t>搭建制作-家具及办公设备-柱头牌-A4柱头牌-说明：铁质喷漆
规格：A4大小</t>
  </si>
  <si>
    <t>106.0000000000</t>
  </si>
  <si>
    <t>M939882573845479426</t>
  </si>
  <si>
    <t>搭建制作-制作-抽奖箱-亚克力材料-50*50*50cm，含画面</t>
  </si>
  <si>
    <t>171.7200000000</t>
  </si>
  <si>
    <t>M939882573849546754</t>
  </si>
  <si>
    <t>搭建制作-制作-地毯-加厚展览地毯-5-7mm</t>
  </si>
  <si>
    <t>21.2000000000</t>
  </si>
  <si>
    <t>M939882573888528385</t>
  </si>
  <si>
    <t>第三方人员类-搭建人员-搭建人员-搭建人工-人员劳务费，每场不超过8小时</t>
  </si>
  <si>
    <t>316.6700000000</t>
  </si>
  <si>
    <t>M939882573925044225</t>
  </si>
  <si>
    <t>搭建制作-印刷-单页-A4彩色双面200克铜板纸-数量(501-5000)</t>
  </si>
  <si>
    <t>1.6000000000</t>
  </si>
  <si>
    <t>张</t>
  </si>
  <si>
    <t>M939882574113787906</t>
  </si>
  <si>
    <t>搭建制作-制作-常规背景结构-木质背板-单面木质烤漆背板：木质烤漆，含支撑</t>
  </si>
  <si>
    <t>487.6000000000</t>
  </si>
  <si>
    <t>M939882574747127809</t>
  </si>
  <si>
    <t>搭建制作-制作-常规背景结构-木质背板-双面木质背板：木结构, 表面刷涂料</t>
  </si>
  <si>
    <t>580.0000000000</t>
  </si>
  <si>
    <t>M939882574831013890</t>
  </si>
  <si>
    <t>搭建制作-制作-灯箱-内嵌灯箱-木结构开凹槽， 藏led550贴片，外表与墙体齐平，深度大于150mm</t>
  </si>
  <si>
    <t>424.0000000000</t>
  </si>
  <si>
    <t>M939882574878384130</t>
  </si>
  <si>
    <t>搭建制作-家具及办公设备-其他-A4彩色激光打印机-租赁价，3天为1展期</t>
  </si>
  <si>
    <t>M939882574969425921</t>
  </si>
  <si>
    <t>搭建制作-印刷-手提袋-纸质印刷-350mm*250mm*100mm（500-5000）</t>
  </si>
  <si>
    <t>5.3000000000</t>
  </si>
  <si>
    <t>M939882575455965186</t>
  </si>
  <si>
    <t>AVL设备类-直播-摄像设备-aja硬盘+录机--</t>
  </si>
  <si>
    <t>M939882578874449921</t>
  </si>
  <si>
    <t>搭建制作-制作-装饰材料-烤漆-三层烤漆,普通品牌</t>
  </si>
  <si>
    <t>206.6700000000</t>
  </si>
  <si>
    <t>M939882578945626113</t>
  </si>
  <si>
    <t>搭建制作-制作-板材-雪佛板10-15mm厚-密度板单面裱写真画面</t>
  </si>
  <si>
    <t>M939882579331502082</t>
  </si>
  <si>
    <t>搭建制作-制作-装饰材料-无限镜-框架结构，最外层玻璃，内侧镜子结构</t>
  </si>
  <si>
    <t>1390.5600000000</t>
  </si>
  <si>
    <t>M939882579960647681</t>
  </si>
  <si>
    <t>搭建制作-家具及办公设备-其他-硒鼓--</t>
  </si>
  <si>
    <t>42.4000000000</t>
  </si>
  <si>
    <t>套</t>
  </si>
  <si>
    <t>M939882580049960961</t>
  </si>
  <si>
    <t>搭建制作-制作-板材-KT板-KT板单面裱写真画面</t>
  </si>
  <si>
    <t>50.8800000000</t>
  </si>
  <si>
    <t>M939882580598181889</t>
  </si>
  <si>
    <t>搭建制作-家具及办公设备-桌椅-单人面包凳-租赁价，3天为1展期</t>
  </si>
  <si>
    <t>123.3300000000</t>
  </si>
  <si>
    <t>M939882581059555330</t>
  </si>
  <si>
    <t>搭建制作-制作-布艺-旗帜布-0.6-0.7米宽幅，无味（环保）油墨</t>
  </si>
  <si>
    <t>24.3800000000</t>
  </si>
  <si>
    <t>M939882581512667137</t>
  </si>
  <si>
    <t>AVL设备类-音频-音箱-小音箱-雅马哈（YAMAHA）NX-N500</t>
  </si>
  <si>
    <t>对</t>
  </si>
  <si>
    <t>M939882581652185090</t>
  </si>
  <si>
    <t>服务费税费-项目服务费-项目服务费-制作搭建、AVL设备、第三方人员服务费-服务费比例</t>
  </si>
  <si>
    <t>0.1000000000</t>
  </si>
  <si>
    <t>M939882582330556417</t>
  </si>
  <si>
    <t>搭建制作-印刷-单页-A4彩色单面250克铜板纸-数量(1-500)</t>
  </si>
  <si>
    <t>1.9100000000</t>
  </si>
  <si>
    <t>M939882582363983873</t>
  </si>
  <si>
    <t>搭建制作-制作-地台-舞台结构-钢结构地台支撑 高10cm</t>
  </si>
  <si>
    <t>95.4000000000</t>
  </si>
  <si>
    <t>M939882583207165953</t>
  </si>
  <si>
    <t>AVL设备类-视频-Other Video Auxiliary Equipment 
其它视频辅助设备-Apple iMac
Apple 一体机电脑-近两年款机型（设备租赁）</t>
  </si>
  <si>
    <t>700.0000000000</t>
  </si>
  <si>
    <t>M939882583425269761</t>
  </si>
  <si>
    <t>AVL设备类-视频-显示器-65 寸等离子显示器-Panasonic TH-65PF10CK 65″HDTV Plasma Display
松下65 寸等离子显示器（70“）</t>
  </si>
  <si>
    <t>1590.0000000000</t>
  </si>
  <si>
    <t>M939882584503078914</t>
  </si>
  <si>
    <t>搭建制作-制作-桁架-宝丽布+桁架-3.2m宽幅，黑底材质+无味（环保）油墨</t>
  </si>
  <si>
    <t>90.1000000000</t>
  </si>
  <si>
    <t>M939882584591286273</t>
  </si>
  <si>
    <t>搭建制作-家具及办公设备-桌椅-IBM长桌-1200*400，租赁价，3天为1展期</t>
  </si>
  <si>
    <t>73.3300000000</t>
  </si>
  <si>
    <t>M939882585367105538</t>
  </si>
  <si>
    <t>AVL设备类-视频-LED户外屏-P3 LED Display Indoor Screen
国产 P3 户外防水屏-光翔</t>
  </si>
  <si>
    <t>M939882585740398594</t>
  </si>
  <si>
    <t>搭建制作-印刷-喷绘宝丽布-宝丽布-3.2m宽幅，黑底材质+无味（环保）油墨</t>
  </si>
  <si>
    <t>46.6700000000</t>
  </si>
  <si>
    <t>M939882585786535937</t>
  </si>
  <si>
    <t>AVL设备类-音频-Loudspeaker
高档音箱-线阵反送-L-acoustics、D&amp;B、EAW、Meyersound、C-MARK</t>
  </si>
  <si>
    <t>M939882586172411906</t>
  </si>
  <si>
    <t>AVL设备类-音频-Loudspeaker
中档音箱-全频反送-力素(NEXO)、JBL、JVC</t>
  </si>
  <si>
    <t>499.0000000000</t>
  </si>
  <si>
    <t>M939882586844733441</t>
  </si>
  <si>
    <t>搭建制作-制作-布艺-单片铁架綳软膜--</t>
  </si>
  <si>
    <t>148.4000000000</t>
  </si>
  <si>
    <t>M939882587237765121</t>
  </si>
  <si>
    <t>AVL设备类-灯光-Lighting Control System 
灯光控制系统-灯光控台-灯光信号分配器-Lighting DA</t>
  </si>
  <si>
    <t>M939882587279708162</t>
  </si>
  <si>
    <t>搭建制作-家具及办公设备-其他-穿衣镜（大）-含折旧维护费，租赁价，3天为1展期</t>
  </si>
  <si>
    <t>63.6000000000</t>
  </si>
  <si>
    <t>M939882588072558593</t>
  </si>
  <si>
    <t>AVL设备类-音频-Other Audio Auxiliary Equipment 
其它音频辅助设备-5G无线数字内通，LT750 主机-LAON</t>
  </si>
  <si>
    <t>1219.0000000000</t>
  </si>
  <si>
    <t>M939882588298924034</t>
  </si>
  <si>
    <t>搭建制作-制作-常规背景结构-木质背板-异形木质背板：木结构, 表面刷涂料</t>
  </si>
  <si>
    <t>436.6700000000</t>
  </si>
  <si>
    <t>M939882589189349378</t>
  </si>
  <si>
    <t>搭建制作-家具及办公设备-其他-安全出口指示灯-含折旧维护费，租赁价，3天为1展期</t>
  </si>
  <si>
    <t>M939882589636907010</t>
  </si>
  <si>
    <t>搭建制作-印刷-椅背贴-不干胶印刷-150mm*100mm</t>
  </si>
  <si>
    <t>2.1200000000</t>
  </si>
  <si>
    <t>M939882589835272194</t>
  </si>
  <si>
    <t>AVL设备类-直播-摄像设备-高清摄像机（天眼）-SONY-2580</t>
  </si>
  <si>
    <t>1908.0000000000</t>
  </si>
  <si>
    <t>M939882589917925378</t>
  </si>
  <si>
    <t>搭建制作-制作-布艺-旗帜布-1.1-1.2米宽幅，无味（环保）油墨</t>
  </si>
  <si>
    <t>37.1000000000</t>
  </si>
  <si>
    <t>M939882590615412737</t>
  </si>
  <si>
    <t>AVL设备类-结构-Truss Syste
Truss 结构-TRUSS (600 x 1200mm)
灯光吊架(600 x 1200 毫米)--</t>
  </si>
  <si>
    <t>216.6700000000</t>
  </si>
  <si>
    <t>M939882590997094402</t>
  </si>
  <si>
    <t>搭建制作-制作-装饰材料-油漆-亮面漆</t>
  </si>
  <si>
    <t>226.6700000000</t>
  </si>
  <si>
    <t>M939882591068397569</t>
  </si>
  <si>
    <t>AVL设备类-音频-Mixer
调音台-Digico SD8 Digital Sound Console 数字调音台-Digico</t>
  </si>
  <si>
    <t>2968.0000000000</t>
  </si>
  <si>
    <t>M939882591671144450</t>
  </si>
  <si>
    <t>AVL设备类-音频-Loudspeaker
中档音箱-线阵反送-JBL、Hivi、JVC、Peavey Electronics</t>
  </si>
  <si>
    <t>636.0000000000</t>
  </si>
  <si>
    <t>M939882592322494466</t>
  </si>
  <si>
    <t>搭建制作-家具及办公设备-其他-移动白板-移动白板，1200*900mm</t>
  </si>
  <si>
    <t>111.3000000000</t>
  </si>
  <si>
    <t>M939882592371720193</t>
  </si>
  <si>
    <t>AVL设备类-视频-Screen 投影幕-300″Front/Rear Fast-fold Screen
300 寸正/背折叠投影幕--</t>
  </si>
  <si>
    <t>848.0000000000</t>
  </si>
  <si>
    <t>块</t>
  </si>
  <si>
    <t>M939882593421402114</t>
  </si>
  <si>
    <t>搭建制作-制作-指引-易拉宝-铝合金材质，120*200cm，含写真画面</t>
  </si>
  <si>
    <t>201.4000000000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</si>
  <si>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</si>
  <si>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</si>
  <si>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948.0000000000</t>
  </si>
  <si>
    <t>M939882593764102146</t>
  </si>
  <si>
    <t>AVL设备类-灯光-电脑灯-电脑图案灯2000W SPOT-FINEART SPOT 1000E</t>
  </si>
  <si>
    <t>742.0000000000</t>
  </si>
  <si>
    <t>M939882594229669889</t>
  </si>
  <si>
    <t>搭建制作-制作-立体雕刻字-木烤漆字--</t>
  </si>
  <si>
    <t>M939882594456162306</t>
  </si>
  <si>
    <t>搭建制作-制作-装饰材料-钢化玻璃-青玻-厚度8mm</t>
  </si>
  <si>
    <t>180.0000000000</t>
  </si>
  <si>
    <t>M939882595064463361</t>
  </si>
  <si>
    <t>AVL设备类-音频-Mixer
调音台-Digico SD5 Digital Sound Console 数字调音台-Digico</t>
  </si>
  <si>
    <t>M939882595135766530</t>
  </si>
  <si>
    <t>搭建制作-制作-装饰材料-防火板-国产，厚度3mm</t>
  </si>
  <si>
    <t>55.3000000000</t>
  </si>
  <si>
    <t>M939882595458600961</t>
  </si>
  <si>
    <t>接待用车-车辆-车辆物流-运营车辆-中型车-考斯特，超公里收费</t>
  </si>
  <si>
    <t>15.0000000000</t>
  </si>
  <si>
    <t>M939882596175826946</t>
  </si>
  <si>
    <t>搭建制作-制作-灯箱-外挂灯箱-藏led550贴片，外表突出墙体，深度大于150mm</t>
  </si>
  <si>
    <t>M939882596523954178</t>
  </si>
  <si>
    <t>第三方人员类-内容制作-H5-H5前端程序开发-前端页面制作，动效实现</t>
  </si>
  <si>
    <t>页</t>
  </si>
  <si>
    <t>M939882596713930754</t>
  </si>
  <si>
    <t>接待用车-车辆-车辆物流-运营车辆-商务乘用车-GL8，可使用同等类型车辆，1天8小时 or 100km计算，超出公里数及时间另计费</t>
  </si>
  <si>
    <t>M939882597509615618</t>
  </si>
  <si>
    <t>搭建制作-制作-地台-舞台结构-木结构，LED支撑地台 高80cm</t>
  </si>
  <si>
    <t>M939882597903880193</t>
  </si>
  <si>
    <t>搭建制作-制作-立体雕刻字-密度板字--</t>
  </si>
  <si>
    <t>266.6700000000</t>
  </si>
  <si>
    <t>M939882598316154881</t>
  </si>
  <si>
    <t>Onsite 人员-导游-高级英文导游-人员劳务费。不含住宿、交通、补贴等费用，每天不超过8小时</t>
  </si>
  <si>
    <t>M939882599015497730</t>
  </si>
  <si>
    <t>搭建制作-制作-装饰材料-墙纸-国产，单色</t>
  </si>
  <si>
    <t>62.8700000000</t>
  </si>
  <si>
    <t>M939882599195725825</t>
  </si>
  <si>
    <t>搭建制作-制作-布艺-AV架弹力布0.6m*0.6m-內遮光布+弾力布</t>
  </si>
  <si>
    <t>116.6700000000</t>
  </si>
  <si>
    <t>M939882599540891650</t>
  </si>
  <si>
    <t>搭建制作-制作-布艺-遮光布-单层</t>
  </si>
  <si>
    <t>M939882600122667010</t>
  </si>
  <si>
    <t>搭建制作-制作-地台面材-强化复合木地板/多层板--</t>
  </si>
  <si>
    <t>69.8200000000</t>
  </si>
  <si>
    <t>M939882600491765761</t>
  </si>
  <si>
    <t>AVL设备类-音频-Loudspeaker
高档音箱-全频低音音箱-JBL、EAW、Meyersound、D&amp;B</t>
  </si>
  <si>
    <t>M939882600781299714</t>
  </si>
  <si>
    <t>AVL设备类-视频-Other Video Auxiliary Equipment 
其它视频辅助设备-Apple Mac Pro
Apple 台式电脑-近两年款机型</t>
  </si>
  <si>
    <t>400.0000000000</t>
  </si>
  <si>
    <t>M939882601309655041</t>
  </si>
  <si>
    <t>搭建制作-制作-板材-KT板-KT板双面裱写真画面</t>
  </si>
  <si>
    <t>M939882601838264322</t>
  </si>
  <si>
    <t>搭建制作-展示灯具-筒灯-节能灯-15W</t>
  </si>
  <si>
    <t>27.5600000000</t>
  </si>
  <si>
    <t>M939882601926217730</t>
  </si>
  <si>
    <t>AVL设备类-音频-Loudspeaker
中档音箱-线阵音箱-JBL、Hivi、JVC、Peavey Electronics</t>
  </si>
  <si>
    <t>M939882602840702977</t>
  </si>
  <si>
    <t>搭建制作-印刷-单页-A4彩色双面250克铜板纸-数量(501-5000)</t>
  </si>
  <si>
    <t>1.9300000000</t>
  </si>
  <si>
    <t>M939882603244462081</t>
  </si>
  <si>
    <t>搭建制作-制作-地台面材-三聚氰铵地板-15mm</t>
  </si>
  <si>
    <t>M939882603638726657</t>
  </si>
  <si>
    <t>AVL设备类-音频-AMP
功放-数字功放-Nexo、D&amp;B、Crown</t>
  </si>
  <si>
    <t>416.6700000000</t>
  </si>
  <si>
    <t>M939882603784294401</t>
  </si>
  <si>
    <t>搭建制作-制作-立体雕刻字-不锈钢字--</t>
  </si>
  <si>
    <t>190.8000000000</t>
  </si>
  <si>
    <t>M939882604258250753</t>
  </si>
  <si>
    <t>AVL设备类-音频-Other Audio Auxiliary Equipment 
其它音频辅助设备-5G无线数字内通，LT750 子机+耳机-LAON</t>
  </si>
  <si>
    <t>M939882604300193794</t>
  </si>
  <si>
    <t>搭建制作-印刷-写真刀刮布-刀刮布-喷绘UV，3.2m宽幅，刀刮布+无味（环保）油墨</t>
  </si>
  <si>
    <t>62.5400000000</t>
  </si>
  <si>
    <t>M939882604723818498</t>
  </si>
  <si>
    <t>AVL设备类-视频-Video Control System 
操作系统-视频处理器-MAGNIMAGE MIG-V3 2K视频处理器--</t>
  </si>
  <si>
    <t>2544.0000000000</t>
  </si>
  <si>
    <t>M939882604976709634</t>
  </si>
  <si>
    <t>AVL设备类-视频-Lens 镜头-进口 变焦中长焦镜头-Barco High Brightness TLD Zoom Len
Barco 变焦中长焦镜头</t>
  </si>
  <si>
    <t>M939882605701091329</t>
  </si>
  <si>
    <t>搭建制作-家具及办公设备-其他-化妆镜-含折旧维护费，租赁价，3天为1展期</t>
  </si>
  <si>
    <t>M939882605761044482</t>
  </si>
  <si>
    <t>接待用车-车辆-车辆物流-运营车辆-接送机-GL8，60公里内，高速费另计</t>
  </si>
  <si>
    <t>辆/趟</t>
  </si>
  <si>
    <t>M939882606024052738</t>
  </si>
  <si>
    <t>AVL设备类-视频-Video Control System 
操作系统-控台-MAGNIMAGE MIG-H1 控制台--</t>
  </si>
  <si>
    <t>2120.0000000000</t>
  </si>
  <si>
    <t>M939882606988742658</t>
  </si>
  <si>
    <t>AVL设备类-灯光-Effect Lights 
效果灯-LED集频闪、光束、染色效果于一体的多功能频闪灯-ACME STROBE 5 IP</t>
  </si>
  <si>
    <t>M939882607181680641</t>
  </si>
  <si>
    <t>报批及安保-运营人员-服务人员-手持金属检测器--</t>
  </si>
  <si>
    <t>M939882607920005122</t>
  </si>
  <si>
    <t>搭建制作-印刷-单页-A4彩色双面200克铜板纸-数量(1-500)</t>
  </si>
  <si>
    <t>M939882608205217793</t>
  </si>
  <si>
    <t>搭建制作-车辆-车辆物流-货车-市内运输-12.5m 货车，距离30km内</t>
  </si>
  <si>
    <t>2066.6700000000</t>
  </si>
  <si>
    <t>M939882608213606402</t>
  </si>
  <si>
    <t>搭建制作-制作-地毯-圈绒地毯--</t>
  </si>
  <si>
    <t>40.6300000000</t>
  </si>
  <si>
    <t>M939882608804876290</t>
  </si>
  <si>
    <t>AVL设备类-视频-Screen 投影幕-200″Front/Rear Fast-fold Screen
200 寸正/背投影幕--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</si>
  <si>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</si>
  <si>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</si>
  <si>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2438.0000000000</t>
  </si>
  <si>
    <t>M939882609882812417</t>
  </si>
  <si>
    <t>AVL设备类-视频-显示器-100寸等离子-小米/夏普100吋等离子电视</t>
  </si>
  <si>
    <t>4333.3300000000</t>
  </si>
  <si>
    <t>M939882609983602689</t>
  </si>
  <si>
    <t>搭建制作-制作-地台结构-地台包边-宽度35mm，厚度6mm铝合金</t>
  </si>
  <si>
    <t>50.0000000000</t>
  </si>
  <si>
    <t>M939882610457432066</t>
  </si>
  <si>
    <t>AVL设备类-视频-国产投影-10000流明-SANYO PLC-XF710C LCD Projector
SANYO PLC-XF710C LCD 三洋10000流明投影机</t>
  </si>
  <si>
    <t>M939882610784714754</t>
  </si>
  <si>
    <t>服务费税费-项目服务费-项目服务费-机票、用车、用餐等第三方资源-服务费比例</t>
  </si>
  <si>
    <t>M939882611431743489</t>
  </si>
  <si>
    <t>AVL设备类-灯光-Fixture 
常规灯具-Moving LED Par
摇头LED PAR 灯-ACME CM系列/EK 系列</t>
  </si>
  <si>
    <t>253.3300000000</t>
  </si>
  <si>
    <t>M939882611997974530</t>
  </si>
  <si>
    <t>搭建制作-制作-网格架-铁丝网格架-黑色铁丝网架，喷漆加槽钢固定</t>
  </si>
  <si>
    <t>174.1400000000</t>
  </si>
  <si>
    <t>M939882612567166978</t>
  </si>
  <si>
    <t>搭建制作-印刷-服装-纯棉polo-200g纯棉，丝印单色logo，热转印面积≤20*30cm，50件起订</t>
  </si>
  <si>
    <t>件</t>
  </si>
  <si>
    <t>M939882612760231937</t>
  </si>
  <si>
    <t>搭建制作-家具及办公设备-其他-大型绿植-大型景观绿植（如绿萝、散尾葵等）</t>
  </si>
  <si>
    <t>74.2000000000</t>
  </si>
  <si>
    <t>盆</t>
  </si>
  <si>
    <t>M939882612778115073</t>
  </si>
  <si>
    <t>AVL设备类-视频-Other Video Auxiliary Equipment 
其它视频辅助设备-D′San Cue lights PC-433-mini
D′San PC-433-mini 无线长距离翻页提示器--</t>
  </si>
  <si>
    <t>344.5000000000</t>
  </si>
  <si>
    <t>M939882613515079682</t>
  </si>
  <si>
    <t>搭建制作-家具及办公设备-其他-挂衣龙门架-含折旧维护费，租赁价，3天为1展期</t>
  </si>
  <si>
    <t>M939882613759582209</t>
  </si>
  <si>
    <t>接待用车-车辆-车辆物流-运营车辆-商务乘用车-GL8，超公里收费</t>
  </si>
  <si>
    <t>M939882613775126529</t>
  </si>
  <si>
    <t>搭建制作-印刷-写真-可转移背胶+覆膜-125g</t>
  </si>
  <si>
    <t>55.0000000000</t>
  </si>
  <si>
    <t>M939882614325813250</t>
  </si>
  <si>
    <t>接待用车-车辆-车辆物流-运营车辆-接送机-50座大巴车，60公里内，高速费另计</t>
  </si>
  <si>
    <t>M939882614664445954</t>
  </si>
  <si>
    <t>AVL设备类-灯光-电脑灯-电脑光束灯330W BEAM-JOLLY COUPE X-5 /GTD-330</t>
  </si>
  <si>
    <t>371.0000000000</t>
  </si>
  <si>
    <t>M939882615034650625</t>
  </si>
  <si>
    <t>搭建制作-印刷-热转印布-热转印布-3.2m宽幅，白底材质</t>
  </si>
  <si>
    <t>M939882615319863298</t>
  </si>
  <si>
    <t>搭建制作-制作-布艺-星空幕 （含星空灯）--</t>
  </si>
  <si>
    <t>M939882615687729153</t>
  </si>
  <si>
    <t>第三方人员类-侧拍摄影摄像-云摄影-Ai修图+平台使用-AI修图及平台使用，例如VPHOTO</t>
  </si>
  <si>
    <t>3500.0000000000</t>
  </si>
  <si>
    <t>场</t>
  </si>
  <si>
    <t>M939882616262348801</t>
  </si>
  <si>
    <t>搭建制作-制作-立体雕刻字-乳胶漆立体字--</t>
  </si>
  <si>
    <t>652.9600000000</t>
  </si>
  <si>
    <t>M939882616602087426</t>
  </si>
  <si>
    <t>搭建制作-制作-常规背景结构-木质背板-双面木质背板：木结构, 表面喷漆</t>
  </si>
  <si>
    <t>614.8000000000</t>
  </si>
  <si>
    <t>M939882617147346946</t>
  </si>
  <si>
    <t>AVL设备类-结构-Truss Syste
Truss 结构-TRUSS (1000 x 1600mm)
灯光吊架(1000 x 1600 毫米)--</t>
  </si>
  <si>
    <t>293.3300000000</t>
  </si>
  <si>
    <t>M939882617584787457</t>
  </si>
  <si>
    <t>AVL设备类-签到-自助机（身份证功能）-液晶触摸屏，含二维条码读取器及取卡口-17寸以上</t>
  </si>
  <si>
    <t>M939882617660284930</t>
  </si>
  <si>
    <t>AVL设备类-结构-Windlass 
葫芦-Imported CM Brand Electric Windlass 1 Ton
进口CM 电动葫芦1 吨--</t>
  </si>
  <si>
    <t>M939882618267353090</t>
  </si>
  <si>
    <t>接待用车-车辆-车辆物流-运营车辆-中型车-考斯特，超时间收费</t>
  </si>
  <si>
    <t>120.0000000000</t>
  </si>
  <si>
    <t>辆/小时</t>
  </si>
  <si>
    <t>M939882618426609666</t>
  </si>
  <si>
    <t>接待用车-车辆-车辆物流-运营车辆-接送机-奥迪A6，60公里内，高速费另计</t>
  </si>
  <si>
    <t>650.0000000000</t>
  </si>
  <si>
    <t>M939882619102019586</t>
  </si>
  <si>
    <t>搭建制作-车辆-车辆物流-货车-市内运输-6.2m 货车，距离30km内</t>
  </si>
  <si>
    <t>1353.3300000000</t>
  </si>
  <si>
    <t>M939882619487768577</t>
  </si>
  <si>
    <t>搭建制作-制作-布艺-旗帜布-0.8-1米宽幅，无味（环保）油墨</t>
  </si>
  <si>
    <t>26.5000000000</t>
  </si>
  <si>
    <t>M939882619895848961</t>
  </si>
  <si>
    <t>搭建制作-制作-机械结构-钢缆升降机-电控钢丝绳升降机，提升速度15m/min 以内</t>
  </si>
  <si>
    <t>M939882620125429762</t>
  </si>
  <si>
    <t>报批及安保-运营人员-服务人员-安检门--</t>
  </si>
  <si>
    <t>M939882620913831937</t>
  </si>
  <si>
    <t>第三方人员类-内容制作-平面制作-PPT美化-根据设计风格排版，调整宽屏进行美化</t>
  </si>
  <si>
    <t>M939882621057671170</t>
  </si>
  <si>
    <t>搭建制作-制作-地台-舞台结构-钢结构地台支撑 高150cm</t>
  </si>
  <si>
    <t>196.5700000000</t>
  </si>
  <si>
    <t>M939882621685583874</t>
  </si>
  <si>
    <t>第三方人员类-内容制作-视频制作-活动内容素材整理，精剪-视频素材整理，精修，2分钟以内，超出2分钟按照2分钟计价</t>
  </si>
  <si>
    <t>M939882622121918465</t>
  </si>
  <si>
    <t>AVL设备类-视频-触控一体机-智能触控一体机-每场为3天，每增加一天按0.5场计费</t>
  </si>
  <si>
    <t>M939882622247620609</t>
  </si>
  <si>
    <t>搭建制作-制作-装饰材料-亚克力-国产 5mm</t>
  </si>
  <si>
    <t>173.3300000000</t>
  </si>
  <si>
    <t>M939882622768947202</t>
  </si>
  <si>
    <t>搭建制作-印刷-软膜-高清UV软膜喷绘-双层模式</t>
  </si>
  <si>
    <t>M939882623245864961</t>
  </si>
  <si>
    <t>AVL设备类-视频-LED地屏-P6 floor LED Screen
国产 P6 地屏-光翔</t>
  </si>
  <si>
    <t>M939882623330983937</t>
  </si>
  <si>
    <t>搭建制作-制作-装饰材料-钢化玻璃-普通清玻璃10mm钢化</t>
  </si>
  <si>
    <t>M939882623602380801</t>
  </si>
  <si>
    <t>搭建制作-制作-板材-密度板10-15mm厚-密度板单面裱写真画面</t>
  </si>
  <si>
    <t>M939882624185389057</t>
  </si>
  <si>
    <t>接待用车-车辆-车辆物流-运营车辆-接送机-考斯特，60公里内，高速费另计</t>
  </si>
  <si>
    <t>M939882624336384001</t>
  </si>
  <si>
    <t>搭建制作-家具及办公设备-柱头牌-A3柱头牌-说明：铁质喷漆
规格：A3大小</t>
  </si>
  <si>
    <t>M939882625422708737</t>
  </si>
  <si>
    <t>搭建制作-展示灯具-射灯-长臂射灯-30W</t>
  </si>
  <si>
    <t>46.6400000000</t>
  </si>
  <si>
    <t>M939882626391592962</t>
  </si>
  <si>
    <t>AVL设备类-灯光-Fixture 
常规灯具-4 Bulb Floodlight
四头灯--</t>
  </si>
  <si>
    <t>M939882627108945921</t>
  </si>
  <si>
    <t>AVL设备类-视频-Other Video Auxiliary Equipment 
其它视频辅助设备-触摸屏-55’</t>
  </si>
  <si>
    <t>1187.2000000000</t>
  </si>
  <si>
    <t>M939882627565998081</t>
  </si>
  <si>
    <t>搭建制作-印刷-主持人手卡-彩色单面157克铜板纸-150mm*100mm</t>
  </si>
  <si>
    <t>0.9500000000</t>
  </si>
  <si>
    <t>M939882627884892162</t>
  </si>
  <si>
    <t>搭建制作-制作-背景板基础结构-9厘板龙骨，5厘多层阻燃板封面-厚度100mm以内</t>
  </si>
  <si>
    <t>M939882628062158850</t>
  </si>
  <si>
    <t>搭建制作-制作-板材-密度板20mm厚-密度板单面裱写真画面</t>
  </si>
  <si>
    <t>M939882628409180161</t>
  </si>
  <si>
    <t>搭建制作-制作-过桥板-过桥板-橡胶过桥板，30-40cm宽</t>
  </si>
  <si>
    <t>31.8000000000</t>
  </si>
  <si>
    <t>M939882628472094722</t>
  </si>
  <si>
    <t>搭建制作-制作-立体雕刻字-木结构喷漆字--</t>
  </si>
  <si>
    <t>M939882628870553601</t>
  </si>
  <si>
    <t>搭建制作-制作-装饰材料-防火涂料-中南等国产品牌</t>
  </si>
  <si>
    <t>M939882629038198786</t>
  </si>
  <si>
    <t>接待用车-车辆-车辆物流-运营车辆-中型车-考斯特，可使用同等类型车辆，1天8小时 or 100km计算，超出公里数及时间另计费</t>
  </si>
  <si>
    <t>1500.0000000000</t>
  </si>
  <si>
    <t>M939882629491183617</t>
  </si>
  <si>
    <t>搭建制作-印刷-服装-卫衣-400g纯棉，丝印单色logo，热转印面积≤20*30cm，50件起订</t>
  </si>
  <si>
    <t>79.5000000000</t>
  </si>
  <si>
    <t>M939882629671538690</t>
  </si>
  <si>
    <t>搭建制作-制作-布艺-条幅布-1.1-1.2米宽幅，无味（环保）油墨</t>
  </si>
  <si>
    <t>M939882630246285313</t>
  </si>
  <si>
    <t>AVL设备类-灯光-Effect Lights 
效果灯-防水LED全彩频闪条灯-EK COLLIDER-BAR-IP</t>
  </si>
  <si>
    <t>233.0000000000</t>
  </si>
  <si>
    <t>M939882630543953922</t>
  </si>
  <si>
    <t>AVL设备类-音频-Microphone
话筒-SHURE UHF Wireless Lapel Mic WL183
SHURE WL183 无线领夹话筒-SHURE</t>
  </si>
  <si>
    <t>159.0000000000</t>
  </si>
  <si>
    <t>M939882630977200129</t>
  </si>
  <si>
    <t>搭建制作-印刷-麦克风套-雪弗板裱写真-80mm*50mm</t>
  </si>
  <si>
    <t>M939882631781400578</t>
  </si>
  <si>
    <t>搭建制作-制作-指引-油画架-木质，不含画面</t>
  </si>
  <si>
    <t>M939882631915491330</t>
  </si>
  <si>
    <t>搭建制作-制作-地毯-阻燃拉绒地毯--</t>
  </si>
  <si>
    <t>28.2300000000</t>
  </si>
  <si>
    <t>M939882632133595137</t>
  </si>
  <si>
    <t>搭建制作-制作-布艺-AV架弹力布0.4m*0.4m-內遮光布+弾力布</t>
  </si>
  <si>
    <t>105.0000000000</t>
  </si>
  <si>
    <t>M939882632180965378</t>
  </si>
  <si>
    <t>AVL设备类-视频-Video Control System 
操作系统--视频处理器-Barco Folsom Encore HD VP 3ME
Barco Folsom Encore 高清视频处理器-品牌：Barco，型号：VP 3ME</t>
  </si>
  <si>
    <t>M939882632766935041</t>
  </si>
  <si>
    <t>搭建制作-制作-立体雕刻字-喷漆立体字--</t>
  </si>
  <si>
    <t>979.4400000000</t>
  </si>
  <si>
    <t>M939882632889802753</t>
  </si>
  <si>
    <t>AVL设备类-音频-Mixer
调音台-YAMAHA LS9-32 Digital Mixer (32ch)
YAMAHA LS9-32 数字调音台（32 路）-YAMAHA</t>
  </si>
  <si>
    <t>2200.0000000000</t>
  </si>
  <si>
    <t>M939882633760985090</t>
  </si>
  <si>
    <t>AVL设备类-音频-Loudspeaker
高档音箱-全频反送-JBL、EAW、Meyersound、D&amp;B</t>
  </si>
  <si>
    <t>M939882634018070530</t>
  </si>
  <si>
    <t>AVL设备类-音频-Loudspeaker
中档音箱-全频低音音箱-力素(NEXO)、JBL、JVC</t>
  </si>
  <si>
    <t>583.0000000000</t>
  </si>
  <si>
    <t>M939882634218291202</t>
  </si>
  <si>
    <t>AVL设备类-结构-Windlass 
葫芦-Imported CM Brand Electric Windlass 2 Ton
进口CM 电动葫芦2 吨--</t>
  </si>
  <si>
    <t>434.6000000000</t>
  </si>
  <si>
    <t>M939882634395557889</t>
  </si>
  <si>
    <t>Onsite 人员-服务人员-地接上会服务人员-人员劳务费。不含住宿、交通、补贴等费用，每天不超过8小时</t>
  </si>
  <si>
    <t>M939882635031859201</t>
  </si>
  <si>
    <t>AVL设备类-音频-Microphone
话筒-SHURE UR4D (Q10A) Receiver
SHURE UR4D (Q10A) 无线话筒接收机（含天线分配器、通州中继、天线分配混合器）-SHURE</t>
  </si>
  <si>
    <t>M939882635052830722</t>
  </si>
  <si>
    <t>搭建制作-制作-指引-金属H架-铁质，A2大小，含画面</t>
  </si>
  <si>
    <t>53.0000000000</t>
  </si>
  <si>
    <t>M939882635637071873</t>
  </si>
  <si>
    <t>搭建制作-制作-抽奖箱-kt板材料-50*50*50cm，含画面</t>
  </si>
  <si>
    <t>116.6000000000</t>
  </si>
  <si>
    <t>M939882635918090242</t>
  </si>
  <si>
    <t>AVL设备类-音频-Other Audio Auxiliary Equipment 
其它音频辅助设备-Walking-Talkie
无线对讲机--</t>
  </si>
  <si>
    <t>M939882636436951041</t>
  </si>
  <si>
    <t>AVL设备类-视频-Screen 投影幕-180″Front/Rear Fast-fold Screen
180 寸正/背折叠投影幕--</t>
  </si>
  <si>
    <t>M939882636806049794</t>
  </si>
  <si>
    <t>AVL设备类-灯光-电脑灯-电脑三合一光束灯-JOLLY COUPE X-3 /ACME 380 /FINEART 470</t>
  </si>
  <si>
    <t>366.6700000000</t>
  </si>
  <si>
    <t>M939882637401767938</t>
  </si>
  <si>
    <t>搭建制作-制作-布艺-黑、白丝绒布--</t>
  </si>
  <si>
    <t>45.0000000000</t>
  </si>
  <si>
    <t>M939882637544247297</t>
  </si>
  <si>
    <t>搭建制作-制作-立体雕刻字-乳胶漆立体字+底座--</t>
  </si>
  <si>
    <t>816.2000000000</t>
  </si>
  <si>
    <t>M939882638034980866</t>
  </si>
  <si>
    <t>搭建制作-制作-常规背景结构-木质背板-单面木质背板：木结构, 表面喷漆</t>
  </si>
  <si>
    <t>402.8000000000</t>
  </si>
  <si>
    <t>M939882638584434690</t>
  </si>
  <si>
    <t>搭建制作-制作-布艺-条幅布-0.8-1米宽幅，无味（环保）油墨</t>
  </si>
  <si>
    <t>12.7200000000</t>
  </si>
  <si>
    <t>M939882639062712322</t>
  </si>
  <si>
    <t>搭建制作-制作-地台面材-pvc地胶-国产</t>
  </si>
  <si>
    <t>M939882639071100929</t>
  </si>
  <si>
    <t>搭建制作-制作-板材-亚克力UV喷绘画面-异型模切</t>
  </si>
  <si>
    <t>M939882640601894914</t>
  </si>
  <si>
    <t>AVL设备类-视频-Lens 镜头-进口 定焦广角镜头-Barco High Brightness TLD Short Focus Len
Barco 定焦广角镜头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</si>
  <si>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</si>
  <si>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</si>
  <si>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2400.0000000000</t>
  </si>
  <si>
    <t>M939882641622343681</t>
  </si>
  <si>
    <t>接待用车-车辆-车辆物流-运营车辆-50人座大巴车，1天8小时 or 100km计算，超出公里数及时间另计费</t>
  </si>
  <si>
    <t>1866.6700000000</t>
  </si>
  <si>
    <t>M939882641945305089</t>
  </si>
  <si>
    <t>Onsite 人员-服务人员-项目助理-人员劳务费。不含住宿、交通、补贴等费用，每天不超过8小时</t>
  </si>
  <si>
    <t>M939882642036346882</t>
  </si>
  <si>
    <t>搭建制作-展示灯具-射灯-轨道射灯-30W</t>
  </si>
  <si>
    <t>M939882642443194370</t>
  </si>
  <si>
    <t>搭建制作-印刷-单页-A4彩色单面250克铜板纸-数量(501-5000)</t>
  </si>
  <si>
    <t>1.5000000000</t>
  </si>
  <si>
    <t>M939882642889023489</t>
  </si>
  <si>
    <t>AVL设备类-视频-LED-P1.8 LED Display Indoor Screen
国产 P1.8 室内显示屏-光翔、利亚德，每场为5天，每增加1天按0.5场核算</t>
  </si>
  <si>
    <t>M939882643525451777</t>
  </si>
  <si>
    <t>搭建制作-印刷-单页-A4彩色双面250克铜板纸-数量(1-500)</t>
  </si>
  <si>
    <t>2.4300000000</t>
  </si>
  <si>
    <t>M939882644217384961</t>
  </si>
  <si>
    <t>搭建制作-制作-地毯-普通展览地毯-3mm</t>
  </si>
  <si>
    <t>16.1100000000</t>
  </si>
  <si>
    <t>M939882644880084993</t>
  </si>
  <si>
    <t>AVL设备类-音频-Other Audio Auxiliary Equipment 
其它音频辅助设备-处理器-Crossover/Controller PS 15 TD</t>
  </si>
  <si>
    <t>M939882645261893634</t>
  </si>
  <si>
    <t>服务费税费-项目税费-项目税费-制作搭建、AVL设备、第三方人员服务费-增值税比例</t>
  </si>
  <si>
    <t>M939882645661458434</t>
  </si>
  <si>
    <t>搭建制作-制作-灯带-匀光柔性霓虹灯条-柔性、抗碎、防水专业线性霓虹灯光装饰</t>
  </si>
  <si>
    <t>M939882646197223426</t>
  </si>
  <si>
    <t>接待用车-车辆-车辆物流-运营车辆-豪华轿车-奥迪A6，超时间收费</t>
  </si>
  <si>
    <t>81.6200000000</t>
  </si>
  <si>
    <t>M939882646599749633</t>
  </si>
  <si>
    <t>搭建制作-家具及办公设备-桌椅-三人面包凳-租赁价，3天为1展期</t>
  </si>
  <si>
    <t>243.3300000000</t>
  </si>
  <si>
    <t>M939882646901739521</t>
  </si>
  <si>
    <t>搭建制作-制作-地台结构-调节脚地台（腿和面板一整套）-钢管调节地台，配车展舞台面板，奥克坦姆</t>
  </si>
  <si>
    <t>M939882647002402818</t>
  </si>
  <si>
    <t>AVL设备类-音频-Other Audio Auxiliary Equipment 
其它音频辅助设备-EAR MONITOR SENNHEISER IEM300-G2 无线监听系统-SENNHEISER</t>
  </si>
  <si>
    <t>M939882647733444609</t>
  </si>
  <si>
    <t>第三方人员类-运营人员-翻译速记-速记-专业速记证书
人员劳务费。不含住宿、交通、补贴等费用，每场不超过4小时，含个税</t>
  </si>
  <si>
    <t>2000.0000000000</t>
  </si>
  <si>
    <t>M939882647736406017</t>
  </si>
  <si>
    <t>AVL设备类-视频-LED柔性屏-P2 LED Display Indoor Screen
国产 P2.6 室内柔性屏-光翔</t>
  </si>
  <si>
    <t>M939882648680251394</t>
  </si>
  <si>
    <t>服务费税费-项目服务费-项目服务费-onsite人员服务费-服务费比例</t>
  </si>
  <si>
    <t>M939882648906616833</t>
  </si>
  <si>
    <t>搭建制作-制作-装饰材料-有色玻璃-5mm有色镜</t>
  </si>
  <si>
    <t>161.0800000000</t>
  </si>
  <si>
    <t>M939882649518985217</t>
  </si>
  <si>
    <t>搭建制作-制作-钢结构-20工字钢--</t>
  </si>
  <si>
    <t>209.0700000000</t>
  </si>
  <si>
    <t>M939882650120003586</t>
  </si>
  <si>
    <t>AVL设备类-视频-Video Control System 
操作系统-控台-淡入淡出切换器-MAGNIMAGA-640淡入淡出切换器</t>
  </si>
  <si>
    <t>M939882650584465409</t>
  </si>
  <si>
    <t>AVL设备类-特效-烟雾、水雾油化物-大功率彩虹机--</t>
  </si>
  <si>
    <t>1166.0000000000</t>
  </si>
  <si>
    <t>M939882650827735041</t>
  </si>
  <si>
    <t>AVL设备类-视频-LED-P4 LED Display Outdoor Screen
国产 P4 户外显示屏-光翔</t>
  </si>
  <si>
    <t>M939882651146502146</t>
  </si>
  <si>
    <t>搭建制作-制作-板材-雪佛板5-8mm厚-密度板单面裱写真画面</t>
  </si>
  <si>
    <t>M939882654619385857</t>
  </si>
  <si>
    <t>搭建制作-制作-灯箱字-亚克力吸塑立体字-含led550贴片，含损耗，高度60cm以内</t>
  </si>
  <si>
    <t>M939882654737932290</t>
  </si>
  <si>
    <t>AVL设备类-视频-LED地屏-P4 floor LED Screen
国产 P4 地屏-光翔</t>
  </si>
  <si>
    <t>M939882655530655746</t>
  </si>
  <si>
    <t>搭建制作-制作-桁架-UV宝丽布+桁架-3.2m宽幅，黑底材质+无味（环保）油墨</t>
  </si>
  <si>
    <t>131.6700000000</t>
  </si>
  <si>
    <t>M939882655797985282</t>
  </si>
  <si>
    <t>搭建制作-制作-指引-易拉宝-铝合金材质，80*200cm，含写真画面</t>
  </si>
  <si>
    <t>M939882656036933634</t>
  </si>
  <si>
    <t>AVL设备类-灯光-电脑灯-电脑图案切割灯（SPOT切割系列）-TERBLY GL-6 /GTD-1500 /PR-5000 /FINE 1000E PERF</t>
  </si>
  <si>
    <t>M939882656473141250</t>
  </si>
  <si>
    <t>AVL设备类-灯光-电脑灯-多色LOGO 片-含可做多色LOGO灯片</t>
  </si>
  <si>
    <t>片</t>
  </si>
  <si>
    <t>M939882656934641666</t>
  </si>
  <si>
    <t>搭建制作-家具及办公设备-其他-演讲台花-鲜花</t>
  </si>
  <si>
    <t>445.2000000000</t>
  </si>
  <si>
    <t>M939882656939941889</t>
  </si>
  <si>
    <t>AVL设备类-视频-Other Video Auxiliary Equipment 
其它视频辅助设备-触摸屏-65’</t>
  </si>
  <si>
    <t>1666.6700000000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</si>
  <si>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</si>
  <si>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</si>
  <si>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M939882658558943234</t>
  </si>
  <si>
    <t>搭建制作-制作-布艺-单片铁架绷喷绘布-50方管</t>
  </si>
  <si>
    <t>M939882658655412225</t>
  </si>
  <si>
    <t>搭建制作-制作-地面材质-美工地贴-普通地贴</t>
  </si>
  <si>
    <t>M939882659337850882</t>
  </si>
  <si>
    <t>搭建制作-制作-立体雕刻字-雪弗板字-20mm</t>
  </si>
  <si>
    <t>196.1000000000</t>
  </si>
  <si>
    <t>M939882659347472386</t>
  </si>
  <si>
    <t>搭建制作-制作-地台-舞台结构-钢结构地台支撑 高100cm</t>
  </si>
  <si>
    <t>144.6100000000</t>
  </si>
  <si>
    <t>M939882660319444993</t>
  </si>
  <si>
    <t>AVL设备类-视频-进口投影-激光投影机 22000流明-Barco、Panasonic同等级高端激光投影机</t>
  </si>
  <si>
    <t>10600.0000000000</t>
  </si>
  <si>
    <t>M939882660642279426</t>
  </si>
  <si>
    <t>搭建制作-制作-地面材质-美工地贴-加厚地贴</t>
  </si>
  <si>
    <t>84.8000000000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</si>
  <si>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</si>
  <si>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</si>
  <si>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3498.3300000000</t>
  </si>
  <si>
    <t>M939882661183344641</t>
  </si>
  <si>
    <t>搭建制作-制作-指引-注水道旗-高度3米，加强铝合金旗杆，5级以上抗风性，双面画面旗帜布120cmx380cm（含30升以上升注水量配重支撑）</t>
  </si>
  <si>
    <t>237.4400000000</t>
  </si>
  <si>
    <t>M939882661250453506</t>
  </si>
  <si>
    <t>AVL设备类-视频-LED-P3 LED Display Indoor Screen
国产 P3 室内显示屏-光翔</t>
  </si>
  <si>
    <t>466.4000000000</t>
  </si>
  <si>
    <t>M939882661946707970</t>
  </si>
  <si>
    <t>接待用车-车辆-车辆物流-运营车辆-50人座大巴车，超时间收费</t>
  </si>
  <si>
    <t>133.3300000000</t>
  </si>
  <si>
    <t>M939882661967806465</t>
  </si>
  <si>
    <t>AVL设备类-音频-Loudspeaker
中档音箱-全频音箱-力素(NEXO)、JBL、JVC</t>
  </si>
  <si>
    <t>560.0000000000</t>
  </si>
  <si>
    <t>M939882662508871682</t>
  </si>
  <si>
    <t>搭建制作-印刷-喷绘宝丽布-宝丽布-喷绘UV，5m宽幅，黑底材质+无味（环保）油墨</t>
  </si>
  <si>
    <t>93.3300000000</t>
  </si>
  <si>
    <t>M939882663037353986</t>
  </si>
  <si>
    <t>搭建制作-印刷-喷绘宝丽布-宝丽布-喷绘UV，3.2m宽幅，黑底材质+无味（环保）油墨</t>
  </si>
  <si>
    <t>60.0000000000</t>
  </si>
  <si>
    <t>M939882663381159937</t>
  </si>
  <si>
    <t>搭建制作-家具及办公设备-其他-灭火器-含折旧维护费，租赁价，3天为1展期</t>
  </si>
  <si>
    <t>M939882663721025538</t>
  </si>
  <si>
    <t>AVL设备类-签到-扫码枪-租赁--</t>
  </si>
  <si>
    <t>153.7000000000</t>
  </si>
  <si>
    <t>M939882664308101121</t>
  </si>
  <si>
    <t>搭建制作-车辆-车辆物流-货车-城际运输-4.2m 货车</t>
  </si>
  <si>
    <t>M939882665060114434</t>
  </si>
  <si>
    <t>搭建制作-制作-常规背景结构-木质背板-木制背景版+写真喷绘 （高度3m下）双面</t>
  </si>
  <si>
    <t>254.4000000000</t>
  </si>
  <si>
    <t>M939882665075658754</t>
  </si>
  <si>
    <t>搭建制作-制作-桁架-UV宝丽布+桁架-5m宽幅，黑底材质+无味（环保）油墨</t>
  </si>
  <si>
    <t>157.9700000000</t>
  </si>
  <si>
    <t>M939882666360348674</t>
  </si>
  <si>
    <t>搭建制作-制作-灯箱字-亚克力围边立体字-含led550贴片，含损耗，高度60cm以内,字体高度50CM以内</t>
  </si>
  <si>
    <t>551.0000000000</t>
  </si>
  <si>
    <t>M939882666888830977</t>
  </si>
  <si>
    <t>搭建制作-隔离物-隔离物-一米栏-租赁价，3天为1展期</t>
  </si>
  <si>
    <t>32.8600000000</t>
  </si>
  <si>
    <t>M939882667164549121</t>
  </si>
  <si>
    <t>搭建制作-制作-装饰材料-喷漆-金属漆，三层喷漆</t>
  </si>
  <si>
    <t>186.6700000000</t>
  </si>
  <si>
    <t>M939882670754746370</t>
  </si>
  <si>
    <t>搭建制作-制作-展台-木制防火板-高度1米内，含抽屉、开门</t>
  </si>
  <si>
    <t>1616.6700000000</t>
  </si>
  <si>
    <t>M939882671136428033</t>
  </si>
  <si>
    <t>Onsite 人员-导游-高级中文导游-人员劳务费。不含住宿、交通、补贴等费用，每天不超过8小时</t>
  </si>
  <si>
    <t>989.3300000000</t>
  </si>
  <si>
    <t>M939882671175409666</t>
  </si>
  <si>
    <t>AVL设备类-音频-Loudspeaker
中档音箱-线阵超低音音箱-JBL、Hivi、JVC、Peavey Electronics</t>
  </si>
  <si>
    <t>M939882671681814530</t>
  </si>
  <si>
    <t>搭建制作-制作-装饰材料-亚克力镜面板-亚克力镜面板金、银色等</t>
  </si>
  <si>
    <t>M939882672567918594</t>
  </si>
  <si>
    <t>搭建制作-印刷-喷绘宝丽布-宝丽布-5m宽幅，黑底材质+无味（环保）油墨</t>
  </si>
  <si>
    <t>63.3300000000</t>
  </si>
  <si>
    <t>M939882672902356993</t>
  </si>
  <si>
    <t>AVL设备类-音频-Mixer
调音台-YAMAHA 01V96 Digital Mixer (16 ch)
YAMAHA 01V96 数字调音台（16 路）-YAMAHA</t>
  </si>
  <si>
    <t>1200.0000000000</t>
  </si>
  <si>
    <t>M939882674068246530</t>
  </si>
  <si>
    <t>AVL设备类-视频-Other Video Auxiliary Equipment 
其它视频辅助设备-千兆交换机-1000baseT Switch &amp; Cat5 Ethernet Cable</t>
  </si>
  <si>
    <t>M939882674073673730</t>
  </si>
  <si>
    <t>搭建制作-家具及办公设备-其他-衣架-含折旧维护费，租赁价，3天为1展期</t>
  </si>
  <si>
    <t>2.5400000000</t>
  </si>
  <si>
    <t>M939882674462511105</t>
  </si>
  <si>
    <t>AVL设备类-视频-显示器-70寸等离子显示器-夏普70液晶电视 70SU665A</t>
  </si>
  <si>
    <t>1853.6700000000</t>
  </si>
  <si>
    <t>M939882674798182401</t>
  </si>
  <si>
    <t>搭建制作-制作-地台-舞台结构-木结构，LED支撑地台 高20cm</t>
  </si>
  <si>
    <t>M939882675016159234</t>
  </si>
  <si>
    <t>AVL设备类-结构-Truss Syste
Truss 结构-4m直径圆Truss--</t>
  </si>
  <si>
    <t>M939882676366725122</t>
  </si>
  <si>
    <t>搭建制作-制作-立体雕刻字-亚克力金属拉丝包边(含LED灯珠)--</t>
  </si>
  <si>
    <t>M939882676652064770</t>
  </si>
  <si>
    <t>搭建制作-制作-地面材质-钢化玻璃--</t>
  </si>
  <si>
    <t>M939882676656132097</t>
  </si>
  <si>
    <t>搭建制作-车辆-车辆物流-货车-城际运输-17.5m 货车</t>
  </si>
  <si>
    <t>18.0200000000</t>
  </si>
  <si>
    <t>M939882677496225794</t>
  </si>
  <si>
    <t>搭建制作-制作-钢结构-32U型钢-壁厚10mm</t>
  </si>
  <si>
    <t>210.9500000000</t>
  </si>
  <si>
    <t>M939882678027796482</t>
  </si>
  <si>
    <t>AVL设备类-音频-Loudspeaker
高档音箱-线阵低音音箱-L-acoustics、D&amp;B、EAW、Meyersound、C-MARK</t>
  </si>
  <si>
    <t>583.3300000000</t>
  </si>
  <si>
    <t>M939882678262677505</t>
  </si>
  <si>
    <t>搭建制作-家具及办公设备-其他-穿衣镜（小）-含折旧维护费，租赁价，3天为1展期</t>
  </si>
  <si>
    <t>68.9000000000</t>
  </si>
  <si>
    <t>M939882678409351170</t>
  </si>
  <si>
    <t>AVL设备类-结构-Windlass 
葫芦-Electric Windlass controller
电动葫芦控制器--</t>
  </si>
  <si>
    <t>328.6000000000</t>
  </si>
  <si>
    <t>M939882679076372482</t>
  </si>
  <si>
    <t>AVL设备类-视频-显示器-32″ LCD HDTV
32 寸高清液晶电视--</t>
  </si>
  <si>
    <t>246.9800000000</t>
  </si>
  <si>
    <t>M939882680172191746</t>
  </si>
  <si>
    <t>搭建制作-印刷-手提袋-帆布-350mm*250mm*100mm，含彩色logo印刷</t>
  </si>
  <si>
    <t>M939882680426811394</t>
  </si>
  <si>
    <t>搭建制作-家具及办公设备-其他-小型绿植-小型盆栽（如多肉植物、小绿萝等）</t>
  </si>
  <si>
    <t>M939882680792948737</t>
  </si>
  <si>
    <t>搭建制作-制作-灯箱-超薄灯箱-深度小于150mm</t>
  </si>
  <si>
    <t>445.0000000000</t>
  </si>
  <si>
    <t>M939882681055956993</t>
  </si>
  <si>
    <t>第三方人员类-搭建人员-搭建人员-电工-人员劳务费。不含住宿、交通、补贴等费用，白天8小时/班，夜间4小时/班</t>
  </si>
  <si>
    <t>M939882681283682305</t>
  </si>
  <si>
    <t>搭建制作-制作-板材-密度板5-8mm厚-密度板单面裱写真画面</t>
  </si>
  <si>
    <t>M939882682188419074</t>
  </si>
  <si>
    <t>AVL设备类-灯光-Lighting Control System 
灯光控制系统-灯光控台-数字调光台-GRAND MA Controller
GRAND MA 调光台</t>
  </si>
  <si>
    <t>1700.0000000000</t>
  </si>
  <si>
    <t>M939882682809176066</t>
  </si>
  <si>
    <t>搭建制作-制作-立体雕刻字-雪弗板字-10mm</t>
  </si>
  <si>
    <t>M939882683186790401</t>
  </si>
  <si>
    <t>AVL设备类-直播-摄像设备-其他摄像机镜头-4-6倍长焦镜头</t>
  </si>
  <si>
    <t>M939882684654669825</t>
  </si>
  <si>
    <t>搭建制作-印刷-单页-A4彩色单面157克铜板纸-数量(1-500)</t>
  </si>
  <si>
    <t>1.3000000000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</si>
  <si>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</si>
  <si>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</si>
  <si>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M939882685457014785</t>
  </si>
  <si>
    <t>AVL设备类-结构-Truss Syste
Truss 结构-6m直径圆Truss--</t>
  </si>
  <si>
    <t>M939882686077771778</t>
  </si>
  <si>
    <t>AVL设备类-视频-显示器-50 寸等离子显示器-Panasonic TH-50PF12CK 50″HDTV Plasma Display
松下50 寸等离子显示器</t>
  </si>
  <si>
    <t>825.7400000000</t>
  </si>
  <si>
    <t>M939882686554689537</t>
  </si>
  <si>
    <t>AVL设备类-音频-Loudspeaker
高档音箱-线阵超低音音箱-L-acoustics、D&amp;B、EAW、Meyersound、C-MARK</t>
  </si>
  <si>
    <t>M939882686806347778</t>
  </si>
  <si>
    <t>AVL设备类-特效-烟雾、水雾油化物-泡泡机--</t>
  </si>
  <si>
    <t>233.2000000000</t>
  </si>
  <si>
    <t>M939882687167184898</t>
  </si>
  <si>
    <t>搭建制作-制作-指引-金属H架-铁质，A4大小，含画面</t>
  </si>
  <si>
    <t>M939882687612887041</t>
  </si>
  <si>
    <t>搭建制作-制作-灯带-LED单色灯带-品牌greethink，灯带型号5050，灯珠颗数60珠/米</t>
  </si>
  <si>
    <t>37.0000000000</t>
  </si>
  <si>
    <t>M939882688505040898</t>
  </si>
  <si>
    <t>搭建制作-印刷-单页-A4彩色双面157克铜板纸-数量(1-500)</t>
  </si>
  <si>
    <t>1.7300000000</t>
  </si>
  <si>
    <t>M939882689148002306</t>
  </si>
  <si>
    <t>搭建制作-制作-立体雕刻字-喷漆立体字+底座--</t>
  </si>
  <si>
    <t>M939882689926909953</t>
  </si>
  <si>
    <t>搭建制作-制作-斜坡-斜坡-H15cm以内</t>
  </si>
  <si>
    <t>M939882690569871361</t>
  </si>
  <si>
    <t>搭建制作-制作-地台结构-铁制地台 &lt;2.5m-国标3*5钢架结构+国标4*4方管+两层15厘夹板</t>
  </si>
  <si>
    <t>M939882691780792321</t>
  </si>
  <si>
    <t>第三方人员类-技术人员-灯光音视频技术人员-总监-现场总控-普通级别，人员劳务费。不含住宿、交通、补贴等费用，每场不超过8小时</t>
  </si>
  <si>
    <t>604.2000000000</t>
  </si>
  <si>
    <t>M939882692436336641</t>
  </si>
  <si>
    <t>搭建制作-印刷-手提袋-纸质快印-350mm*250mm*100mm（1-500）</t>
  </si>
  <si>
    <t>9.5400000000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</si>
  <si>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</si>
  <si>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</si>
  <si>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3498.0000000000</t>
  </si>
  <si>
    <t>M939882695326212097</t>
  </si>
  <si>
    <t>搭建制作-家具及办公设备-其他-冷热饮水机-国产品牌，不含桶水，租赁价，3天为1展期</t>
  </si>
  <si>
    <t>M939882695396282370</t>
  </si>
  <si>
    <t>第三方人员类-搭建人员-搭建人员-美工-人员劳务费。不含住宿、交通、补贴等费用，白天8小时/班，夜间4小时/班</t>
  </si>
  <si>
    <t>M939882695983611905</t>
  </si>
  <si>
    <t>AVL设备类-视频-LED处理器-LED/LEC Processor
国产 LED/LEC 处理器--</t>
  </si>
  <si>
    <t>633.3300000000</t>
  </si>
  <si>
    <t>M939882696402915329</t>
  </si>
  <si>
    <t>AVL设备类-灯光-Fixture 
常规灯具-LED Wallwash -3W*18 1 Meter
LED 洗墙换色灯--</t>
  </si>
  <si>
    <t>M939882696801374209</t>
  </si>
  <si>
    <t>服务费税费-项目税费-项目税费-物资采买、代垫付、其他未罗列项服务费-增值税比例</t>
  </si>
  <si>
    <t>M939882697578553345</t>
  </si>
  <si>
    <t>搭建制作-印刷-写真网格布-网格布-喷绘UV，5m宽幅，白色材质+无味（环保）油墨</t>
  </si>
  <si>
    <t>79.6700000000</t>
  </si>
  <si>
    <t>M939882698005266434</t>
  </si>
  <si>
    <t>搭建制作-家具及办公设备-其他-墨盒-墨盒（黑、黄、红、蓝四色为一套）</t>
  </si>
  <si>
    <t>58.3000000000</t>
  </si>
  <si>
    <t>M939882699209031681</t>
  </si>
  <si>
    <t>搭建制作-制作-背景板基础结构-9厘板龙骨，双面封面。一面5厘多层阻燃板，一面3厘多层阻燃板-厚度100mm以内</t>
  </si>
  <si>
    <t>M939882699594780674</t>
  </si>
  <si>
    <t>搭建制作-制作-指引-金属H架-铁质，A3大小，含画面</t>
  </si>
  <si>
    <t>M939882699754164225</t>
  </si>
  <si>
    <t>服务费税费-项目服务费-项目服务费-场地采买、酒店用房服务费-服务费比例</t>
  </si>
  <si>
    <t>M939882699997433858</t>
  </si>
  <si>
    <t>搭建制作-制作-常规背景结构-木质背板-双面木质背板：木结构, 表面贴画面写真（高度3m以上）</t>
  </si>
  <si>
    <t>553.3300000000</t>
  </si>
  <si>
    <t>M939882700240703489</t>
  </si>
  <si>
    <t>第三方人员类-内容制作-平面制作-PPT设计-需设计icon、图片重新绘制图表等并对其整体风格进行排版美化</t>
  </si>
  <si>
    <t>M939882700895141890</t>
  </si>
  <si>
    <t>AVL设备类-视频-Other Video Auxiliary Equipment 
其它视频辅助设备-苹果工作站-近 Apple Mac Pro专业级台式工作站（设备租赁）</t>
  </si>
  <si>
    <t>M939882701512810497</t>
  </si>
  <si>
    <t>搭建制作-制作-常规背景结构-木质背板-木制背景版+写真喷绘 （高度3m下）单面</t>
  </si>
  <si>
    <t>247.4500000000</t>
  </si>
  <si>
    <t>M939882701953212418</t>
  </si>
  <si>
    <t>搭建制作-制作-地台-舞台结构-钢结构地台支撑 高20cm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</si>
  <si>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</si>
  <si>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</si>
  <si>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M939882703906652162</t>
  </si>
  <si>
    <t>搭建制作-制作-装饰材料-钢化玻璃-普通清玻璃15mm钢化</t>
  </si>
  <si>
    <t>296.8000000000</t>
  </si>
  <si>
    <t>M939882704493854721</t>
  </si>
  <si>
    <t>报批及安保-运营人员-保障组-高级保安-内场安保（对形象有要求）人员劳务费，每场不超过8小时，含个税</t>
  </si>
  <si>
    <t>M939882704800038914</t>
  </si>
  <si>
    <t>Onsite 人员-导游-普通中文导游-人员劳务费。不含住宿、交通、补贴等费用，每天不超过8小时</t>
  </si>
  <si>
    <t>671.3300000000</t>
  </si>
  <si>
    <t>M939882705739436034</t>
  </si>
  <si>
    <t>AVL设备类-视频-Video Control System 
操作系统--视频播放器-hirender - S3--品牌：hirender 媒体播控服务器</t>
  </si>
  <si>
    <t>1833.3300000000</t>
  </si>
  <si>
    <t>M939882706067824642</t>
  </si>
  <si>
    <t>AVL设备类-音频-Mixer
调音台-MIDAS M32 （32路数字调音台）-MIDAS</t>
  </si>
  <si>
    <t>2374.4000000000</t>
  </si>
  <si>
    <t>M939882707467489281</t>
  </si>
  <si>
    <t>AVL设备类-视频-Lens 镜头-进口 超长焦镜头-Barco High Brightness TLD Long Focus Len
Barco 超长焦镜头</t>
  </si>
  <si>
    <t>M939882708008554497</t>
  </si>
  <si>
    <t>搭建制作-车辆-车辆物流-货车-城际运输-12.5m 货车</t>
  </si>
  <si>
    <t>14.0000000000</t>
  </si>
  <si>
    <t>M939882709393907713</t>
  </si>
  <si>
    <t>AVL设备类-音频-Loudspeaker
中档音箱-线阵低音音箱-JBL、Hivi、JVC、Peavey Electronics</t>
  </si>
  <si>
    <t>M939882709782745090</t>
  </si>
  <si>
    <t>AVL设备类-视频-Screen 投影幕-120″ Front/Rear Fast-fold Screen
120 寸正/背投影幕--</t>
  </si>
  <si>
    <t>M939882711078912001</t>
  </si>
  <si>
    <t>搭建制作-制作-钢结构-25工字钢-二层结构</t>
  </si>
  <si>
    <t>246.9400000000</t>
  </si>
  <si>
    <t>M939882711833759746</t>
  </si>
  <si>
    <t>AVL设备类-灯光-Lighting Control System 
灯光控制系统-灯光控台-数字调光台-GRAND MA II Controller
GRAND MA II 调光台</t>
  </si>
  <si>
    <t>M939882712954871810</t>
  </si>
  <si>
    <t>AVL设备类-灯光-电脑灯-摇头LED染色灯-TERBLY OK190Z- ZOOM MOVING /FINEART 1519</t>
  </si>
  <si>
    <t>302.1000000000</t>
  </si>
  <si>
    <t>M939882717231828994</t>
  </si>
  <si>
    <t>搭建制作-印刷-海报-彩色单面印刷250克-420mm X 570mm，数量(1-500)</t>
  </si>
  <si>
    <t>5.8300000000</t>
  </si>
  <si>
    <t>M939882723582132226</t>
  </si>
  <si>
    <t>服务费税费-项目税费-项目税费-机票、用车、用餐等第三方资源-增值税比例</t>
  </si>
  <si>
    <t>M947580275278528514</t>
  </si>
  <si>
    <t>AVL设备类-灯光-Effect Lights 
效果灯-摇头光束频闪染色灯-EK 短吻鳄</t>
  </si>
  <si>
    <t>466.6700000000</t>
  </si>
  <si>
    <t>M947580275672793089</t>
  </si>
  <si>
    <t>搭建制作-印刷-软膜-高清UV软膜喷绘-单层模式</t>
  </si>
  <si>
    <t>95.0000000000</t>
  </si>
  <si>
    <t>M947580275781844994</t>
  </si>
  <si>
    <t>AVL设备类-直播-摄像设备-10米摄像摇臂-每场为2天，每增加1天按0.5场计费（不含操作人员、不含摄像机镜头等）</t>
  </si>
  <si>
    <t>4500.0000000000</t>
  </si>
  <si>
    <t>台/场</t>
  </si>
  <si>
    <t>M947580276067057665</t>
  </si>
  <si>
    <t>AVL设备类-直播-摄像设备-其他摄像机镜头-7倍长焦镜头</t>
  </si>
  <si>
    <t>477.0000000000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</si>
  <si>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</si>
  <si>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</si>
  <si>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14310.0000000000</t>
  </si>
  <si>
    <t>M947580276683620353</t>
  </si>
  <si>
    <t>搭建制作-制作-装饰材料-钢化玻璃-普通清玻璃12mm钢化</t>
  </si>
  <si>
    <t>250.0000000000</t>
  </si>
  <si>
    <t>M947580276877713410</t>
  </si>
  <si>
    <t>第三方人员类-运营人员-服务人员-保洁-人员劳务费，每场按4小时计，含个税</t>
  </si>
  <si>
    <t>M947580277602172930</t>
  </si>
  <si>
    <t>AVL设备类-视频-Video Control System 
操作系统--视频播放器-WATCHOUT VP--</t>
  </si>
  <si>
    <t>1900.0000000000</t>
  </si>
  <si>
    <t>通道</t>
  </si>
  <si>
    <t>M947580278463160321</t>
  </si>
  <si>
    <t>搭建制作-印刷-写真网格布-网格布-喷绘UV，3.2m宽幅，白色材质+无味（环保）油墨</t>
  </si>
  <si>
    <t>M947580278773538818</t>
  </si>
  <si>
    <t>AVL设备类-音频-Other Audio Auxiliary Equipment 
其它音频辅助设备-TELEX BTR800 Wireless Intercom Master
TELEX BTR800 无线对讲主机-TELEX</t>
  </si>
  <si>
    <t>M947580278828703745</t>
  </si>
  <si>
    <t>搭建制作-制作-装饰材料-钢化玻璃-超白玻璃10mm钢化</t>
  </si>
  <si>
    <t>M947580278904201218</t>
  </si>
  <si>
    <t>搭建制作-制作-地台-舞台结构-木结构，LED支撑地台 高60cm</t>
  </si>
  <si>
    <t>M947580279531552769</t>
  </si>
  <si>
    <t>AVL设备类-直播-视频设备-导播台-切换台（4K）-2ME Panasonic AV-HS6000 60P 切换台1个、监视器+线缆 或同级设备</t>
  </si>
  <si>
    <t>4750.0000000000</t>
  </si>
  <si>
    <t>M947580280695169025</t>
  </si>
  <si>
    <t>AVL设备类-结构-Truss Syste
Truss 结构-Layer 
雷亚架--</t>
  </si>
  <si>
    <t>根</t>
  </si>
  <si>
    <t>M947580283802509313</t>
  </si>
  <si>
    <t>搭建制作-制作-地台-舞台结构-钢结构地台支撑 高40cm</t>
  </si>
  <si>
    <t>M947580285052411905</t>
  </si>
  <si>
    <t>搭建制作-制作-发光字-树脂发光字-80mm</t>
  </si>
  <si>
    <t>M947580286074667010</t>
  </si>
  <si>
    <t>搭建制作-制作-变压器-低压变压器-5-24V变压器</t>
  </si>
  <si>
    <t>93.2800000000</t>
  </si>
  <si>
    <t>M947580288083738625</t>
  </si>
  <si>
    <t>第三方人员类-内容制作-H5-H5模块开发-基于功能需求的定制化模块后端程序开发</t>
  </si>
  <si>
    <t>3561.6000000000</t>
  </si>
  <si>
    <t>M947580289161674753</t>
  </si>
  <si>
    <t>搭建制作-制作-常规背景结构-木质背板-异形木质背板：木结构, 表面喷漆</t>
  </si>
  <si>
    <t>M947580290148491266</t>
  </si>
  <si>
    <t>搭建制作-印刷-单页-A4彩色单面157克铜板纸-数量(501-5000)</t>
  </si>
  <si>
    <t>1.0000000000</t>
  </si>
  <si>
    <t>M947580290173657089</t>
  </si>
  <si>
    <t>搭建制作-印刷-证件-PVC彩色印刷+挂绳（含挂绳印刷）-125mm X 95mm，挂绳1cm宽，尼龙，含单色logo印刷</t>
  </si>
  <si>
    <t>10.6000000000</t>
  </si>
  <si>
    <t>M947580291629080577</t>
  </si>
  <si>
    <t>AVL设备类-视频-LED柔性屏-P3 LED Display Indoor Screen
国产 P3 柔性屏-光翔</t>
  </si>
  <si>
    <t>M947580291942498306</t>
  </si>
  <si>
    <t>搭建制作-家具及办公设备-桌椅-高档洽谈桌椅-一桌四椅，租赁价，3天为1展期</t>
  </si>
  <si>
    <t>400.6800000000</t>
  </si>
  <si>
    <t>M947580293775409154</t>
  </si>
  <si>
    <t>搭建制作-制作-立体雕刻字-有机玻璃/亚克力-10mm</t>
  </si>
  <si>
    <t>M947580296954691585</t>
  </si>
  <si>
    <t>AVL设备类-视频-国产投影-12000流明-SANYO PLC-XF4600C LCD Projector
SANYO PLC-XF4600C LCD 三洋12000流明投影机</t>
  </si>
  <si>
    <t>3816.0000000000</t>
  </si>
  <si>
    <t>M947580298302218241</t>
  </si>
  <si>
    <t>搭建制作-制作-常规背景结构-木质背板-异形木质背板：木结构, 表面贴画面写真</t>
  </si>
  <si>
    <t>356.6700000000</t>
  </si>
  <si>
    <t>M947580299779252225</t>
  </si>
  <si>
    <t>搭建制作-印刷-平板UV-平板UV-门幅2.4X1.2m</t>
  </si>
  <si>
    <t>198.3300000000</t>
  </si>
  <si>
    <t>M947580300223848450</t>
  </si>
  <si>
    <t>搭建制作-制作-地台面材-淋油板-15mm</t>
  </si>
  <si>
    <t>137.8000000000</t>
  </si>
  <si>
    <t>M947580300494684162</t>
  </si>
  <si>
    <t>搭建制作-制作-机械结构-液压升降机-承重2吨以内</t>
  </si>
  <si>
    <t>3710.0000000000</t>
  </si>
  <si>
    <t>M947580300788285441</t>
  </si>
  <si>
    <t>搭建制作-家具及办公设备-桌椅-单人沙发-布艺/皮质 简易沙发，租赁价，3天为1展期</t>
  </si>
  <si>
    <t>340.0000000000</t>
  </si>
  <si>
    <t>M947580302033993730</t>
  </si>
  <si>
    <t>搭建制作-印刷-证件-200克铜版彩色打印内页+卡套+挂绳（含挂绳印刷）-125mm X 95mm，挂绳1cm宽，尼龙，含单色logo印刷</t>
  </si>
  <si>
    <t>M947580303348604929</t>
  </si>
  <si>
    <t>搭建制作-制作-立体雕刻字-泡沫字-50mm</t>
  </si>
  <si>
    <t>M947580303833350145</t>
  </si>
  <si>
    <t>搭建制作-制作-地台结构-铝收边条-角铝25*25*1.0</t>
  </si>
  <si>
    <t>31.0000000000</t>
  </si>
  <si>
    <t>M947580304028082178</t>
  </si>
  <si>
    <t>接待用车-车辆-车辆物流-运营车辆-商务乘用车-GL8，超时间收费</t>
  </si>
  <si>
    <t>M947580308564525058</t>
  </si>
  <si>
    <t>搭建制作-制作-变压器-低压变压器-防水</t>
  </si>
  <si>
    <t>M947580308653760513</t>
  </si>
  <si>
    <t>搭建制作-电器-电器-配电箱-配电箱（单相，32 A ）</t>
  </si>
  <si>
    <t>483.3300000000</t>
  </si>
  <si>
    <t>M947580312335204354</t>
  </si>
  <si>
    <t>AVL设备类-视频-Other Video Auxiliary Equipment 
其它视频辅助设备-光纤线-Optical Filber System（100m/条，100米内部不计费
大于100米按每条计费）</t>
  </si>
  <si>
    <t>440.0000000000</t>
  </si>
  <si>
    <t>M947580318711701505</t>
  </si>
  <si>
    <t>AVL设备类-视频-LED透明屏-（500*1000mm）G3.9透明防水LED（黑色）-秀狐/光翔</t>
  </si>
  <si>
    <t>M947580321512341506</t>
  </si>
  <si>
    <t>搭建制作-制作-立体雕刻字-KT板字-3mm</t>
  </si>
  <si>
    <t>M947580324794081282</t>
  </si>
  <si>
    <t>AVL设备类-灯光-Lighting Control System 
灯光控制系统-灯光控台-Isolated DMX512 Splitter
信号放大器--</t>
  </si>
  <si>
    <t>M947580328764293121</t>
  </si>
  <si>
    <t>AVL设备类-灯光-Effect Lights 
效果灯-LED频闪,36头,染色、像素效果、星空背景、月花光束等多效果功能于一体，随机频闪和脉冲-ACME S6</t>
  </si>
  <si>
    <t>M947580329189711873</t>
  </si>
  <si>
    <t>AVL设备类-灯光-Fixture 
常规灯具-LED矩阵灯--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</si>
  <si>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</si>
  <si>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</si>
  <si>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1484.0000000000</t>
  </si>
  <si>
    <t>M947580332406104065</t>
  </si>
  <si>
    <t>搭建制作-制作-装饰材料-防水乳胶漆-中南等国产品牌</t>
  </si>
  <si>
    <t>75.0000000000</t>
  </si>
  <si>
    <t>M947580332422881282</t>
  </si>
  <si>
    <t>报批及安保-运营人员-服务人员-安检机--</t>
  </si>
  <si>
    <t>M947580333218643970</t>
  </si>
  <si>
    <t>搭建制作-印刷-证件-250G克铜版纸对裱+覆膜-125mm X 95mm，挂绳1cm宽，尼龙，含单色logo印刷</t>
  </si>
  <si>
    <t>6.3600000000</t>
  </si>
  <si>
    <t>M947580338248769537</t>
  </si>
  <si>
    <t>AVL设备类-特效-烟雾、水雾油化物-Fog Machine
烟机、雾机--</t>
  </si>
  <si>
    <t>265.0000000000</t>
  </si>
  <si>
    <t>M947580339082280961</t>
  </si>
  <si>
    <t>搭建制作-印刷-写真-车贴写真-175g</t>
  </si>
  <si>
    <t>M947580339317161986</t>
  </si>
  <si>
    <t>搭建制作-制作-立体雕刻字-雪弗板字-15mm</t>
  </si>
  <si>
    <t>M947580339708387329</t>
  </si>
  <si>
    <t>第三方人员类-内容制作-平面制作-Keynote美化-根据设计风格排版，调整宽屏进行美化</t>
  </si>
  <si>
    <t>516.6700000000</t>
  </si>
  <si>
    <t>M947580340862459906</t>
  </si>
  <si>
    <t>AVL设备类-灯光-电脑灯-电脑图案灯1200W SPOT-ROBE SPOT 1200 /FINE 2000</t>
  </si>
  <si>
    <t>M947580341072175105</t>
  </si>
  <si>
    <t>AVL设备类-灯光-电脑灯-电脑摇头灯-ACME 560 Z</t>
  </si>
  <si>
    <t>M947580344557002753</t>
  </si>
  <si>
    <t>AVL设备类-结构-Truss Syste
Truss 结构-8m直径圆Truss--</t>
  </si>
  <si>
    <t>M947580344593596417</t>
  </si>
  <si>
    <t>AVL设备类-结构-Truss Syste
Truss 结构-10m直径圆Truss--</t>
  </si>
  <si>
    <t>M947580348309749762</t>
  </si>
  <si>
    <t>AVL设备类-视频-Video Control System 
操作系统--视频处理器-V8服务器-高清视频处理器-MAGNIMAGA V8服务器兼容大中小活动场景</t>
  </si>
  <si>
    <t>5733.3300000000</t>
  </si>
  <si>
    <t>M947580356200390658</t>
  </si>
  <si>
    <t>搭建制作-制作-地台-舞台结构-木结构，LED支撑地台 高40cm</t>
  </si>
  <si>
    <t>122.5800000000</t>
  </si>
  <si>
    <t>M947580357614510081</t>
  </si>
  <si>
    <t>搭建制作-家具及办公设备-桌椅-吧椅-租赁价，3天为1展期</t>
  </si>
  <si>
    <t>M947580359806337025</t>
  </si>
  <si>
    <t>搭建制作-家具及办公设备-桌椅-办公椅-租赁价，3天为1展期</t>
  </si>
  <si>
    <t>M947580362457137153</t>
  </si>
  <si>
    <t>搭建制作-制作-布艺-单片铁架结构绷网格布-50方管</t>
  </si>
  <si>
    <t>M947580370436497410</t>
  </si>
  <si>
    <t>AVL设备类-视频-Other Video Auxiliary Equipment 
其它视频辅助设备-Prompter
普通翻页提示器--</t>
  </si>
  <si>
    <t>M947580385039269889</t>
  </si>
  <si>
    <t>搭建制作-制作-灯箱-半嵌灯箱-木结构开凹槽，藏led550贴片，外表突出墙体，深度大于150mm</t>
  </si>
  <si>
    <t>M947580385351442433</t>
  </si>
  <si>
    <t>搭建制作-印刷-写真-照相纸写真+覆膜+背胶-125g</t>
  </si>
  <si>
    <t>63.0000000000</t>
  </si>
  <si>
    <t>M947580387157393410</t>
  </si>
  <si>
    <t>搭建制作-家具及办公设备-桌椅-普通洽谈桌椅-一桌四椅，租赁价，3天为1展期</t>
  </si>
  <si>
    <t>M947580393792782338</t>
  </si>
  <si>
    <t>搭建制作-印刷-软膜-黑底空白软膜-黑底，不透光</t>
  </si>
  <si>
    <t>M947580396285992961</t>
  </si>
  <si>
    <t>AVL设备类-音频-Mixer
调音台-Digico SD11 Digital Sound Console 数字调音台-Digico</t>
  </si>
  <si>
    <t>M947580399276531713</t>
  </si>
  <si>
    <t>搭建制作-制作-地台-舞台结构-木结构，LED支撑地台 高100cm</t>
  </si>
  <si>
    <t>M947580400354467842</t>
  </si>
  <si>
    <t>搭建制作-印刷-单页-A4彩色双面157克铜板纸-数量(501-5000)</t>
  </si>
  <si>
    <t>M947580413751074817</t>
  </si>
  <si>
    <t>AVL设备类-结构-Truss Syste
Truss 结构-TRUSS (400 x 600 mm)
灯光吊架(400 x 600 毫米)--</t>
  </si>
  <si>
    <t>97.3300000000</t>
  </si>
  <si>
    <t>M947580416303611905</t>
  </si>
  <si>
    <t>搭建制作-印刷-写真刀刮布-刀刮布-喷绘UV，5m宽幅，刀刮布+无味（环保）油墨</t>
  </si>
  <si>
    <t>89.0400000000</t>
  </si>
  <si>
    <t>M947580418397724673</t>
  </si>
  <si>
    <t>搭建制作-制作-钢结构-桁架-200mm*200mm桁架</t>
  </si>
  <si>
    <t>51.6700000000</t>
  </si>
  <si>
    <t>M947580418536775682</t>
  </si>
  <si>
    <t>AVL设备类-特效-烟雾、水雾油化物-彩虹机--</t>
  </si>
  <si>
    <t>M947580422737674241</t>
  </si>
  <si>
    <t>AVL设备类-灯光-电脑灯-电脑光束灯230W BEAM-GTD-230 /LEES 230 /MRT -230 /</t>
  </si>
  <si>
    <t>296.0000000000</t>
  </si>
  <si>
    <t>M947580436146864130</t>
  </si>
  <si>
    <t>搭建制作-制作-灯带-RGB 灯带-含电线，变压器</t>
  </si>
  <si>
    <t>47.0000000000</t>
  </si>
  <si>
    <t>M947580436542922753</t>
  </si>
  <si>
    <t>AVL设备类-视频-Video Control System 
操作系统--视频处理器-V6服务器-高清视频处理器-MAGNIMAGA V6服务器</t>
  </si>
  <si>
    <t>5300.0000000000</t>
  </si>
  <si>
    <t>M947580438952853505</t>
  </si>
  <si>
    <t>搭建制作-家具及办公设备-桌椅-茶几-简易茶几，租赁价，3天为1展期</t>
  </si>
  <si>
    <t>M947580442884710402</t>
  </si>
  <si>
    <t>AVL设备类-视频-国产投影-6500流明-SANYO PLC-XP1000C LCD Projector
SANYO PLC-XP1000C LCD 三洋6500流明投影机</t>
  </si>
  <si>
    <t>M947580455047553025</t>
  </si>
  <si>
    <t>AVL设备类-灯光-Fixture 
常规灯具-多功能面光灯-ETC EA PAR 700W</t>
  </si>
  <si>
    <t>M947580459706269697</t>
  </si>
  <si>
    <t>搭建制作-家具及办公设备-其他-移动白板-移动白板，1800*900mm</t>
  </si>
  <si>
    <t>206.7000000000</t>
  </si>
  <si>
    <t>M947580461448060929</t>
  </si>
  <si>
    <t>搭建制作-制作-装饰材料-铝塑板-国产，单面板</t>
  </si>
  <si>
    <t>91.8800000000</t>
  </si>
  <si>
    <t>M947580463028158466</t>
  </si>
  <si>
    <t>AVL设备类-视频-显示器-19-22″ LCD Display
19-22 寸液晶显示器--</t>
  </si>
  <si>
    <t>161.1200000000</t>
  </si>
  <si>
    <t>M947580464874807298</t>
  </si>
  <si>
    <t>AVL设备类-灯光-Effect Lights 
效果灯-LED条形灯，小颗粒LED灯珠-ACME STROBE 3 IP</t>
  </si>
  <si>
    <t>M947580465840136193</t>
  </si>
  <si>
    <t>Onsite 人员-服务人员-项目经理-人员劳务费。不含住宿、交通、补贴等费用，每天不超过8小时</t>
  </si>
  <si>
    <t>M947580468711440385</t>
  </si>
  <si>
    <t>搭建制作-制作-指引-注水道旗-高度5米，加强铝合金旗杆，5级以上抗风性，双面画面旗帜布120cmx380cm（含30升以上升注水量配重支撑）</t>
  </si>
  <si>
    <t>M947580471643258882</t>
  </si>
  <si>
    <t>搭建制作-制作-装饰材料-钢化玻璃-超白玻璃15mm钢化</t>
  </si>
  <si>
    <t>433.3300000000</t>
  </si>
  <si>
    <t>M947580473045950466</t>
  </si>
  <si>
    <t>AVL设备类-灯光-Fixture 
常规灯具-8 Bulb Floodlight
八头灯--</t>
  </si>
  <si>
    <t>M947580473531850753</t>
  </si>
  <si>
    <t>AVL设备类-灯光-Effect Lights 
效果灯-LED光束染色频闪多功能条灯-EK 响尾蛇</t>
  </si>
  <si>
    <t>M947580474289864706</t>
  </si>
  <si>
    <t>服务费税费-项目税费-无票垫付费-第三方无票垫付服务费-服务费比例</t>
  </si>
  <si>
    <t>M947580481525039105</t>
  </si>
  <si>
    <t>AVL设备类-直播-摄像设备-其他摄像机镜头-1.2倍广角镜头</t>
  </si>
  <si>
    <t>174.9000000000</t>
  </si>
  <si>
    <t>M947580481583759362</t>
  </si>
  <si>
    <t>搭建制作-制作-装饰材料-不锈钢-304 镜面</t>
  </si>
  <si>
    <t>240.4200000000</t>
  </si>
  <si>
    <t>M947580486454501376</t>
  </si>
  <si>
    <t>搭建制作-制作-地台结构-不锈钢收边条-不锈钢25*25*1.0</t>
  </si>
  <si>
    <t>M947580487912964098</t>
  </si>
  <si>
    <t>搭建制作-制作-钢结构-结构钢板配重-Q215钢板，切割焊接，厚度10mm</t>
  </si>
  <si>
    <t>125.0000000000</t>
  </si>
  <si>
    <t>M947580489109495810</t>
  </si>
  <si>
    <t>搭建制作-制作-台阶-木结构，不含表面包裹材质-常规台阶定制，非异形</t>
  </si>
  <si>
    <t>阶/米</t>
  </si>
  <si>
    <t>M947580492343304194</t>
  </si>
  <si>
    <t>AVL设备类-视频-显示器-60 寸等离子显示器-LG 60LG63CJ-CA 等离子电视</t>
  </si>
  <si>
    <t>M947580494313472001</t>
  </si>
  <si>
    <t>搭建制作-印刷-臂贴-不干胶印刷-80mm圆</t>
  </si>
  <si>
    <t>M947580495728746497</t>
  </si>
  <si>
    <t>AVL设备类-视频-LED地屏-P3 floor LED Screen
国产 P3 地屏-光翔</t>
  </si>
  <si>
    <t>M947580496863608834</t>
  </si>
  <si>
    <t>AVL设备类-视频-Other Video Auxiliary Equipment 
其它视频辅助设备-专业提示翻页器（一托八）-PerfectCue</t>
  </si>
  <si>
    <t>M947580500727717890</t>
  </si>
  <si>
    <t>报批及安保-运营人员-保障组-特级保安-不含住宿、交通、补贴、餐费等费用，艺人随性，负责艺人的安全监控。</t>
  </si>
  <si>
    <t>M947580503217979394</t>
  </si>
  <si>
    <t>搭建制作-制作-地台结构-铁制地台 0.3m--0.5m-国标3*5钢架结构+两层15厘夹板</t>
  </si>
  <si>
    <t>M947580504532590594</t>
  </si>
  <si>
    <t>AVL设备类-视频-显示器-55寸等离子-小米/夏普55吋等离子 电视</t>
  </si>
  <si>
    <t>M947580505881362433</t>
  </si>
  <si>
    <t>搭建制作-展示灯具-射灯-格栅射灯-40W</t>
  </si>
  <si>
    <t>M947580508276310018</t>
  </si>
  <si>
    <t>AVL设备类-音频-Microphone
话筒-SHURE BETA53 Headset Mic
SHURE BETA53 无线头戴话筒-SHURE</t>
  </si>
  <si>
    <t>M947580514330484738</t>
  </si>
  <si>
    <t>第三方人员类-内容制作-H5-H5邀请页面制作-按页面数量计费，有简单交互功能（点击翻页、点击输入信息等），不包含程序</t>
  </si>
  <si>
    <t>750.0000000000</t>
  </si>
  <si>
    <t>M947580518424125441</t>
  </si>
  <si>
    <t>搭建制作-印刷-写真-3M进口地贴-3M进口加厚地贴</t>
  </si>
  <si>
    <t>56.0000000000</t>
  </si>
  <si>
    <t>M947580518715932673</t>
  </si>
  <si>
    <t>搭建制作-隔离物-隔离物-防爆铁马-租赁价，3天为1展期</t>
  </si>
  <si>
    <t>M947580519118585858</t>
  </si>
  <si>
    <t>AVL设备类-视频-Screen 投影幕-250″Front/Rear Fast-fold Screen
250 寸正/背折叠投影幕--</t>
  </si>
  <si>
    <t>M947580521006022658</t>
  </si>
  <si>
    <t>搭建制作-车辆-车辆物流-货车-市内运输-17.5m 货车，距离30km内</t>
  </si>
  <si>
    <t>2756.0000000000</t>
  </si>
  <si>
    <t>M947580523184021506</t>
  </si>
  <si>
    <t>AVL设备类-视频-Other Video Auxiliary Equipment 
其它视频辅助设备-光纤传输处理器-Optic fiber cables between all dispaly and playback</t>
  </si>
  <si>
    <t>493.3300000000</t>
  </si>
  <si>
    <t>M947580525059514370</t>
  </si>
  <si>
    <t>AVL设备类-灯光-Fixture 
常规灯具-Follow Spot (4000w)
追光灯-HMI-4000W /XE-4000Z</t>
  </si>
  <si>
    <t>M947580526779179010</t>
  </si>
  <si>
    <t>AVL设备类-灯光-Effect Lights 
效果灯-LED条形灯，光束-ACME TB 1230QW</t>
  </si>
  <si>
    <t>M947580527966167041</t>
  </si>
  <si>
    <t>搭建制作-制作-装饰材料-亚克力-国产 3mm</t>
  </si>
  <si>
    <t>126.6700000000</t>
  </si>
  <si>
    <t>M947580535979687938</t>
  </si>
  <si>
    <t>搭建制作-制作-背景板基础结构-30方管钢结构龙骨，5厘板多层阻燃板封面-厚度50mm以内</t>
  </si>
  <si>
    <t>410.0000000000</t>
  </si>
  <si>
    <t>M947580537498025985</t>
  </si>
  <si>
    <t>AVL设备类-直播-摄像设备-8米摄像摇臂-每场为2天，每增加1天按0.5场计费</t>
  </si>
  <si>
    <t>4028.0000000000</t>
  </si>
  <si>
    <t>M947580539139153922</t>
  </si>
  <si>
    <t>AVL设备类-灯光-电脑灯-电脑光束灯1500W BEAM-FINE1500</t>
  </si>
  <si>
    <t>498.2000000000</t>
  </si>
  <si>
    <t>M947580539385462785</t>
  </si>
  <si>
    <t>搭建制作-车辆-车辆物流-货车-市内运输-7.2m 货车，距离30km内</t>
  </si>
  <si>
    <t>1533.3300000000</t>
  </si>
  <si>
    <t>M947580542870929410</t>
  </si>
  <si>
    <t>AVL设备类-特效-烟雾、水雾油化物-吹纸机--</t>
  </si>
  <si>
    <t>M947580543391023106</t>
  </si>
  <si>
    <t>Onsite 人员-服务人员-项目总监-人员劳务费。不含住宿、交通、补贴等费用，每天不超过8小时</t>
  </si>
  <si>
    <t>M947580544621748225</t>
  </si>
  <si>
    <t>AVL设备类-结构-Windlass 
葫芦-Manual Windlass
手拉葫芦--</t>
  </si>
  <si>
    <t>103.8800000000</t>
  </si>
  <si>
    <t>M947580549720227842</t>
  </si>
  <si>
    <t>AVL设备类-灯光-电脑灯-单色LOGO 片-单色LOGO灯片</t>
  </si>
  <si>
    <t>M947580553184722945</t>
  </si>
  <si>
    <t>搭建制作-印刷-写真油画布-油画布-1.5m宽幅，油画布+无味（环保）油墨</t>
  </si>
  <si>
    <t>M947580553369272322</t>
  </si>
  <si>
    <t>搭建制作-印刷-桌卡-200克铜版彩色打印三折页-150mm X 210mm</t>
  </si>
  <si>
    <t>4.5000000000</t>
  </si>
  <si>
    <t>M947580555258503169</t>
  </si>
  <si>
    <t>AVL设备类-视频-LED-P2 LED Display Indoor Screen
国产 P2.5 室内显示屏-光翔、利亚德，每场为5天，每增加1天按0.5场核算</t>
  </si>
  <si>
    <t>M947580558196916225</t>
  </si>
  <si>
    <t>搭建制作-制作-指引-立式KT板挂画架-金属H型伸缩立杆，,不含画面</t>
  </si>
  <si>
    <t>M947580559048359937</t>
  </si>
  <si>
    <t>搭建制作-家具及办公设备-桌椅-折叠椅-租赁价，3天为1展期</t>
  </si>
  <si>
    <t>25.0000000000</t>
  </si>
  <si>
    <t>M947580568212914178</t>
  </si>
  <si>
    <t>AVL设备类-视频-Screen 投影幕-150″Front/Rear Fast-fold Screen
150 寸正/背折叠投影幕--</t>
  </si>
  <si>
    <t>M947580569807904769</t>
  </si>
  <si>
    <t>搭建制作-印刷-写真-背胶写真+覆膜+背胶-125g</t>
  </si>
  <si>
    <t>M947580575881895938</t>
  </si>
  <si>
    <t>创意-导演组-演职员组-主持人-五年以上经验，有大型直播晚会/综艺主持经验，形象气质佳（非艺人级、非达人级的主持人）</t>
  </si>
  <si>
    <t>M947580577914339329</t>
  </si>
  <si>
    <t>AVL设备类-灯光-电脑灯-电脑染色灯2000W WASH-FINEART WASH /MAC 2000XB</t>
  </si>
  <si>
    <t>M947580592007200770</t>
  </si>
  <si>
    <t>搭建制作-制作-钢结构-18工字钢--</t>
  </si>
  <si>
    <t>162.4100000000</t>
  </si>
  <si>
    <t>M947580594109702146</t>
  </si>
  <si>
    <t>搭建制作-制作-地毯-草皮地毯-5cm以下</t>
  </si>
  <si>
    <t>M947580608664576001</t>
  </si>
  <si>
    <t>搭建制作-制作-布艺-条幅布-0.6-0.7米宽幅，无味（环保）油墨</t>
  </si>
  <si>
    <t>M947580609312899073</t>
  </si>
  <si>
    <t>搭建制作-制作-异形展台-木制烤漆-高度1米内，含抽屉、开门</t>
  </si>
  <si>
    <t>M947580614614499330</t>
  </si>
  <si>
    <t>AVL设备类-音频-Microphone
话筒-Audio Technica AT859/8615 Lectern Mic
铁三角AT859/8615 有线讲台鹅颈话筒-铁三角</t>
  </si>
  <si>
    <t>185.5000000000</t>
  </si>
  <si>
    <t>M947580619019673601</t>
  </si>
  <si>
    <t>AVL设备类-灯光-Fixture 
常规灯具-Follow Spot (2500w)
追光灯--</t>
  </si>
  <si>
    <t>699.6000000000</t>
  </si>
  <si>
    <t>M947580623726321666</t>
  </si>
  <si>
    <t>AVL设备类-视频-进口投影-激光投影机 12000流明以下-Barco、Panasonic同等级高端激光投影机</t>
  </si>
  <si>
    <t>8480.0000000000</t>
  </si>
  <si>
    <t>M947580624070254593</t>
  </si>
  <si>
    <t>搭建制作-车辆-车辆物流-货车-城际运输-9.6m 货车</t>
  </si>
  <si>
    <t>M947580632683560961</t>
  </si>
  <si>
    <t>AVL设备类-灯光-Effect Lights 
效果灯-LED条形灯，大颗粒灯珠-ACME TB 1060</t>
  </si>
  <si>
    <t>508.8000000000</t>
  </si>
  <si>
    <t>M947580633473245185</t>
  </si>
  <si>
    <t>AVL设备类-视频-Other Video Auxiliary Equipment 
其它视频辅助设备-专业提示翻页器（一托四）-PerfectCue</t>
  </si>
  <si>
    <t>702.0000000000</t>
  </si>
  <si>
    <t>M947580635650088962</t>
  </si>
  <si>
    <t>AVL设备类-视频-Video Control System 
操作系统--视频处理器-D12-高清视频处理器-NOVASTAR-D12服务器兼容大中小活动场景</t>
  </si>
  <si>
    <t>6000.0000000000</t>
  </si>
  <si>
    <t>M947580638287151105</t>
  </si>
  <si>
    <t>搭建制作-制作-装饰材料-钢化玻璃-超白玻璃12mm钢化</t>
  </si>
  <si>
    <t>350.0000000000</t>
  </si>
  <si>
    <t>M947580638563975169</t>
  </si>
  <si>
    <t>AVL设备类-视频-Video Control System 
操作系统-控台-H6视频控制器-中小型控台-MAGNIMAGA H6 Event Controller 小型视频控制器控台</t>
  </si>
  <si>
    <t>2833.3300000000</t>
  </si>
  <si>
    <t>M947580642049441794</t>
  </si>
  <si>
    <t>搭建制作-印刷-单页-A4彩色单面200克铜板纸-数量(501-5000)</t>
  </si>
  <si>
    <t>1.2200000000</t>
  </si>
  <si>
    <t>M947580646101139457</t>
  </si>
  <si>
    <t>搭建制作-车辆-车辆物流-货车-市内运输-9.6m 货车，距离30km内</t>
  </si>
  <si>
    <t>1600.0000000000</t>
  </si>
  <si>
    <t>M947580646654787585</t>
  </si>
  <si>
    <t>搭建制作-制作-装饰材料-波音片-国产</t>
  </si>
  <si>
    <t>65.0000000000</t>
  </si>
  <si>
    <t>M947580647113121794</t>
  </si>
  <si>
    <t>AVL设备类-音频-Other Audio Auxiliary Equipment 
其它音频辅助设备-EAR MONITOR SENNHEISER IEM300-G3 无线监听系统-SENNHEISER</t>
  </si>
  <si>
    <t>M947580656381378562</t>
  </si>
  <si>
    <t>搭建制作-印刷-单页-A4彩色单面200克铜板纸-数量(1-500)</t>
  </si>
  <si>
    <t>M947580657069244417</t>
  </si>
  <si>
    <t>搭建制作-印刷-喷绘灯布-灯布-5m宽幅，无味（环保）油墨</t>
  </si>
  <si>
    <t>80.0000000000</t>
  </si>
  <si>
    <t>M947580658914738178</t>
  </si>
  <si>
    <t>AVL设备类-灯光-电脑灯-电脑染色灯1500W WASH-JOLLY COLOR 1500 /TERBLY V2000W-1500</t>
  </si>
  <si>
    <t>M947580661143707650</t>
  </si>
  <si>
    <t>第三方人员类-侧拍摄影摄像-摄像-延时拍摄-人员劳务费及基础拍摄设备。不含住宿、交通、补贴等费用（5年从业经验）</t>
  </si>
  <si>
    <t>M947580661697355777</t>
  </si>
  <si>
    <t>AVL设备类-直播-摄像设备-其他摄像机镜头-0.8倍广角镜头</t>
  </si>
  <si>
    <t>M947580663911948289</t>
  </si>
  <si>
    <t>搭建制作-家具及办公设备-桌椅-双人沙发-布艺/皮质 简易沙发，租赁价，3天为1展期</t>
  </si>
  <si>
    <t>496.6700000000</t>
  </si>
  <si>
    <t>M947580664660934657</t>
  </si>
  <si>
    <t>搭建制作-制作-灯箱字-不锈钢围边灯箱字-含led550贴片，含损耗，高度60cm以内</t>
  </si>
  <si>
    <t>M947580670688149506</t>
  </si>
  <si>
    <t>搭建制作-制作-指引-木质T型-0.8m X 2m，含双面写真、钢板配重</t>
  </si>
  <si>
    <t>M947580677264818177</t>
  </si>
  <si>
    <t>AVL设备类-音频-Other Audio Auxiliary Equipment 
其它音频辅助设备-TELEX TR800 Wireless Intercom Belt Pack C/W Headset
TELEX TR800 无线对讲耳机/腰包-TELEX</t>
  </si>
  <si>
    <t>M947580678778961922</t>
  </si>
  <si>
    <t>搭建制作-制作-装饰材料-PVC镜面板-厚度30毫米</t>
  </si>
  <si>
    <t>310.1900000000</t>
  </si>
  <si>
    <t>M947580682882785281</t>
  </si>
  <si>
    <t>第三方人员类-侧拍摄影摄像-云摄影-现场修图师-人员劳务，不含住宿、交通、补贴等费用，每天不超过8小时</t>
  </si>
  <si>
    <t>M947580688125665282</t>
  </si>
  <si>
    <t>搭建制作-家具及办公设备-桌椅-宴会椅-租赁价，3天为1展期</t>
  </si>
  <si>
    <t>43.3300000000</t>
  </si>
  <si>
    <t>M947580688199368706</t>
  </si>
  <si>
    <t>AVL设备类-视频-Video Control System 
操作系统--视频播放器-WATCHOUT Programming
WATCHOUT 主机（含编程、解密单元、显示服务器、拼接同步器）--</t>
  </si>
  <si>
    <t>2900.0000000000</t>
  </si>
  <si>
    <t>次</t>
  </si>
  <si>
    <t>M947580688981303297</t>
  </si>
  <si>
    <t>AVL设备类-结构-Truss Syste
Truss 结构-12m直径圆Truss--</t>
  </si>
  <si>
    <t>M947580691886161921</t>
  </si>
  <si>
    <t>搭建制作-制作-常规背景结构-木质背板-单面木质背板：木结构, 表面刷涂料</t>
  </si>
  <si>
    <t>M947580693735849985</t>
  </si>
  <si>
    <t>搭建制作-制作-装饰材料-展板-白色PVC展板，3.2mm</t>
  </si>
  <si>
    <t>M947580696835440641</t>
  </si>
  <si>
    <t>搭建制作-制作-地台结构-地台-木质含龙骨，10-30CM</t>
  </si>
  <si>
    <t>M947580700568371202</t>
  </si>
  <si>
    <t>AVL设备类-直播-摄像设备-电动轨道-Ross</t>
  </si>
  <si>
    <t>M947580701853622274</t>
  </si>
  <si>
    <t>AVL设备类-视频-Other Video Auxiliary Equipment 
其它视频辅助设备-触摸屏-42’</t>
  </si>
  <si>
    <t>890.4000000000</t>
  </si>
  <si>
    <t>M947580706001149954</t>
  </si>
  <si>
    <t>AVL设备类-视频-Other Video Auxiliary Equipment 
其它视频辅助设备-专业提示翻页器（一托二）-PerfectCue</t>
  </si>
  <si>
    <t>M947580706943713281</t>
  </si>
  <si>
    <t>搭建制作-制作-展台-木制烤漆-高度1米内，含抽屉、开门</t>
  </si>
  <si>
    <t>1933.3300000000</t>
  </si>
  <si>
    <t>M947580709076213761</t>
  </si>
  <si>
    <t>搭建制作-家具及办公设备-其他-插线板-3米，公牛</t>
  </si>
  <si>
    <t>M947580714263928834</t>
  </si>
  <si>
    <t>搭建制作-家具及办公设备-桌椅-IBM长桌-1800*450mm，租赁价，3天为1展期</t>
  </si>
  <si>
    <t>86.6700000000</t>
  </si>
  <si>
    <t>M947580716159754242</t>
  </si>
  <si>
    <t>搭建制作-家具及办公设备-桌椅-吧桌-租赁价，3天为1展期</t>
  </si>
  <si>
    <t>153.3300000000</t>
  </si>
  <si>
    <t>M947580716688236545</t>
  </si>
  <si>
    <t>搭建制作-制作-指引-铝型材指示板-0.8m X 2m，含双面写真、钢板配重</t>
  </si>
  <si>
    <t>M947580722835931137</t>
  </si>
  <si>
    <t>搭建制作-制作-立体雕刻字-泡沫字-100mm</t>
  </si>
  <si>
    <t>M947580724442349570</t>
  </si>
  <si>
    <t>搭建制作-制作-异形展柜-木制烤漆-高度2.4米内，含抽屉、开门</t>
  </si>
  <si>
    <t>M947580727547289602</t>
  </si>
  <si>
    <t>搭建制作-制作-桁架-宝丽布+桁架-5m宽幅，黑底材质+无味（环保）油墨</t>
  </si>
  <si>
    <t>M947580727789404162</t>
  </si>
  <si>
    <t>AVL设备类-音频-Microphone
话筒-SHURE UHF Wireless Tables Mic/SXL14- WH 30 JB)
SHURE SXL14- WH 30 JB 无线鹅颈讲台话筒-SHURE</t>
  </si>
  <si>
    <t>M947580731899822080</t>
  </si>
  <si>
    <t>第三方人员类-内容制作-平面制作-Keynote设计-需设计icon、图片重新绘制图表等并对其整体风格进行排版美化</t>
  </si>
  <si>
    <t>M947580734810669057</t>
  </si>
  <si>
    <t>报批及安保-运营人员-保障组-普通保安-搭建、展区、外场用安保（人员劳务费，每场不超过8小时，含个税）</t>
  </si>
  <si>
    <t>446.2600000000</t>
  </si>
  <si>
    <t>M947580743903920130</t>
  </si>
  <si>
    <t>搭建制作-车辆-车辆物流-货车-市内运输-15m 货车，距离30km内</t>
  </si>
  <si>
    <t>2300.0000000000</t>
  </si>
  <si>
    <t>M947580752246390785</t>
  </si>
  <si>
    <t>搭建制作-车辆-车辆物流-货车-市内运输-金杯车运输，距离30km内</t>
  </si>
  <si>
    <t>486.6700000000</t>
  </si>
  <si>
    <t>M947580752751501313</t>
  </si>
  <si>
    <t>AVL设备类-视频-LED-P4 LED Display Indoor Screen
国产 P4 室内显示屏-光翔</t>
  </si>
  <si>
    <t>M947580753244635137</t>
  </si>
  <si>
    <t>搭建制作-制作-地毯-草皮地毯-5cm以上</t>
  </si>
  <si>
    <t>15.9000000000</t>
  </si>
  <si>
    <t>M947580757124366338</t>
  </si>
  <si>
    <t>AVL设备类-灯光-Lighting Control System 
灯光控制系统-灯光控台-MA信号处理器-MA NPU</t>
  </si>
  <si>
    <t>M947580761584066562</t>
  </si>
  <si>
    <t>AVL设备类-视频-Other Video Auxiliary Equipment 
其它视频辅助设备-Apple Notebook
Apple 笔记本电脑-近两年款机型</t>
  </si>
  <si>
    <t>M947580764864012290</t>
  </si>
  <si>
    <t>AVL设备类-直播-摄像设备-15米摄像摇臂-每场为2天，每增加1天按0.5场计费</t>
  </si>
  <si>
    <t>M947580766838374401</t>
  </si>
  <si>
    <t>AVL设备类-音频-Microphone
话筒-SHURE U2 Wireless BETA58A Hand-hold Mic (Q10A)
SHURE U2 BETA58A（Q10A）无线手持话筒-SHURE</t>
  </si>
  <si>
    <t>169.6000000000</t>
  </si>
  <si>
    <t>M947580775809990658</t>
  </si>
  <si>
    <t>搭建制作-制作-钢结构-16U型钢-壁厚8mm</t>
  </si>
  <si>
    <t>166.8000000000</t>
  </si>
  <si>
    <t>M947580775809990660</t>
  </si>
  <si>
    <t>搭建制作-隔离物-隔离物-铁质护栏-租赁价，3天为1展期</t>
  </si>
  <si>
    <t>M947580777174933506</t>
  </si>
  <si>
    <t>搭建制作-制作-装饰材料-KT板-亚展A类板</t>
  </si>
  <si>
    <t>50.5700000000</t>
  </si>
  <si>
    <t>M947580783196160002</t>
  </si>
  <si>
    <t>搭建制作-制作-异形展台-木制防火板-高度1米内，含抽屉、开门</t>
  </si>
  <si>
    <t>M947580789646999553</t>
  </si>
  <si>
    <t>搭建制作-制作-装饰材料-丙烯涂料-国产,一般品牌、无味环保</t>
  </si>
  <si>
    <t>64.3200000000</t>
  </si>
  <si>
    <t>M947580790666215425</t>
  </si>
  <si>
    <t>搭建制作-家具及办公设备-其他-无线路由器-企业级千兆，租赁价</t>
  </si>
  <si>
    <t>M947580791328915458</t>
  </si>
  <si>
    <t>搭建制作-制作-装饰材料-亚克力-国产 10mm</t>
  </si>
  <si>
    <t>M947580811599986690</t>
  </si>
  <si>
    <t>搭建制作-制作-常规背景结构-木质背板-异形木质烤漆背板：木质烤漆，含支撑</t>
  </si>
  <si>
    <t>M947580815181922306</t>
  </si>
  <si>
    <t>搭建制作-制作-钢结构-U型钢-壁厚3mm</t>
  </si>
  <si>
    <t>137.6600000000</t>
  </si>
  <si>
    <t>M947580815488106497</t>
  </si>
  <si>
    <t>AVL设备类-灯光-Effect Lights 
效果灯-LED集频闪、光束、染色效果于一体的多功能频闪灯-ACME BL1000</t>
  </si>
  <si>
    <t>M947580819608707073</t>
  </si>
  <si>
    <t>搭建制作-制作-展柜-木制烤漆-高度2.4米内，含抽屉、开门</t>
  </si>
  <si>
    <t>M947580823931240450</t>
  </si>
  <si>
    <t>AVL设备类-音频-小蜜蜂-SHURE UHF Wireless Lapel Mic WL184
SHURE WL184 无线领夹话筒-SHURE</t>
  </si>
  <si>
    <t>M947580825168560129</t>
  </si>
  <si>
    <t>AVL设备类-直播-摄像设备-其他摄像机镜头-高清广角镜头</t>
  </si>
  <si>
    <t>M947580825487327234</t>
  </si>
  <si>
    <t>搭建制作-制作-异形背景板基础结构-12厘板异形（双面倒角）结构龙骨，5厘多层阻燃板封面-厚度100mm以内</t>
  </si>
  <si>
    <t>M947580825780928513</t>
  </si>
  <si>
    <t>AVL设备类-音频-Other Audio Auxiliary Equipment 
其它音频辅助设备-5G无线数字内通，LT750 5G 信号放大器-LAON</t>
  </si>
  <si>
    <t>M947580830520492034</t>
  </si>
  <si>
    <t>搭建制作-制作-立体雕刻字-10mm亚克力阴刻--</t>
  </si>
  <si>
    <t>275.6000000000</t>
  </si>
  <si>
    <t>M947580830857830401</t>
  </si>
  <si>
    <t>搭建制作-制作-地台-舞台结构-钢结构地台支撑 高80cm</t>
  </si>
  <si>
    <t>M947580838166708225</t>
  </si>
  <si>
    <t>搭建制作-制作-指引-X展架-铝合金材质，60*160cm，含写真画面</t>
  </si>
  <si>
    <t>M947580839959470082</t>
  </si>
  <si>
    <t>搭建制作-家具及办公设备-其他-A4彩色喷墨一体机-租赁价，3天为1展期</t>
  </si>
  <si>
    <t>M947580840100282369</t>
  </si>
  <si>
    <t>AVL设备类-视频-LED透明屏-VTEAM 3.9mm Transparent Panel（500*1000mm）G3.9透明防水LED-威特姆</t>
  </si>
  <si>
    <t>M947580844412026882</t>
  </si>
  <si>
    <t>AVL设备类-结构-Truss Syste
Truss 结构-TRUSS (400 x 400mm)
灯光吊架(400 x 400 毫米)--</t>
  </si>
  <si>
    <t>M947580846966358018</t>
  </si>
  <si>
    <t>搭建制作-制作-地台-舞台结构-钢结构地台支撑 高60cm</t>
  </si>
  <si>
    <t>107.0600000000</t>
  </si>
  <si>
    <t>M947580848712982529</t>
  </si>
  <si>
    <t>搭建制作-车辆-车辆物流-货车-城际运输-6.2m 货车</t>
  </si>
  <si>
    <t>M947580851231965186</t>
  </si>
  <si>
    <t>搭建制作-印刷-服装-棒球帽-优质面涤，丝印单色logo，热转印面积≤20*30cm，50件起订</t>
  </si>
  <si>
    <t>M947580854188949506</t>
  </si>
  <si>
    <t>AVL设备类-灯光-电脑灯-电脑图案灯1500W SPOT-ROBE SPOT 1500 /TERBLY V2500S-1500</t>
  </si>
  <si>
    <t>M947580861117939713</t>
  </si>
  <si>
    <t>搭建制作-制作-刻字-即时贴字-品牌：威诗柏/333 同级或以上</t>
  </si>
  <si>
    <t>M947580862201225218</t>
  </si>
  <si>
    <t>AVL设备类-音频-Loudspeaker
高档音箱-线阵音箱-L-acoustics、D&amp;B、EAW、Meyersound、C-MARK</t>
  </si>
  <si>
    <t>M947580870332825602</t>
  </si>
  <si>
    <t>AVL设备类-直播-摄像设备-其他摄像机镜头-76倍长焦镜头</t>
  </si>
  <si>
    <t>4770.0000000000</t>
  </si>
  <si>
    <t>M947580872383840257</t>
  </si>
  <si>
    <t>第三方人员类-内容制作-视频制作-活动流程相关视频素材包装及剪辑-现有素材+包含简单后期渲染输出，开场3分钟以内，串场1分钟以内</t>
  </si>
  <si>
    <t>260.0000000000</t>
  </si>
  <si>
    <t>秒</t>
  </si>
  <si>
    <t>M947580883196755970</t>
  </si>
  <si>
    <t>AVL设备类-签到-PDA扫描设备-用于门禁等--</t>
  </si>
  <si>
    <t>M947580891799273474</t>
  </si>
  <si>
    <t>服务费税费-项目服务费-项目服务费-物资采买、其他代垫付服务费-服务费比例</t>
  </si>
  <si>
    <t>M947580896954073089</t>
  </si>
  <si>
    <t>AVL设备类-视频-Other Video Auxiliary Equipment 
其它视频辅助设备-视频分配器-EXTRON VGA DA1:4 DISTRIBUTION AMPLIFIER</t>
  </si>
  <si>
    <t>M947580902125649922</t>
  </si>
  <si>
    <t>AVL设备类-视频-Lens 镜头-进口超短焦镜头-Barco TLD+ 0.37 Ultra Short throw lens
Barco TLD+ 0.37 超短焦镜头</t>
  </si>
  <si>
    <t>M947580911562833921</t>
  </si>
  <si>
    <t>搭建制作-制作-指引-X展架-铝合金材质，80*180cm，含写真画面</t>
  </si>
  <si>
    <t>M947580915992018945</t>
  </si>
  <si>
    <t>第三方人员类-技术人员-灯光音视频技术人员-技师-控台人员-人员劳务费。不含住宿、交通、补贴等费用，每场不超过8小时</t>
  </si>
  <si>
    <t>M947580928449101825</t>
  </si>
  <si>
    <t>AVL设备类-签到-刷卡闸机-用于门禁等--</t>
  </si>
  <si>
    <t>M947580929334099970</t>
  </si>
  <si>
    <t>搭建制作-印刷-喷绘灯布-灯布-3.2m宽幅，黑底材质+无味（环保）油墨</t>
  </si>
  <si>
    <t>M947580936909012994</t>
  </si>
  <si>
    <t>搭建制作-制作-钢结构-30*30方钢-壁厚8mm</t>
  </si>
  <si>
    <t>M947580939425595394</t>
  </si>
  <si>
    <t>搭建制作-车辆-车辆物流-货车-城际运输-金杯车运输</t>
  </si>
  <si>
    <t>7.0000000000</t>
  </si>
  <si>
    <t>M947580943850586114</t>
  </si>
  <si>
    <t>搭建制作-制作-异形展柜-木制防火板-高度2.4米内，含抽屉、开门</t>
  </si>
  <si>
    <t>M947580951941398529</t>
  </si>
  <si>
    <t>搭建制作-印刷-服装-纯棉圆领T恤-200g纯棉，丝印单色logo，热转印面积≤20*30cm，50件起订</t>
  </si>
  <si>
    <t>M947580957289136129</t>
  </si>
  <si>
    <t>搭建制作-家具及办公设备-其他-A3彩色激光一体机-租赁价，3天为1展期</t>
  </si>
  <si>
    <t>M947580972988416002</t>
  </si>
  <si>
    <t>搭建制作-制作-装饰材料-乳胶漆-国产,一般品牌、无味环保</t>
  </si>
  <si>
    <t>64.8700000000</t>
  </si>
  <si>
    <t>M940961339188486145</t>
  </si>
  <si>
    <t>服务费税费-项目税费-项目税费-场地采买、酒店用房服务费-增值税比例</t>
  </si>
  <si>
    <t>0.0000000000</t>
  </si>
  <si>
    <t>序号</t>
  </si>
  <si>
    <t>报价大类</t>
  </si>
  <si>
    <t>一级区域</t>
  </si>
  <si>
    <t>二级区域</t>
  </si>
  <si>
    <t>具体内容</t>
  </si>
  <si>
    <t>业务编号
【非框架条目/无基准价格 无需填写】</t>
  </si>
  <si>
    <t xml:space="preserve"> 一级类别 </t>
  </si>
  <si>
    <t xml:space="preserve"> 二级类别 </t>
  </si>
  <si>
    <t xml:space="preserve"> 条目 </t>
  </si>
  <si>
    <t xml:space="preserve"> 具体说明 </t>
  </si>
  <si>
    <t xml:space="preserve"> 计价单位 </t>
  </si>
  <si>
    <t>*单价（含税）</t>
  </si>
  <si>
    <t>*数量1</t>
  </si>
  <si>
    <t>*单位1</t>
  </si>
  <si>
    <t>*数量2</t>
  </si>
  <si>
    <t>*单位2</t>
  </si>
  <si>
    <t>*条目来源</t>
  </si>
  <si>
    <t xml:space="preserve"> 报价金额(元） </t>
  </si>
  <si>
    <t xml:space="preserve"> 差异金额 </t>
  </si>
  <si>
    <t xml:space="preserve"> 备注（如尺寸、型号）或其他说明 （上限1000字）</t>
  </si>
  <si>
    <t xml:space="preserve"> 结案报告第几页 </t>
  </si>
  <si>
    <t>*单位</t>
  </si>
  <si>
    <t>*税率
【选项】</t>
  </si>
  <si>
    <t>*币种
【选项】</t>
  </si>
  <si>
    <t>商品编号
【非框架条目无需填写】</t>
  </si>
  <si>
    <t>价格编号
【非框架条目无需填写】</t>
  </si>
  <si>
    <t>供应商编号
【非框架条目无需填写】</t>
  </si>
  <si>
    <t>校验异常信息
【先导入再导出后展示】</t>
  </si>
  <si>
    <t/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</si>
  <si>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</si>
  <si>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</si>
  <si>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</si>
  <si>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</si>
  <si>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</si>
  <si>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</si>
  <si>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</si>
  <si>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</si>
  <si>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</si>
  <si>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</si>
  <si>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</si>
  <si>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</si>
  <si>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</si>
  <si>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</si>
  <si>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</si>
  <si>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何方玉</t>
  </si>
  <si>
    <t>hefangyu@cct.cn</t>
  </si>
  <si>
    <t>调整需求项目减少</t>
  </si>
  <si>
    <t>各版块费用占比</t>
  </si>
  <si>
    <t>含税报价(元）</t>
  </si>
  <si>
    <t>报价金额占比</t>
  </si>
  <si>
    <t>结算金额(元）</t>
  </si>
  <si>
    <t>结算金额占比</t>
  </si>
  <si>
    <t>差异金额</t>
  </si>
  <si>
    <t>费用变化概述</t>
  </si>
  <si>
    <t>搭建制作类</t>
  </si>
  <si>
    <t>AVL设备类</t>
  </si>
  <si>
    <t>第三方人员类</t>
  </si>
  <si>
    <t>创意团队类</t>
  </si>
  <si>
    <t>差旅接待类</t>
  </si>
  <si>
    <t>物资采买类</t>
  </si>
  <si>
    <t>场地相关类</t>
  </si>
  <si>
    <t>报批相关类</t>
  </si>
  <si>
    <t>其他代垫付</t>
  </si>
  <si>
    <t>服务费</t>
  </si>
  <si>
    <t>票面税率</t>
  </si>
  <si>
    <t>优惠</t>
  </si>
  <si>
    <t>合计</t>
  </si>
  <si>
    <t>单场最终金额</t>
  </si>
  <si>
    <t>报价模块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</si>
  <si>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</si>
  <si>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</si>
  <si>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</si>
  <si>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</si>
  <si>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</si>
  <si>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</si>
  <si>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</si>
  <si>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</si>
  <si>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</si>
  <si>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</si>
  <si>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</si>
  <si>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</si>
  <si>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已包含税率</t>
  </si>
  <si>
    <t>备注（如尺寸、型号）或其他说明</t>
  </si>
  <si>
    <t>结案报告第几页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</si>
  <si>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</si>
  <si>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</si>
  <si>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</si>
  <si>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</si>
  <si>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</si>
  <si>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</si>
  <si>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</si>
  <si>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</si>
  <si>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</si>
  <si>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</si>
  <si>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</si>
  <si>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第三方人员单项合计</t>
  </si>
  <si>
    <t>ONSITE人员类</t>
  </si>
  <si>
    <t>D#001</t>
  </si>
  <si>
    <t>D#002</t>
  </si>
  <si>
    <t>ONSITE人员单项合计</t>
  </si>
  <si>
    <t>房间</t>
  </si>
  <si>
    <t>嘉宾大床房含单早</t>
  </si>
  <si>
    <t>L#001</t>
  </si>
  <si>
    <t>间夜/天</t>
  </si>
  <si>
    <t>场/次</t>
  </si>
  <si>
    <t>餐费</t>
  </si>
  <si>
    <t>嘉宾商务简餐</t>
  </si>
  <si>
    <t>工作人员餐，3人4天</t>
  </si>
  <si>
    <t>机票</t>
  </si>
  <si>
    <t>趟/人</t>
  </si>
  <si>
    <t>工作人员住宿，两人一间</t>
  </si>
  <si>
    <t>市内交通</t>
  </si>
  <si>
    <t>工作人员市内交通</t>
  </si>
  <si>
    <t>踩点费用</t>
  </si>
  <si>
    <t>前期看场地（包括工作人员大交通+市内交通+餐费）预估，以实际产生为准</t>
  </si>
  <si>
    <t>项/次</t>
  </si>
  <si>
    <t>差旅接待单项合计</t>
  </si>
  <si>
    <t>物料采买小计</t>
  </si>
  <si>
    <t>场地相关</t>
  </si>
  <si>
    <t>会场</t>
  </si>
  <si>
    <t>场/天</t>
  </si>
  <si>
    <t>场地相关小计</t>
  </si>
  <si>
    <t>报批及安保</t>
  </si>
  <si>
    <t>报批及安保小计</t>
  </si>
  <si>
    <t>其他代垫付类</t>
  </si>
  <si>
    <t>增票垫付</t>
  </si>
  <si>
    <t>无票垫付</t>
  </si>
  <si>
    <t>其他代垫付小计</t>
  </si>
  <si>
    <t>汇总（未含服务费）</t>
  </si>
  <si>
    <t>M#004</t>
  </si>
  <si>
    <t>M#003</t>
  </si>
  <si>
    <t>M#006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</si>
  <si>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</si>
  <si>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</si>
  <si>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</si>
  <si>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</si>
  <si>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</si>
  <si>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</si>
  <si>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</si>
  <si>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Ratecard序号
（请勿修改）</t>
  </si>
  <si>
    <t>价格库业务编号
（请勿修改）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</si>
  <si>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</si>
  <si>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</si>
  <si>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</si>
  <si>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</si>
  <si>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</si>
  <si>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</si>
  <si>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</si>
  <si>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</si>
  <si>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</si>
  <si>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</si>
  <si>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</si>
  <si>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</si>
  <si>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</si>
  <si>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</si>
  <si>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</si>
  <si>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</si>
  <si>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</si>
  <si>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</si>
  <si>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</si>
  <si>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</si>
  <si>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</si>
  <si>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</si>
  <si>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</si>
  <si>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</si>
  <si>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</si>
  <si>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</si>
  <si>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</si>
  <si>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</si>
  <si>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</si>
  <si>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</si>
  <si>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</si>
  <si>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</si>
  <si>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</si>
  <si>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</si>
  <si>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</si>
  <si>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</si>
  <si>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</si>
  <si>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</si>
  <si>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</si>
  <si>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</si>
  <si>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</si>
  <si>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</si>
  <si>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</si>
  <si>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</si>
  <si>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</si>
  <si>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</si>
  <si>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</si>
  <si>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</si>
  <si>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</si>
  <si>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</si>
  <si>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</si>
  <si>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</si>
  <si>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</si>
  <si>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</si>
  <si>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</si>
  <si>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</si>
  <si>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</si>
  <si>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</si>
  <si>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</si>
  <si>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</si>
  <si>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</si>
  <si>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</si>
  <si>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</si>
  <si>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</si>
  <si>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</si>
  <si>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</si>
  <si>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</si>
  <si>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</si>
  <si>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</si>
  <si>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</si>
  <si>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</si>
  <si>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</si>
  <si>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</si>
  <si>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</si>
  <si>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</si>
  <si>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</si>
  <si>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</si>
  <si>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</si>
  <si>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</si>
  <si>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</si>
  <si>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</si>
  <si>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</si>
  <si>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</si>
  <si>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</si>
  <si>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</si>
  <si>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</si>
  <si>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</si>
  <si>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</si>
  <si>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</si>
  <si>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</si>
  <si>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</si>
  <si>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</si>
  <si>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</si>
  <si>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</si>
  <si>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</si>
  <si>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</si>
  <si>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</si>
  <si>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</si>
  <si>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</si>
  <si>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</si>
  <si>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</si>
  <si>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</si>
  <si>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</si>
  <si>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</si>
  <si>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</si>
  <si>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</si>
  <si>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</si>
  <si>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</si>
  <si>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</si>
  <si>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</si>
  <si>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</si>
  <si>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</si>
  <si>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</si>
  <si>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</si>
  <si>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</si>
  <si>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</si>
  <si>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</si>
  <si>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</si>
  <si>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</si>
  <si>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</si>
  <si>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</si>
  <si>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</si>
  <si>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</si>
  <si>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</si>
  <si>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</si>
  <si>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</si>
  <si>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</si>
  <si>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</si>
  <si>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</si>
  <si>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</si>
  <si>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</si>
  <si>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</si>
  <si>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</si>
  <si>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</si>
  <si>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</si>
  <si>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</si>
  <si>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</si>
  <si>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</si>
  <si>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</si>
  <si>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</si>
  <si>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</si>
  <si>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</si>
  <si>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</si>
  <si>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</si>
  <si>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</si>
  <si>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</si>
  <si>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</si>
  <si>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</si>
  <si>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</si>
  <si>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</si>
  <si>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</si>
  <si>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</si>
  <si>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</si>
  <si>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</si>
  <si>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</si>
  <si>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</si>
  <si>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</si>
  <si>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</si>
  <si>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</si>
  <si>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</si>
  <si>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</si>
  <si>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</si>
  <si>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</si>
  <si>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</si>
  <si>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</si>
  <si>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</si>
  <si>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</si>
  <si>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</si>
  <si>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</si>
  <si>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</si>
  <si>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</si>
  <si>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</si>
  <si>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</si>
  <si>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</si>
  <si>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</si>
  <si>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</si>
  <si>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</si>
  <si>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</si>
  <si>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</si>
  <si>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</si>
  <si>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</si>
  <si>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</si>
  <si>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</si>
  <si>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</si>
  <si>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</si>
  <si>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</si>
  <si>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</si>
  <si>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</si>
  <si>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</si>
  <si>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</si>
  <si>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</si>
  <si>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</si>
  <si>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</si>
  <si>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</si>
  <si>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</si>
  <si>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</si>
  <si>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</si>
  <si>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</si>
  <si>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</si>
  <si>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</si>
  <si>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</si>
  <si>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</si>
  <si>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</si>
  <si>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</si>
  <si>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</si>
  <si>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</si>
  <si>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</si>
  <si>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</si>
  <si>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</si>
  <si>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</si>
  <si>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</si>
  <si>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</si>
  <si>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</si>
  <si>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</si>
  <si>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</si>
  <si>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</si>
  <si>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</si>
  <si>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</si>
  <si>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</si>
  <si>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</si>
  <si>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</si>
  <si>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</si>
  <si>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</si>
  <si>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</si>
  <si>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</si>
  <si>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</si>
  <si>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</si>
  <si>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</si>
  <si>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</si>
  <si>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</si>
  <si>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</si>
  <si>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</si>
  <si>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</si>
  <si>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</si>
  <si>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</si>
  <si>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</si>
  <si>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</si>
  <si>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</si>
  <si>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</si>
  <si>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</si>
  <si>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</si>
  <si>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</si>
  <si>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</si>
  <si>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</si>
  <si>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</si>
  <si>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</si>
  <si>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</si>
  <si>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</si>
  <si>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</si>
  <si>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</si>
  <si>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</si>
  <si>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</si>
  <si>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</si>
  <si>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</si>
  <si>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</si>
  <si>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</si>
  <si>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</si>
  <si>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</si>
  <si>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</si>
  <si>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</si>
  <si>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</si>
  <si>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</si>
  <si>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</si>
  <si>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</si>
  <si>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</si>
  <si>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</si>
  <si>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</si>
  <si>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</si>
  <si>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</si>
  <si>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</si>
  <si>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</si>
  <si>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</si>
  <si>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</si>
  <si>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</si>
  <si>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</si>
  <si>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</si>
  <si>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</si>
  <si>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</si>
  <si>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</si>
  <si>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</si>
  <si>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</si>
  <si>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</si>
  <si>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</si>
  <si>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</si>
  <si>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</si>
  <si>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</si>
  <si>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</si>
  <si>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</si>
  <si>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</si>
  <si>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</si>
  <si>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</si>
  <si>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</si>
  <si>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</si>
  <si>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</si>
  <si>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</si>
  <si>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</si>
  <si>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</si>
  <si>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</si>
  <si>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</si>
  <si>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</si>
  <si>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</si>
  <si>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</si>
  <si>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</si>
  <si>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</si>
  <si>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</si>
  <si>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</si>
  <si>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</si>
  <si>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</si>
  <si>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</si>
  <si>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</si>
  <si>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</si>
  <si>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</si>
  <si>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</si>
  <si>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</si>
  <si>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</si>
  <si>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</si>
  <si>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</si>
  <si>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</si>
  <si>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</si>
  <si>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</si>
  <si>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</si>
  <si>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</si>
  <si>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</si>
  <si>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</si>
  <si>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</si>
  <si>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</si>
  <si>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</si>
  <si>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</si>
  <si>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</si>
  <si>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</si>
  <si>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</si>
  <si>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</si>
  <si>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</si>
  <si>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</si>
  <si>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</si>
  <si>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</si>
  <si>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</si>
  <si>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</si>
  <si>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</si>
  <si>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</si>
  <si>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</si>
  <si>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</si>
  <si>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</si>
  <si>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</si>
  <si>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</si>
  <si>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</si>
  <si>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</si>
  <si>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</si>
  <si>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</si>
  <si>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</si>
  <si>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</si>
  <si>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</si>
  <si>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</si>
  <si>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</si>
  <si>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</si>
  <si>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</si>
  <si>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</si>
  <si>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</si>
  <si>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</si>
  <si>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</si>
  <si>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</si>
  <si>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</si>
  <si>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</si>
  <si>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</si>
  <si>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</si>
  <si>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</si>
  <si>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</si>
  <si>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</si>
  <si>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</si>
  <si>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</si>
  <si>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</si>
  <si>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</si>
  <si>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</si>
  <si>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</si>
  <si>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</si>
  <si>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</si>
  <si>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</si>
  <si>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</si>
  <si>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</si>
  <si>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</si>
  <si>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</si>
  <si>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</si>
  <si>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</si>
  <si>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</si>
  <si>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</si>
  <si>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</si>
  <si>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</si>
  <si>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</si>
  <si>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</si>
  <si>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</si>
  <si>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</si>
  <si>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</si>
  <si>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</si>
  <si>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</si>
  <si>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</si>
  <si>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</si>
  <si>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</si>
  <si>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</si>
  <si>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</si>
  <si>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</si>
  <si>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</si>
  <si>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</si>
  <si>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</si>
  <si>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</si>
  <si>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</si>
  <si>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</si>
  <si>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</si>
  <si>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</si>
  <si>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</si>
  <si>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</si>
  <si>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</si>
  <si>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</si>
  <si>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</si>
  <si>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</si>
  <si>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</si>
  <si>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</si>
  <si>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</si>
  <si>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</si>
  <si>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</si>
  <si>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</si>
  <si>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</si>
  <si>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</si>
  <si>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</si>
  <si>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</si>
  <si>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</si>
  <si>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</si>
  <si>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</si>
  <si>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</si>
  <si>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</si>
  <si>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</si>
  <si>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</si>
  <si>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</si>
  <si>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</si>
  <si>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</si>
  <si>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</si>
  <si>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</si>
  <si>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</si>
  <si>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</si>
  <si>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</si>
  <si>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</si>
  <si>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</si>
  <si>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</si>
  <si>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</si>
  <si>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</si>
  <si>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</si>
  <si>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</si>
  <si>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</si>
  <si>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</si>
  <si>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</si>
  <si>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</si>
  <si>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</si>
  <si>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</si>
  <si>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</si>
  <si>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</si>
  <si>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</si>
  <si>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</si>
  <si>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</si>
  <si>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</si>
  <si>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</si>
  <si>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</si>
  <si>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</si>
  <si>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</si>
  <si>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</si>
  <si>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</si>
  <si>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</si>
  <si>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</si>
  <si>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</si>
  <si>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</si>
  <si>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</si>
  <si>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</si>
  <si>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</si>
  <si>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</si>
  <si>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</si>
  <si>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</si>
  <si>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</si>
  <si>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</si>
  <si>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</si>
  <si>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</si>
  <si>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</si>
  <si>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</si>
  <si>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</si>
  <si>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</si>
  <si>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</si>
  <si>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</si>
  <si>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</si>
  <si>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</si>
  <si>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</si>
  <si>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</si>
  <si>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</si>
  <si>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</si>
  <si>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</si>
  <si>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</si>
  <si>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</si>
  <si>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</si>
  <si>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</si>
  <si>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</si>
  <si>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</si>
  <si>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</si>
  <si>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</si>
  <si>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</si>
  <si>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</si>
  <si>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</si>
  <si>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</si>
  <si>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</si>
  <si>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</si>
  <si>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</si>
  <si>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</si>
  <si>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</si>
  <si>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</si>
  <si>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</si>
  <si>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</si>
  <si>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</si>
  <si>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Onsite 人员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</si>
  <si>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</si>
  <si>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</si>
  <si>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</si>
  <si>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</si>
  <si>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</si>
  <si>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</si>
  <si>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</si>
  <si>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</si>
  <si>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</si>
  <si>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</si>
  <si>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</si>
  <si>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</si>
  <si>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</si>
  <si>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</si>
  <si>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</si>
  <si>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</si>
  <si>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</si>
  <si>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</si>
  <si>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</si>
  <si>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</si>
  <si>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</si>
  <si>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</si>
  <si>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</si>
  <si>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</si>
  <si>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</si>
  <si>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</si>
  <si>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</si>
  <si>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</si>
  <si>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</si>
  <si>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</si>
  <si>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</si>
  <si>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M#007</t>
  </si>
  <si>
    <t>M#008</t>
  </si>
  <si>
    <t>M#010</t>
  </si>
  <si>
    <t>税费</t>
  </si>
  <si>
    <t>M#011</t>
  </si>
  <si>
    <t>M#012</t>
  </si>
  <si>
    <t>M#013</t>
  </si>
  <si>
    <t>#N/A</t>
  </si>
  <si>
    <t>2024 SHOPNOW 品牌电商出海营销峰会</t>
    <phoneticPr fontId="42" type="noConversion"/>
  </si>
  <si>
    <t>深圳鹏瑞莱佛士酒店</t>
    <phoneticPr fontId="42" type="noConversion"/>
  </si>
  <si>
    <t>800人</t>
    <phoneticPr fontId="42" type="noConversion"/>
  </si>
  <si>
    <t>张雨绯</t>
    <phoneticPr fontId="42" type="noConversion"/>
  </si>
  <si>
    <t>黄山</t>
    <phoneticPr fontId="42" type="noConversion"/>
  </si>
  <si>
    <t>深圳鹏瑞莱佛士酒店</t>
    <phoneticPr fontId="42" type="noConversion"/>
  </si>
  <si>
    <t>2F 大宴会厅 （1250平）会议日8月15日1天</t>
    <phoneticPr fontId="42" type="noConversion"/>
  </si>
  <si>
    <t>2F 会议室海月厅（150平方）</t>
    <phoneticPr fontId="42" type="noConversion"/>
  </si>
  <si>
    <t>2F 会议室梧桐厅（150平方）</t>
    <phoneticPr fontId="42" type="noConversion"/>
  </si>
  <si>
    <t>2F会议室 仙湖厅（108平）</t>
    <phoneticPr fontId="42" type="noConversion"/>
  </si>
  <si>
    <t>2F 会议室怡景（108平）</t>
    <phoneticPr fontId="42" type="noConversion"/>
  </si>
  <si>
    <t>2F 会议室观澜厅（48平方）</t>
    <phoneticPr fontId="42" type="noConversion"/>
  </si>
  <si>
    <t>2F 会议室香蜜厅（50平方）</t>
    <phoneticPr fontId="42" type="noConversion"/>
  </si>
  <si>
    <t>会议茶歇</t>
    <phoneticPr fontId="42" type="noConversion"/>
  </si>
  <si>
    <t>酒店自助午餐（预估30人）</t>
    <phoneticPr fontId="42" type="noConversion"/>
  </si>
  <si>
    <t>深圳</t>
    <phoneticPr fontId="42" type="noConversion"/>
  </si>
  <si>
    <t>房间+用餐+会场8月12日-15日</t>
    <phoneticPr fontId="42" type="noConversion"/>
  </si>
  <si>
    <t>资源谈判+资源把控+人员管理+VIP接待+应急处理7月12日-15日</t>
    <phoneticPr fontId="42" type="noConversion"/>
  </si>
  <si>
    <t>餐费</t>
    <phoneticPr fontId="42" type="noConversion"/>
  </si>
  <si>
    <t>2F 大宴会厅 （1250平）搭建彩排8月12日-14日共2.5天</t>
    <phoneticPr fontId="42" type="noConversion"/>
  </si>
  <si>
    <t>高层用餐-酒店中餐厅大包间（预估15人2餐）</t>
    <phoneticPr fontId="42" type="noConversion"/>
  </si>
  <si>
    <t>高层用餐-酒店中餐厅小包间（预估10人1餐，5个包间）</t>
    <phoneticPr fontId="42" type="noConversion"/>
  </si>
  <si>
    <t>康辉集团北京国际会议展览有限公司</t>
    <phoneticPr fontId="42" type="noConversion"/>
  </si>
  <si>
    <t>工作人员机票预估，北京往返深圳</t>
    <phoneticPr fontId="42" type="noConversion"/>
  </si>
  <si>
    <t>zhangyufei.0524@bytedance.com</t>
    <phoneticPr fontId="42" type="noConversion"/>
  </si>
  <si>
    <t xml:space="preserve"> huangshan.shawn@bytedance.com</t>
    <phoneticPr fontId="42" type="noConversion"/>
  </si>
  <si>
    <t>增加一天会议8月16日</t>
    <phoneticPr fontId="42" type="noConversion"/>
  </si>
  <si>
    <t>经谈判赠送3天，13日-15日</t>
    <phoneticPr fontId="42" type="noConversion"/>
  </si>
  <si>
    <t>12日4间，13日13间，14日29间，15日27间，16日3间，共76间夜</t>
    <phoneticPr fontId="42" type="noConversion"/>
  </si>
  <si>
    <t>嘉宾商务套房含单早</t>
    <phoneticPr fontId="42" type="noConversion"/>
  </si>
  <si>
    <t>主会场地搭建使用费用减免0.5天，小会场减免1间</t>
    <phoneticPr fontId="42" type="noConversion"/>
  </si>
  <si>
    <t>增加VIP套房1间2晚14日-16日，用于住宿+客厅商务洽谈</t>
    <phoneticPr fontId="42" type="noConversion"/>
  </si>
  <si>
    <t>13日-15日共3天</t>
    <phoneticPr fontId="42" type="noConversion"/>
  </si>
  <si>
    <t>15日1天</t>
    <phoneticPr fontId="42" type="noConversion"/>
  </si>
  <si>
    <t>15日-16日共2天，增加16日一天会议</t>
    <phoneticPr fontId="42" type="noConversion"/>
  </si>
  <si>
    <t>14日-15日共2天</t>
    <phoneticPr fontId="42" type="noConversion"/>
  </si>
  <si>
    <t>主会15日300人份，增加50份15日-16日两个小会场茶歇，不含税金额48300元</t>
    <phoneticPr fontId="42" type="noConversion"/>
  </si>
  <si>
    <t>VIP酒店日料商务盒饭，14日中午4份+16日中午20份</t>
    <phoneticPr fontId="42" type="noConversion"/>
  </si>
  <si>
    <t>增加VIP酒店日式盒饭套餐368元/位*24份=8832元不含税</t>
    <phoneticPr fontId="42" type="noConversion"/>
  </si>
  <si>
    <t>高层15日午餐酒店使用1个包间1桌15人共21816.02不含税，另1个包间用餐改为社会餐厅</t>
    <phoneticPr fontId="42" type="noConversion"/>
  </si>
  <si>
    <t>15日嘉宾酒店星空坊自助午餐27人*388元/位=10476元不含税</t>
    <phoneticPr fontId="42" type="noConversion"/>
  </si>
  <si>
    <t>酒店自助晚餐</t>
    <phoneticPr fontId="42" type="noConversion"/>
  </si>
  <si>
    <t>增加15日嘉宾酒店星空坊自助晚餐2人*798元/位=1596元不含税</t>
    <phoneticPr fontId="42" type="noConversion"/>
  </si>
  <si>
    <t>酒店客房送餐</t>
    <phoneticPr fontId="42" type="noConversion"/>
  </si>
  <si>
    <t>增加高层用餐社会餐厅（湾宴）1桌20人共17659.4元不含税</t>
    <phoneticPr fontId="42" type="noConversion"/>
  </si>
  <si>
    <t>桌/餐</t>
    <phoneticPr fontId="42" type="noConversion"/>
  </si>
  <si>
    <t>嘉宾用餐-社会餐厅15日晚餐</t>
    <phoneticPr fontId="42" type="noConversion"/>
  </si>
  <si>
    <t>增加嘉宾用餐社会餐厅（深段）3桌共13000元不含税</t>
    <phoneticPr fontId="42" type="noConversion"/>
  </si>
  <si>
    <t>15日VIP部分会场食用日式盒饭，部分日料包间用餐1桌10人共5822.03元不含税</t>
    <phoneticPr fontId="42" type="noConversion"/>
  </si>
  <si>
    <t>香港</t>
    <phoneticPr fontId="42" type="noConversion"/>
  </si>
  <si>
    <t>高层用餐-社会餐厅14日晚餐</t>
    <phoneticPr fontId="42" type="noConversion"/>
  </si>
  <si>
    <t>高层用餐-香港会客洽谈用餐15日晚</t>
    <phoneticPr fontId="42" type="noConversion"/>
  </si>
  <si>
    <t>增加香港会客洽谈用餐港币7613，人民币6987.49元不含税</t>
    <phoneticPr fontId="42" type="noConversion"/>
  </si>
  <si>
    <t>交通</t>
    <phoneticPr fontId="42" type="noConversion"/>
  </si>
  <si>
    <t>高层15日晚深圳莱佛士酒店-香港餐厅-深圳莱佛士酒店双牌照车辆及司机</t>
    <phoneticPr fontId="42" type="noConversion"/>
  </si>
  <si>
    <t>广州</t>
    <phoneticPr fontId="42" type="noConversion"/>
  </si>
  <si>
    <t>16日送机GL8</t>
    <phoneticPr fontId="42" type="noConversion"/>
  </si>
  <si>
    <t>14日广州白云机场-深圳莱佛士酒店接机</t>
    <phoneticPr fontId="42" type="noConversion"/>
  </si>
  <si>
    <t>增加1辆GL8接机，由于深圳暴雨雷电恶劣天气，嘉宾航班迫降广州机场</t>
    <phoneticPr fontId="42" type="noConversion"/>
  </si>
  <si>
    <t>14日广州白云机场-深圳莱佛士酒店接机超公里</t>
    <phoneticPr fontId="42" type="noConversion"/>
  </si>
  <si>
    <t>增加1辆GL8接机，由于深圳暴雨雷电恶劣天气，嘉宾航班迫降广州机场，广州白云机场-深圳莱佛士酒店150公里</t>
    <phoneticPr fontId="42" type="noConversion"/>
  </si>
  <si>
    <t>趟/天</t>
    <phoneticPr fontId="42" type="noConversion"/>
  </si>
  <si>
    <t>接送机高速费</t>
    <phoneticPr fontId="42" type="noConversion"/>
  </si>
  <si>
    <t>深圳机场</t>
    <phoneticPr fontId="42" type="noConversion"/>
  </si>
  <si>
    <t>14日接机</t>
    <phoneticPr fontId="42" type="noConversion"/>
  </si>
  <si>
    <t>14日会议酒店备车GL8（用于接送机及外出用餐）</t>
    <phoneticPr fontId="42" type="noConversion"/>
  </si>
  <si>
    <t>大交通</t>
    <phoneticPr fontId="42" type="noConversion"/>
  </si>
  <si>
    <t>往返/人</t>
    <phoneticPr fontId="42" type="noConversion"/>
  </si>
  <si>
    <t>【机票应收款帐单】</t>
  </si>
  <si>
    <t>erp操作人：</t>
  </si>
  <si>
    <t>X</t>
    <phoneticPr fontId="53" type="noConversion"/>
  </si>
  <si>
    <t>客人姓名</t>
  </si>
  <si>
    <t>记录号</t>
  </si>
  <si>
    <t>航班时刻</t>
  </si>
  <si>
    <t>出票价</t>
  </si>
  <si>
    <t>退票价</t>
  </si>
  <si>
    <t>票号</t>
  </si>
  <si>
    <t>出票系统</t>
  </si>
  <si>
    <t>NOTES</t>
    <phoneticPr fontId="53" type="noConversion"/>
  </si>
  <si>
    <t>姚晶菁</t>
  </si>
  <si>
    <t xml:space="preserve">JGJ475 </t>
  </si>
  <si>
    <t xml:space="preserve">CZ5360 M   TH15AUG  SZXYIW HK1   1940 2150 </t>
  </si>
  <si>
    <t>781-5705205672</t>
  </si>
  <si>
    <t>310</t>
  </si>
  <si>
    <t>KRHM4Q</t>
  </si>
  <si>
    <t xml:space="preserve">MU5331 L   TH15AUG  SHASZX HK1   0900 1130 </t>
  </si>
  <si>
    <t>784-5705205671</t>
  </si>
  <si>
    <t xml:space="preserve">KRHM4Q </t>
  </si>
  <si>
    <t xml:space="preserve">CZ9913 Y   TH15AUG  SZXYIW HK1   2045 2230 </t>
  </si>
  <si>
    <t>784-5705205722</t>
  </si>
  <si>
    <t>王茜媛</t>
  </si>
  <si>
    <t>KPVFYQ</t>
  </si>
  <si>
    <t>CZ3563 J   FR16AUG  SZXSHA HK1   1600 1820</t>
  </si>
  <si>
    <t>784-5705205749</t>
  </si>
  <si>
    <t xml:space="preserve">KVVVDZ </t>
  </si>
  <si>
    <t>HU7701 E   MO12AUG  PEKSZX HK2   0830 1150</t>
  </si>
  <si>
    <t>880-5705205617</t>
  </si>
  <si>
    <t>KMTA-241112-HZT730</t>
  </si>
  <si>
    <t>张兆洁</t>
  </si>
  <si>
    <t>880-5705205618</t>
  </si>
  <si>
    <t>张雨馨</t>
  </si>
  <si>
    <t>HPKQRJ</t>
  </si>
  <si>
    <t xml:space="preserve">CZ3194 V   MO12AUG  PKXSZX HK1   0800 1130 </t>
  </si>
  <si>
    <t>784-5705205616</t>
  </si>
  <si>
    <t xml:space="preserve">KW6S8G </t>
  </si>
  <si>
    <t>MF8350 R   SA17AUG  SZXPKX HK1   2025 2330</t>
  </si>
  <si>
    <t>731-5705205734</t>
  </si>
  <si>
    <t xml:space="preserve">HTV0YQ  </t>
  </si>
  <si>
    <t>731-5705205733</t>
  </si>
  <si>
    <t xml:space="preserve">JN21LX </t>
  </si>
  <si>
    <t>ZH9109 W   FR16AUG  SZXPEK HK1   1645 1945</t>
  </si>
  <si>
    <t>479-5705205732</t>
  </si>
  <si>
    <t xml:space="preserve">CZ3155 E   SA17AUG24SZXPKX HK1   2145 0100+1 </t>
  </si>
  <si>
    <t>784-5810328301</t>
  </si>
  <si>
    <t>784-5810328300</t>
  </si>
  <si>
    <t>HR0Q6J</t>
  </si>
  <si>
    <t xml:space="preserve">CA8649 L   FR12JUL  PKXSZX HK1   0755 1115  </t>
  </si>
  <si>
    <t>999-5443651899</t>
  </si>
  <si>
    <t>踩点</t>
    <phoneticPr fontId="53" type="noConversion"/>
  </si>
  <si>
    <t>KMTA-241231-HZT730</t>
  </si>
  <si>
    <t>KRKG6B</t>
  </si>
  <si>
    <t xml:space="preserve">HU7716 X   FR12JUL  SZXPEK HK1   2010 2325 </t>
  </si>
  <si>
    <t>880-5443651898</t>
  </si>
  <si>
    <t>HR0PLF</t>
  </si>
  <si>
    <t xml:space="preserve">ZH9114 S   FR12JUL  PEKSZX HK1   0730 1105    </t>
  </si>
  <si>
    <t>479-5443651900</t>
  </si>
  <si>
    <t>HR0Q1K</t>
  </si>
  <si>
    <t>HU7716 X   FR12JUL  SZXPEK HK1   2010 2325</t>
  </si>
  <si>
    <t>880-5443651897</t>
  </si>
  <si>
    <t>应收小计</t>
  </si>
  <si>
    <t>应收合计</t>
  </si>
  <si>
    <t>备注</t>
  </si>
  <si>
    <t>制单人：</t>
  </si>
  <si>
    <t>樊逊</t>
  </si>
  <si>
    <t>财务审核人：</t>
  </si>
  <si>
    <t>深圳天气恶劣，航班取消较多，增加嘉宾机票及退改费用，共4320元不含税。具体信息详见sheet机票明细表</t>
    <phoneticPr fontId="42" type="noConversion"/>
  </si>
  <si>
    <t>增加双牌照车辆及司机外出用餐7座摆渡车，使用时间16：30-22：30，不含税4600元</t>
    <phoneticPr fontId="42" type="noConversion"/>
  </si>
  <si>
    <t>713.62（餐2人2天180.91+市内交通532.71）+机票6930=7643.62不含税</t>
    <phoneticPr fontId="42" type="noConversion"/>
  </si>
  <si>
    <t>1间8月12日-8月16日4晚，1间8月12日-8月17日5晚，共9间夜共2524.6元不含税</t>
    <phoneticPr fontId="42" type="noConversion"/>
  </si>
  <si>
    <t>快递费</t>
    <phoneticPr fontId="42" type="noConversion"/>
  </si>
  <si>
    <t>物料快递费</t>
    <phoneticPr fontId="42" type="noConversion"/>
  </si>
  <si>
    <t>VIP备品</t>
    <phoneticPr fontId="42" type="noConversion"/>
  </si>
  <si>
    <t>增加快递费，深圳-上海工区，319元不含税</t>
    <phoneticPr fontId="42" type="noConversion"/>
  </si>
  <si>
    <t>12日1人，13日9人，14日28人，15日42人，每日午餐+晚餐+咖啡，12656.46不含税</t>
    <phoneticPr fontId="42" type="noConversion"/>
  </si>
  <si>
    <t>深圳暴雨，临时产生退票费1664元不含税</t>
    <phoneticPr fontId="42" type="noConversion"/>
  </si>
  <si>
    <t>工作人员执行大交通共9960元不含税，具体信息详见sheet机票明细表</t>
    <phoneticPr fontId="42" type="noConversion"/>
  </si>
  <si>
    <t>3人5天，8月12日-17日，共1065.32不含税</t>
    <phoneticPr fontId="42" type="noConversion"/>
  </si>
  <si>
    <t>3人5天12日-16日，1497.29不含税</t>
    <phoneticPr fontId="42" type="noConversion"/>
  </si>
  <si>
    <t>接送机高速费，不含税共50元</t>
    <phoneticPr fontId="42" type="noConversion"/>
  </si>
  <si>
    <t>增加14日接机人员1人，半天10：00-14：00，不含税350元</t>
    <phoneticPr fontId="42" type="noConversion"/>
  </si>
  <si>
    <t>3人增加8月16日1天，增加14日接机人员半天</t>
    <phoneticPr fontId="42" type="noConversion"/>
  </si>
  <si>
    <t>1.嘉宾房间减少数量
2.用餐减少酒店用餐，改为社会餐厅，费用减少</t>
    <phoneticPr fontId="42" type="noConversion"/>
  </si>
  <si>
    <t>嘉宾大交通-机票</t>
    <phoneticPr fontId="42" type="noConversion"/>
  </si>
  <si>
    <t>嘉宾大交通-火车票退票费</t>
    <phoneticPr fontId="42" type="noConversion"/>
  </si>
  <si>
    <t>嘉宾</t>
    <phoneticPr fontId="42" type="noConversion"/>
  </si>
  <si>
    <t>P10</t>
    <phoneticPr fontId="42" type="noConversion"/>
  </si>
  <si>
    <t>P11</t>
    <phoneticPr fontId="42" type="noConversion"/>
  </si>
  <si>
    <t>P12</t>
    <phoneticPr fontId="42" type="noConversion"/>
  </si>
  <si>
    <t>P13-P14</t>
    <phoneticPr fontId="42" type="noConversion"/>
  </si>
  <si>
    <t>P15</t>
    <phoneticPr fontId="42" type="noConversion"/>
  </si>
  <si>
    <t>P16</t>
    <phoneticPr fontId="42" type="noConversion"/>
  </si>
  <si>
    <t>P17-P24</t>
    <phoneticPr fontId="42" type="noConversion"/>
  </si>
  <si>
    <t>P25-P28</t>
    <phoneticPr fontId="42" type="noConversion"/>
  </si>
  <si>
    <t>P29</t>
    <phoneticPr fontId="42" type="noConversion"/>
  </si>
  <si>
    <t>P30-P34</t>
    <phoneticPr fontId="42" type="noConversion"/>
  </si>
  <si>
    <t>P35-P37</t>
    <phoneticPr fontId="42" type="noConversion"/>
  </si>
  <si>
    <t>P38</t>
    <phoneticPr fontId="42" type="noConversion"/>
  </si>
  <si>
    <t>P39-P40</t>
    <phoneticPr fontId="42" type="noConversion"/>
  </si>
  <si>
    <t>P41-P45</t>
    <phoneticPr fontId="42" type="noConversion"/>
  </si>
  <si>
    <t>P46</t>
    <phoneticPr fontId="42" type="noConversion"/>
  </si>
  <si>
    <t>P47</t>
    <phoneticPr fontId="42" type="noConversion"/>
  </si>
  <si>
    <t>P48</t>
    <phoneticPr fontId="42" type="noConversion"/>
  </si>
  <si>
    <t>P49</t>
    <phoneticPr fontId="42" type="noConversion"/>
  </si>
  <si>
    <t>活动日15日</t>
    <phoneticPr fontId="42" type="noConversion"/>
  </si>
  <si>
    <t>节省12日半天搭建使用，经谈判免费赠送。13日-14日共2天</t>
    <phoneticPr fontId="42" type="noConversion"/>
  </si>
  <si>
    <t>增加酒店客房送餐2人份共631.11元不含税，由于会议期间深圳大暴雨恶劣天气导致航班晚点，增加晚点嘉宾客房送餐</t>
    <phoneticPr fontId="42" type="noConversion"/>
  </si>
  <si>
    <t>VIP备品，14日-16日相关车辆+会客厅使用零食咖啡雨伞润喉糖纸巾等2315.6不含税</t>
    <phoneticPr fontId="42" type="noConversion"/>
  </si>
  <si>
    <t>增加1辆GL8备车，14日GL8早11：00机场就位，机场-酒店，21：00结束，1000不含税</t>
    <phoneticPr fontId="42" type="noConversion"/>
  </si>
  <si>
    <t>增加1辆GL8送机16日，500不含税</t>
    <phoneticPr fontId="42" type="noConversion"/>
  </si>
  <si>
    <t>8月13日-16日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</si>
</sst>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_ \¥* #,##0_ ;_ \¥* \-#,##0_ ;_ \¥* &quot;-&quot;??_ ;_ @_ "/>
    <numFmt numFmtId="180" formatCode="0.00_);[Red]\(0.00\)"/>
    <numFmt numFmtId="181" formatCode="\¥#,##0.00_);[Red]\(\¥#,##0.00\)"/>
    <numFmt numFmtId="182" formatCode="0.00_ "/>
    <numFmt numFmtId="183" formatCode="_ [$¥-804]* #,##0.00_ ;_ [$¥-804]* \-#,##0.00_ ;_ [$¥-804]* &quot;-&quot;??_ ;_ @_ "/>
    <numFmt numFmtId="184" formatCode="0.0%"/>
    <numFmt numFmtId="185" formatCode="\¥#,##0.00"/>
    <numFmt numFmtId="186" formatCode="#,##0.00_ "/>
  </numFmts>
  <fonts count="62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.75"/>
      <color rgb="FF000000"/>
      <name val="DengXian"/>
      <charset val="134"/>
      <scheme val="minor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u/>
      <sz val="11"/>
      <color theme="10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10"/>
      <color theme="1"/>
      <name val="DengXian"/>
      <charset val="134"/>
      <scheme val="minor"/>
    </font>
    <font>
      <b/>
      <sz val="9"/>
      <color rgb="FF000000"/>
      <name val="DengXian"/>
      <charset val="134"/>
      <scheme val="minor"/>
    </font>
    <font>
      <sz val="9.75"/>
      <color rgb="FF1F2329"/>
      <name val="DengXian"/>
      <charset val="134"/>
      <scheme val="minor"/>
    </font>
    <font>
      <b/>
      <sz val="9"/>
      <color rgb="FF373C43"/>
      <name val="DengXian"/>
      <charset val="134"/>
      <scheme val="minor"/>
    </font>
    <font>
      <b/>
      <sz val="9"/>
      <color rgb="FFF54A45"/>
      <name val="DengXian"/>
      <charset val="134"/>
      <scheme val="minor"/>
    </font>
    <font>
      <b/>
      <sz val="9.75"/>
      <color rgb="FFF54A45"/>
      <name val="DengXian"/>
      <charset val="134"/>
      <scheme val="minor"/>
    </font>
    <font>
      <b/>
      <sz val="10"/>
      <color rgb="FFF54A45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family val="3"/>
      <charset val="134"/>
    </font>
    <font>
      <sz val="9.8000000000000007"/>
      <color rgb="FF000000"/>
      <name val="DengXian"/>
      <charset val="134"/>
      <scheme val="minor"/>
    </font>
    <font>
      <sz val="11"/>
      <color theme="1"/>
      <name val="DengXian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.75"/>
      <color rgb="FF000000"/>
      <name val="Calibri"/>
      <family val="2"/>
    </font>
    <font>
      <b/>
      <sz val="9.75"/>
      <color rgb="FFF54A45"/>
      <name val="Calibri"/>
      <family val="2"/>
    </font>
    <font>
      <sz val="9.75"/>
      <color rgb="FFF54A45"/>
      <name val="Calibri"/>
      <family val="2"/>
    </font>
    <font>
      <sz val="9"/>
      <name val="DengXian"/>
      <charset val="134"/>
      <scheme val="minor"/>
    </font>
    <font>
      <sz val="10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1"/>
      <color rgb="FF000000"/>
      <name val="宋体"/>
      <family val="3"/>
      <charset val="134"/>
    </font>
    <font>
      <b/>
      <sz val="14"/>
      <name val="宋体"/>
      <family val="3"/>
      <charset val="134"/>
    </font>
    <font>
      <sz val="14"/>
      <color rgb="FF000000"/>
      <name val="宋体"/>
      <family val="3"/>
      <charset val="134"/>
    </font>
    <font>
      <b/>
      <sz val="14"/>
      <color rgb="FF000000"/>
      <name val="宋体"/>
      <family val="3"/>
      <charset val="134"/>
    </font>
    <font>
      <sz val="9"/>
      <color rgb="FF000000"/>
      <name val="微软雅黑"/>
      <family val="2"/>
      <charset val="134"/>
    </font>
    <font>
      <sz val="8"/>
      <name val="微软雅黑"/>
      <family val="2"/>
      <charset val="134"/>
    </font>
    <font>
      <sz val="8"/>
      <color rgb="FF000000"/>
      <name val="宋体"/>
      <family val="3"/>
      <charset val="134"/>
    </font>
    <font>
      <sz val="8"/>
      <color rgb="FF000000"/>
      <name val="微软雅黑"/>
      <family val="2"/>
      <charset val="134"/>
    </font>
    <font>
      <sz val="9"/>
      <name val="宋体"/>
      <family val="3"/>
      <charset val="134"/>
    </font>
    <font>
      <sz val="8"/>
      <color theme="1"/>
      <name val="微软雅黑"/>
      <family val="2"/>
      <charset val="134"/>
    </font>
    <font>
      <sz val="8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color theme="1"/>
      <name val="Helvetica"/>
      <family val="3"/>
    </font>
    <font>
      <sz val="8"/>
      <color rgb="FFFF0000"/>
      <name val="微软雅黑"/>
      <family val="2"/>
      <charset val="134"/>
    </font>
    <font>
      <b/>
      <sz val="8"/>
      <color theme="1"/>
      <name val="微软雅黑"/>
      <family val="2"/>
      <charset val="134"/>
    </font>
    <font>
      <b/>
      <sz val="8"/>
      <name val="微软雅黑"/>
      <family val="2"/>
      <charset val="134"/>
    </font>
    <font>
      <b/>
      <sz val="8"/>
      <color rgb="FF000000"/>
      <name val="微软雅黑"/>
      <family val="2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3">
    <xf numFmtId="0" fontId="0" fillId="0" borderId="0"/>
    <xf numFmtId="176" fontId="36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/>
    <xf numFmtId="0" fontId="36" fillId="0" borderId="0">
      <alignment vertical="center"/>
    </xf>
    <xf numFmtId="9" fontId="37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7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6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5" fillId="0" borderId="0" applyNumberFormat="0" applyFont="0" applyFill="0" applyBorder="0" applyProtection="0"/>
    <xf numFmtId="0" fontId="37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78" fontId="37" fillId="0" borderId="0">
      <alignment vertical="center"/>
    </xf>
    <xf numFmtId="177" fontId="37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0" fontId="38" fillId="0" borderId="0" applyProtection="0">
      <alignment vertical="center"/>
    </xf>
    <xf numFmtId="178" fontId="38" fillId="0" borderId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</cellStyleXfs>
  <cellXfs count="326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182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179" fontId="3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1" fillId="0" borderId="1" xfId="2" applyNumberFormat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81" fontId="2" fillId="2" borderId="1" xfId="0" applyNumberFormat="1" applyFont="1" applyFill="1" applyBorder="1" applyAlignment="1">
      <alignment horizontal="center" vertical="center" wrapText="1"/>
    </xf>
    <xf numFmtId="181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horizontal="left" vertical="top"/>
      <protection locked="0"/>
    </xf>
    <xf numFmtId="181" fontId="6" fillId="0" borderId="0" xfId="2" applyNumberFormat="1" applyFont="1" applyBorder="1" applyAlignment="1" applyProtection="1">
      <alignment vertical="center"/>
      <protection locked="0"/>
    </xf>
    <xf numFmtId="181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8" fillId="4" borderId="1" xfId="16" applyFont="1" applyFill="1" applyBorder="1" applyAlignment="1" applyProtection="1">
      <alignment horizontal="center" vertical="center" wrapText="1"/>
      <protection locked="0"/>
    </xf>
    <xf numFmtId="0" fontId="8" fillId="5" borderId="1" xfId="16" applyFont="1" applyFill="1" applyBorder="1" applyAlignment="1" applyProtection="1">
      <alignment horizontal="center" vertical="center" wrapText="1"/>
      <protection locked="0"/>
    </xf>
    <xf numFmtId="0" fontId="8" fillId="6" borderId="1" xfId="16" applyFont="1" applyFill="1" applyBorder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0" borderId="1" xfId="16" applyFont="1" applyBorder="1" applyAlignment="1" applyProtection="1">
      <alignment horizontal="center" vertical="center" wrapText="1"/>
      <protection locked="0"/>
    </xf>
    <xf numFmtId="0" fontId="6" fillId="0" borderId="3" xfId="16" applyFont="1" applyBorder="1" applyAlignment="1" applyProtection="1">
      <alignment horizontal="center" vertical="center" wrapText="1"/>
      <protection locked="0"/>
    </xf>
    <xf numFmtId="182" fontId="6" fillId="7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8" borderId="1" xfId="16" applyFont="1" applyFill="1" applyBorder="1" applyAlignment="1">
      <alignment horizontal="center" vertical="center" wrapText="1"/>
    </xf>
    <xf numFmtId="0" fontId="6" fillId="8" borderId="1" xfId="16" applyFont="1" applyFill="1" applyBorder="1" applyAlignment="1" applyProtection="1">
      <alignment horizontal="left" vertical="top" wrapText="1"/>
      <protection locked="0"/>
    </xf>
    <xf numFmtId="0" fontId="6" fillId="9" borderId="1" xfId="16" applyFont="1" applyFill="1" applyBorder="1" applyAlignment="1">
      <alignment horizontal="center" vertical="center" wrapText="1"/>
    </xf>
    <xf numFmtId="0" fontId="6" fillId="9" borderId="1" xfId="16" applyFont="1" applyFill="1" applyBorder="1" applyAlignment="1" applyProtection="1">
      <alignment horizontal="left" vertical="top" wrapText="1"/>
      <protection locked="0"/>
    </xf>
    <xf numFmtId="0" fontId="7" fillId="10" borderId="4" xfId="0" applyFont="1" applyFill="1" applyBorder="1" applyAlignment="1" applyProtection="1">
      <alignment vertical="center"/>
      <protection locked="0"/>
    </xf>
    <xf numFmtId="0" fontId="7" fillId="10" borderId="5" xfId="0" applyFont="1" applyFill="1" applyBorder="1" applyAlignment="1" applyProtection="1">
      <alignment horizontal="center" vertical="center"/>
      <protection locked="0"/>
    </xf>
    <xf numFmtId="0" fontId="7" fillId="10" borderId="5" xfId="0" applyFont="1" applyFill="1" applyBorder="1" applyAlignment="1" applyProtection="1">
      <alignment vertical="center"/>
      <protection locked="0"/>
    </xf>
    <xf numFmtId="0" fontId="7" fillId="10" borderId="5" xfId="0" applyFont="1" applyFill="1" applyBorder="1" applyAlignment="1">
      <alignment vertical="center"/>
    </xf>
    <xf numFmtId="0" fontId="7" fillId="11" borderId="4" xfId="0" applyFont="1" applyFill="1" applyBorder="1" applyAlignment="1" applyProtection="1">
      <alignment vertical="center"/>
      <protection locked="0"/>
    </xf>
    <xf numFmtId="0" fontId="7" fillId="11" borderId="5" xfId="0" applyFont="1" applyFill="1" applyBorder="1" applyAlignment="1" applyProtection="1">
      <alignment horizontal="center" vertical="center"/>
      <protection locked="0"/>
    </xf>
    <xf numFmtId="0" fontId="7" fillId="11" borderId="5" xfId="0" applyFont="1" applyFill="1" applyBorder="1" applyAlignment="1" applyProtection="1">
      <alignment vertical="center"/>
      <protection locked="0"/>
    </xf>
    <xf numFmtId="0" fontId="7" fillId="11" borderId="5" xfId="0" applyFont="1" applyFill="1" applyBorder="1" applyAlignment="1">
      <alignment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181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181" fontId="10" fillId="13" borderId="1" xfId="1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16" applyNumberFormat="1" applyFont="1" applyFill="1" applyBorder="1" applyAlignment="1" applyProtection="1">
      <alignment horizontal="center" vertical="center" wrapText="1"/>
      <protection locked="0"/>
    </xf>
    <xf numFmtId="180" fontId="10" fillId="13" borderId="1" xfId="16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0" fontId="6" fillId="8" borderId="1" xfId="16" applyFont="1" applyFill="1" applyBorder="1" applyAlignment="1" applyProtection="1">
      <alignment horizontal="center" vertical="center" wrapText="1"/>
      <protection locked="0"/>
    </xf>
    <xf numFmtId="181" fontId="6" fillId="1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9" borderId="1" xfId="16" applyNumberFormat="1" applyFont="1" applyFill="1" applyBorder="1" applyAlignment="1" applyProtection="1">
      <alignment horizontal="center" vertical="center" wrapText="1"/>
      <protection locked="0"/>
    </xf>
    <xf numFmtId="181" fontId="6" fillId="0" borderId="1" xfId="1" applyNumberFormat="1" applyFont="1" applyFill="1" applyBorder="1" applyAlignment="1" applyProtection="1">
      <alignment horizontal="center" vertical="center" wrapText="1"/>
    </xf>
    <xf numFmtId="180" fontId="6" fillId="0" borderId="1" xfId="16" applyNumberFormat="1" applyFont="1" applyBorder="1" applyAlignment="1" applyProtection="1">
      <alignment horizontal="center" vertical="center" wrapText="1"/>
      <protection locked="0"/>
    </xf>
    <xf numFmtId="0" fontId="6" fillId="9" borderId="1" xfId="16" applyFont="1" applyFill="1" applyBorder="1" applyAlignment="1" applyProtection="1">
      <alignment horizontal="center" vertical="center" wrapText="1"/>
      <protection locked="0"/>
    </xf>
    <xf numFmtId="181" fontId="6" fillId="9" borderId="1" xfId="2" applyNumberFormat="1" applyFont="1" applyFill="1" applyBorder="1" applyAlignment="1" applyProtection="1">
      <alignment horizontal="center" vertical="center" wrapText="1"/>
      <protection locked="0"/>
    </xf>
    <xf numFmtId="181" fontId="11" fillId="11" borderId="1" xfId="1" applyNumberFormat="1" applyFont="1" applyFill="1" applyBorder="1" applyAlignment="1" applyProtection="1">
      <alignment horizontal="center" vertical="center"/>
    </xf>
    <xf numFmtId="181" fontId="12" fillId="11" borderId="1" xfId="1" applyNumberFormat="1" applyFont="1" applyFill="1" applyBorder="1" applyAlignment="1" applyProtection="1">
      <alignment horizontal="center" vertical="center"/>
    </xf>
    <xf numFmtId="0" fontId="10" fillId="13" borderId="1" xfId="16" applyFont="1" applyFill="1" applyBorder="1" applyAlignment="1">
      <alignment horizontal="center" vertical="center" wrapText="1"/>
    </xf>
    <xf numFmtId="177" fontId="8" fillId="4" borderId="1" xfId="2" applyFont="1" applyFill="1" applyBorder="1" applyAlignment="1" applyProtection="1">
      <alignment horizontal="center" vertical="center" wrapText="1"/>
    </xf>
    <xf numFmtId="177" fontId="8" fillId="4" borderId="1" xfId="2" applyFont="1" applyFill="1" applyBorder="1" applyAlignment="1" applyProtection="1">
      <alignment horizontal="center" vertical="center" wrapText="1"/>
      <protection locked="0"/>
    </xf>
    <xf numFmtId="177" fontId="10" fillId="15" borderId="1" xfId="2" applyFont="1" applyFill="1" applyBorder="1" applyAlignment="1" applyProtection="1">
      <alignment horizontal="center" vertical="center" wrapText="1"/>
      <protection locked="0"/>
    </xf>
    <xf numFmtId="181" fontId="6" fillId="0" borderId="1" xfId="1" applyNumberFormat="1" applyFont="1" applyBorder="1" applyAlignment="1" applyProtection="1">
      <alignment horizontal="center" vertical="center"/>
    </xf>
    <xf numFmtId="9" fontId="13" fillId="0" borderId="1" xfId="3" applyFont="1" applyFill="1" applyBorder="1" applyAlignment="1" applyProtection="1">
      <alignment horizontal="center" vertical="center" wrapText="1"/>
      <protection locked="0"/>
    </xf>
    <xf numFmtId="0" fontId="7" fillId="10" borderId="7" xfId="0" applyFont="1" applyFill="1" applyBorder="1" applyAlignment="1" applyProtection="1">
      <alignment vertical="center"/>
      <protection locked="0"/>
    </xf>
    <xf numFmtId="0" fontId="7" fillId="11" borderId="6" xfId="0" applyFont="1" applyFill="1" applyBorder="1" applyAlignment="1" applyProtection="1">
      <alignment vertical="center"/>
      <protection locked="0"/>
    </xf>
    <xf numFmtId="9" fontId="13" fillId="0" borderId="3" xfId="3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4" borderId="8" xfId="0" applyFont="1" applyFill="1" applyBorder="1" applyAlignment="1" applyProtection="1">
      <alignment horizontal="center" vertical="center"/>
      <protection locked="0"/>
    </xf>
    <xf numFmtId="0" fontId="6" fillId="0" borderId="8" xfId="16" applyFont="1" applyBorder="1" applyAlignment="1" applyProtection="1">
      <alignment horizontal="center" vertical="center" wrapText="1"/>
      <protection locked="0"/>
    </xf>
    <xf numFmtId="182" fontId="6" fillId="7" borderId="8" xfId="9" applyNumberFormat="1" applyFont="1" applyFill="1" applyBorder="1" applyAlignment="1" applyProtection="1">
      <alignment horizontal="center" vertical="center" wrapText="1"/>
      <protection locked="0"/>
    </xf>
    <xf numFmtId="0" fontId="6" fillId="8" borderId="8" xfId="16" applyFont="1" applyFill="1" applyBorder="1" applyAlignment="1">
      <alignment horizontal="center" vertical="center" wrapText="1"/>
    </xf>
    <xf numFmtId="0" fontId="7" fillId="13" borderId="4" xfId="0" applyFont="1" applyFill="1" applyBorder="1" applyAlignment="1" applyProtection="1">
      <alignment horizontal="center" vertical="center"/>
      <protection locked="0"/>
    </xf>
    <xf numFmtId="0" fontId="6" fillId="13" borderId="5" xfId="16" applyFont="1" applyFill="1" applyBorder="1" applyAlignment="1" applyProtection="1">
      <alignment horizontal="center" vertical="center" wrapText="1"/>
      <protection locked="0"/>
    </xf>
    <xf numFmtId="182" fontId="6" fillId="13" borderId="5" xfId="9" applyNumberFormat="1" applyFont="1" applyFill="1" applyBorder="1" applyAlignment="1" applyProtection="1">
      <alignment horizontal="center" vertical="center" wrapText="1"/>
      <protection locked="0"/>
    </xf>
    <xf numFmtId="0" fontId="6" fillId="13" borderId="5" xfId="16" applyFont="1" applyFill="1" applyBorder="1" applyAlignment="1">
      <alignment horizontal="center" vertical="center" wrapText="1"/>
    </xf>
    <xf numFmtId="0" fontId="6" fillId="13" borderId="5" xfId="16" applyFont="1" applyFill="1" applyBorder="1" applyAlignment="1" applyProtection="1">
      <alignment horizontal="left" vertical="top" wrapText="1"/>
      <protection locked="0"/>
    </xf>
    <xf numFmtId="0" fontId="9" fillId="16" borderId="9" xfId="0" applyFont="1" applyFill="1" applyBorder="1" applyAlignment="1" applyProtection="1">
      <alignment vertical="center" wrapText="1"/>
      <protection locked="0"/>
    </xf>
    <xf numFmtId="0" fontId="9" fillId="16" borderId="10" xfId="0" applyFont="1" applyFill="1" applyBorder="1" applyAlignment="1" applyProtection="1">
      <alignment horizontal="center" vertical="center" wrapText="1"/>
      <protection locked="0"/>
    </xf>
    <xf numFmtId="0" fontId="9" fillId="16" borderId="10" xfId="0" applyFont="1" applyFill="1" applyBorder="1" applyAlignment="1" applyProtection="1">
      <alignment vertical="center" wrapText="1"/>
      <protection locked="0"/>
    </xf>
    <xf numFmtId="0" fontId="9" fillId="16" borderId="10" xfId="0" applyFont="1" applyFill="1" applyBorder="1" applyAlignment="1">
      <alignment vertical="center" wrapText="1"/>
    </xf>
    <xf numFmtId="0" fontId="14" fillId="4" borderId="11" xfId="0" applyFont="1" applyFill="1" applyBorder="1" applyAlignment="1" applyProtection="1">
      <alignment vertical="center"/>
      <protection locked="0"/>
    </xf>
    <xf numFmtId="0" fontId="7" fillId="4" borderId="1" xfId="0" applyFont="1" applyFill="1" applyBorder="1" applyAlignment="1" applyProtection="1">
      <alignment vertical="center"/>
      <protection locked="0"/>
    </xf>
    <xf numFmtId="0" fontId="15" fillId="4" borderId="1" xfId="0" applyFont="1" applyFill="1" applyBorder="1" applyAlignment="1" applyProtection="1">
      <alignment vertical="center"/>
      <protection locked="0"/>
    </xf>
    <xf numFmtId="0" fontId="15" fillId="4" borderId="1" xfId="0" applyFont="1" applyFill="1" applyBorder="1" applyAlignment="1">
      <alignment vertical="center"/>
    </xf>
    <xf numFmtId="0" fontId="16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vertical="center" wrapText="1"/>
    </xf>
    <xf numFmtId="181" fontId="6" fillId="0" borderId="8" xfId="1" applyNumberFormat="1" applyFont="1" applyFill="1" applyBorder="1" applyAlignment="1" applyProtection="1">
      <alignment horizontal="center" vertical="center" wrapText="1"/>
    </xf>
    <xf numFmtId="181" fontId="6" fillId="13" borderId="5" xfId="2" applyNumberFormat="1" applyFont="1" applyFill="1" applyBorder="1" applyAlignment="1" applyProtection="1">
      <alignment horizontal="center" vertical="center" wrapText="1"/>
      <protection locked="0"/>
    </xf>
    <xf numFmtId="181" fontId="6" fillId="13" borderId="5" xfId="16" applyNumberFormat="1" applyFont="1" applyFill="1" applyBorder="1" applyAlignment="1" applyProtection="1">
      <alignment horizontal="center" vertical="center" wrapText="1"/>
      <protection locked="0"/>
    </xf>
    <xf numFmtId="180" fontId="6" fillId="13" borderId="5" xfId="16" applyNumberFormat="1" applyFont="1" applyFill="1" applyBorder="1" applyAlignment="1" applyProtection="1">
      <alignment horizontal="center" vertical="center" wrapText="1"/>
      <protection locked="0"/>
    </xf>
    <xf numFmtId="181" fontId="11" fillId="16" borderId="1" xfId="2" applyNumberFormat="1" applyFont="1" applyFill="1" applyBorder="1" applyAlignment="1" applyProtection="1">
      <alignment horizontal="center" vertical="center" wrapText="1"/>
    </xf>
    <xf numFmtId="9" fontId="6" fillId="14" borderId="1" xfId="3" applyFont="1" applyFill="1" applyBorder="1" applyAlignment="1" applyProtection="1">
      <alignment horizontal="center" vertical="center" wrapText="1"/>
      <protection locked="0"/>
    </xf>
    <xf numFmtId="180" fontId="6" fillId="14" borderId="1" xfId="3" applyNumberFormat="1" applyFont="1" applyFill="1" applyBorder="1" applyAlignment="1" applyProtection="1">
      <alignment horizontal="center" vertical="center" wrapText="1"/>
    </xf>
    <xf numFmtId="183" fontId="6" fillId="0" borderId="1" xfId="3" applyNumberFormat="1" applyFont="1" applyFill="1" applyBorder="1" applyAlignment="1" applyProtection="1">
      <alignment horizontal="center" vertical="center" wrapText="1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1" fontId="17" fillId="16" borderId="1" xfId="2" applyNumberFormat="1" applyFont="1" applyFill="1" applyBorder="1" applyAlignment="1" applyProtection="1">
      <alignment horizontal="center" vertical="center" wrapText="1"/>
    </xf>
    <xf numFmtId="9" fontId="16" fillId="0" borderId="1" xfId="3" applyFont="1" applyBorder="1" applyAlignment="1" applyProtection="1">
      <alignment horizontal="center" vertical="center"/>
    </xf>
    <xf numFmtId="10" fontId="16" fillId="0" borderId="1" xfId="3" applyNumberFormat="1" applyFont="1" applyBorder="1" applyAlignment="1" applyProtection="1">
      <alignment horizontal="center" vertical="center"/>
    </xf>
    <xf numFmtId="181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1" fontId="6" fillId="0" borderId="8" xfId="1" applyNumberFormat="1" applyFont="1" applyBorder="1" applyAlignment="1" applyProtection="1">
      <alignment horizontal="center" vertical="center"/>
    </xf>
    <xf numFmtId="181" fontId="6" fillId="13" borderId="7" xfId="1" applyNumberFormat="1" applyFont="1" applyFill="1" applyBorder="1" applyAlignment="1" applyProtection="1">
      <alignment horizontal="center" vertical="center"/>
      <protection locked="0"/>
    </xf>
    <xf numFmtId="0" fontId="6" fillId="16" borderId="4" xfId="0" applyFont="1" applyFill="1" applyBorder="1" applyAlignment="1" applyProtection="1">
      <alignment vertical="center" wrapText="1"/>
      <protection locked="0"/>
    </xf>
    <xf numFmtId="0" fontId="9" fillId="16" borderId="5" xfId="0" applyFont="1" applyFill="1" applyBorder="1" applyAlignment="1" applyProtection="1">
      <alignment vertical="center" wrapText="1"/>
      <protection locked="0"/>
    </xf>
    <xf numFmtId="0" fontId="9" fillId="16" borderId="6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3" fillId="0" borderId="1" xfId="0" applyFont="1" applyBorder="1" applyAlignment="1">
      <alignment horizontal="left" vertical="center" wrapText="1"/>
    </xf>
    <xf numFmtId="0" fontId="19" fillId="0" borderId="3" xfId="0" applyFont="1" applyBorder="1" applyAlignment="1" applyProtection="1">
      <alignment horizontal="left" vertical="center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left" vertical="center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21" fillId="0" borderId="4" xfId="4" applyBorder="1" applyAlignment="1" applyProtection="1">
      <alignment horizontal="center" vertical="center" wrapText="1"/>
      <protection locked="0"/>
    </xf>
    <xf numFmtId="0" fontId="1" fillId="17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3" fillId="5" borderId="1" xfId="0" applyFont="1" applyFill="1" applyBorder="1" applyAlignment="1" applyProtection="1">
      <alignment horizontal="left" vertical="center" wrapText="1"/>
      <protection locked="0"/>
    </xf>
    <xf numFmtId="0" fontId="3" fillId="18" borderId="1" xfId="0" applyFont="1" applyFill="1" applyBorder="1" applyAlignment="1" applyProtection="1">
      <alignment horizontal="left" vertical="center" wrapText="1"/>
      <protection locked="0"/>
    </xf>
    <xf numFmtId="0" fontId="21" fillId="0" borderId="4" xfId="4" applyFill="1" applyBorder="1" applyAlignment="1" applyProtection="1">
      <alignment horizontal="center" vertical="center" wrapText="1"/>
      <protection locked="0"/>
    </xf>
    <xf numFmtId="0" fontId="3" fillId="19" borderId="1" xfId="0" applyFont="1" applyFill="1" applyBorder="1" applyAlignment="1" applyProtection="1">
      <alignment horizontal="left" vertical="center" wrapText="1"/>
      <protection locked="0"/>
    </xf>
    <xf numFmtId="0" fontId="3" fillId="4" borderId="1" xfId="16" applyFont="1" applyFill="1" applyBorder="1" applyAlignment="1">
      <alignment horizontal="center" vertical="center" wrapText="1"/>
    </xf>
    <xf numFmtId="177" fontId="3" fillId="4" borderId="1" xfId="2" applyFont="1" applyFill="1" applyBorder="1" applyAlignment="1" applyProtection="1">
      <alignment horizontal="center" vertical="center" wrapText="1"/>
    </xf>
    <xf numFmtId="0" fontId="2" fillId="13" borderId="1" xfId="16" applyFont="1" applyFill="1" applyBorder="1" applyAlignment="1">
      <alignment horizontal="center" vertical="center" wrapText="1"/>
    </xf>
    <xf numFmtId="177" fontId="3" fillId="4" borderId="1" xfId="2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181" fontId="23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4" fillId="0" borderId="1" xfId="0" applyFont="1" applyBorder="1" applyAlignment="1" applyProtection="1">
      <alignment vertical="center" wrapText="1"/>
      <protection locked="0"/>
    </xf>
    <xf numFmtId="9" fontId="13" fillId="0" borderId="1" xfId="3" applyFont="1" applyFill="1" applyBorder="1" applyAlignment="1" applyProtection="1">
      <alignment horizontal="right" vertical="center" wrapText="1"/>
    </xf>
    <xf numFmtId="181" fontId="23" fillId="0" borderId="4" xfId="2" applyNumberFormat="1" applyFont="1" applyFill="1" applyBorder="1" applyAlignment="1" applyProtection="1">
      <alignment vertical="center" wrapText="1"/>
    </xf>
    <xf numFmtId="181" fontId="24" fillId="20" borderId="1" xfId="2" applyNumberFormat="1" applyFont="1" applyFill="1" applyBorder="1" applyAlignment="1" applyProtection="1">
      <alignment vertical="center" wrapText="1"/>
    </xf>
    <xf numFmtId="0" fontId="25" fillId="9" borderId="0" xfId="18" applyFill="1" applyAlignment="1">
      <alignment horizontal="left" vertical="center"/>
    </xf>
    <xf numFmtId="0" fontId="25" fillId="0" borderId="0" xfId="18" applyAlignment="1">
      <alignment horizontal="left" vertical="center"/>
    </xf>
    <xf numFmtId="0" fontId="25" fillId="0" borderId="0" xfId="18" applyAlignment="1">
      <alignment horizontal="right" vertical="center"/>
    </xf>
    <xf numFmtId="0" fontId="25" fillId="0" borderId="0" xfId="18" applyAlignment="1">
      <alignment vertical="center"/>
    </xf>
    <xf numFmtId="184" fontId="25" fillId="0" borderId="0" xfId="18" applyNumberFormat="1" applyAlignment="1">
      <alignment horizontal="right" vertical="center"/>
    </xf>
    <xf numFmtId="0" fontId="26" fillId="9" borderId="2" xfId="18" applyFont="1" applyFill="1" applyBorder="1" applyAlignment="1">
      <alignment horizontal="left" vertical="center" wrapText="1"/>
    </xf>
    <xf numFmtId="0" fontId="27" fillId="9" borderId="2" xfId="18" applyFont="1" applyFill="1" applyBorder="1" applyAlignment="1">
      <alignment horizontal="left" vertical="center"/>
    </xf>
    <xf numFmtId="0" fontId="28" fillId="9" borderId="2" xfId="18" applyFont="1" applyFill="1" applyBorder="1" applyAlignment="1">
      <alignment horizontal="left" vertical="center" wrapText="1"/>
    </xf>
    <xf numFmtId="0" fontId="25" fillId="0" borderId="0" xfId="18" applyFont="1" applyAlignment="1">
      <alignment horizontal="left" vertical="center"/>
    </xf>
    <xf numFmtId="0" fontId="4" fillId="0" borderId="0" xfId="18" applyFont="1" applyBorder="1" applyAlignment="1">
      <alignment horizontal="left" vertical="center"/>
    </xf>
    <xf numFmtId="185" fontId="29" fillId="9" borderId="2" xfId="18" applyNumberFormat="1" applyFont="1" applyFill="1" applyBorder="1" applyAlignment="1">
      <alignment horizontal="left" vertical="center" wrapText="1"/>
    </xf>
    <xf numFmtId="0" fontId="30" fillId="9" borderId="2" xfId="18" applyFont="1" applyFill="1" applyBorder="1" applyAlignment="1">
      <alignment horizontal="left" vertical="center"/>
    </xf>
    <xf numFmtId="0" fontId="29" fillId="9" borderId="2" xfId="18" applyFont="1" applyFill="1" applyBorder="1" applyAlignment="1">
      <alignment horizontal="left" vertical="center" wrapText="1"/>
    </xf>
    <xf numFmtId="0" fontId="25" fillId="0" borderId="0" xfId="18" applyFont="1" applyAlignment="1">
      <alignment horizontal="right" vertical="center"/>
    </xf>
    <xf numFmtId="0" fontId="4" fillId="0" borderId="0" xfId="18" applyFont="1" applyBorder="1" applyAlignment="1">
      <alignment horizontal="right" vertical="center"/>
    </xf>
    <xf numFmtId="0" fontId="31" fillId="21" borderId="2" xfId="18" applyFont="1" applyFill="1" applyBorder="1" applyAlignment="1">
      <alignment horizontal="left" vertical="center"/>
    </xf>
    <xf numFmtId="184" fontId="30" fillId="9" borderId="2" xfId="18" applyNumberFormat="1" applyFont="1" applyFill="1" applyBorder="1" applyAlignment="1">
      <alignment horizontal="left" vertical="center"/>
    </xf>
    <xf numFmtId="184" fontId="25" fillId="0" borderId="0" xfId="18" applyNumberFormat="1" applyFont="1" applyAlignment="1">
      <alignment horizontal="right" vertical="center"/>
    </xf>
    <xf numFmtId="0" fontId="4" fillId="9" borderId="2" xfId="18" applyFont="1" applyFill="1" applyBorder="1" applyAlignment="1">
      <alignment horizontal="left" vertical="center"/>
    </xf>
    <xf numFmtId="176" fontId="25" fillId="0" borderId="0" xfId="1" applyFont="1" applyAlignment="1">
      <alignment horizontal="right" vertical="center"/>
    </xf>
    <xf numFmtId="9" fontId="25" fillId="0" borderId="0" xfId="3" applyFont="1" applyAlignment="1">
      <alignment horizontal="right" vertical="center"/>
    </xf>
    <xf numFmtId="0" fontId="32" fillId="22" borderId="1" xfId="18" applyFont="1" applyFill="1" applyBorder="1" applyAlignment="1">
      <alignment horizontal="left" vertical="center"/>
    </xf>
    <xf numFmtId="176" fontId="32" fillId="22" borderId="1" xfId="1" applyFont="1" applyFill="1" applyBorder="1" applyAlignment="1">
      <alignment horizontal="left" vertical="center"/>
    </xf>
    <xf numFmtId="9" fontId="32" fillId="22" borderId="1" xfId="3" applyFont="1" applyFill="1" applyBorder="1" applyAlignment="1">
      <alignment horizontal="left" vertical="center"/>
    </xf>
    <xf numFmtId="0" fontId="33" fillId="0" borderId="0" xfId="0" applyFont="1"/>
    <xf numFmtId="176" fontId="33" fillId="0" borderId="0" xfId="1" applyFont="1" applyAlignment="1"/>
    <xf numFmtId="9" fontId="33" fillId="0" borderId="0" xfId="3" applyFont="1" applyAlignment="1"/>
    <xf numFmtId="0" fontId="32" fillId="22" borderId="0" xfId="18" applyFont="1" applyFill="1" applyBorder="1" applyAlignment="1">
      <alignment horizontal="left" vertical="center"/>
    </xf>
    <xf numFmtId="0" fontId="34" fillId="0" borderId="1" xfId="18" applyFont="1" applyBorder="1" applyAlignment="1">
      <alignment horizontal="left" vertical="center" wrapText="1"/>
    </xf>
    <xf numFmtId="0" fontId="35" fillId="0" borderId="0" xfId="18" applyFont="1" applyBorder="1" applyAlignment="1">
      <alignment vertical="center"/>
    </xf>
    <xf numFmtId="0" fontId="32" fillId="23" borderId="0" xfId="18" applyFont="1" applyFill="1" applyBorder="1" applyAlignment="1">
      <alignment vertical="center"/>
    </xf>
    <xf numFmtId="0" fontId="4" fillId="24" borderId="0" xfId="18" applyFont="1" applyFill="1" applyBorder="1" applyAlignment="1">
      <alignment vertical="center"/>
    </xf>
    <xf numFmtId="0" fontId="4" fillId="0" borderId="0" xfId="18" applyFont="1" applyBorder="1" applyAlignment="1">
      <alignment vertical="center"/>
    </xf>
    <xf numFmtId="0" fontId="27" fillId="0" borderId="0" xfId="18" applyFont="1" applyBorder="1" applyAlignment="1">
      <alignment vertical="center"/>
    </xf>
    <xf numFmtId="0" fontId="32" fillId="0" borderId="0" xfId="18" applyFont="1" applyBorder="1" applyAlignment="1">
      <alignment vertical="center"/>
    </xf>
    <xf numFmtId="0" fontId="4" fillId="23" borderId="0" xfId="18" applyFont="1" applyFill="1" applyBorder="1" applyAlignment="1">
      <alignment vertical="center"/>
    </xf>
    <xf numFmtId="0" fontId="43" fillId="0" borderId="1" xfId="0" applyFont="1" applyBorder="1" applyAlignment="1" applyProtection="1">
      <alignment horizontal="center" vertical="center"/>
      <protection locked="0"/>
    </xf>
    <xf numFmtId="0" fontId="44" fillId="0" borderId="4" xfId="0" applyFont="1" applyBorder="1" applyAlignment="1" applyProtection="1">
      <alignment horizontal="center" vertical="center" wrapText="1"/>
      <protection locked="0"/>
    </xf>
    <xf numFmtId="0" fontId="43" fillId="0" borderId="1" xfId="16" applyFont="1" applyBorder="1" applyAlignment="1" applyProtection="1">
      <alignment horizontal="center" vertical="center" wrapText="1"/>
      <protection locked="0"/>
    </xf>
    <xf numFmtId="0" fontId="43" fillId="0" borderId="3" xfId="16" applyFont="1" applyBorder="1" applyAlignment="1" applyProtection="1">
      <alignment horizontal="center" vertical="center" wrapText="1"/>
      <protection locked="0"/>
    </xf>
    <xf numFmtId="0" fontId="0" fillId="18" borderId="1" xfId="0" applyFill="1" applyBorder="1" applyAlignment="1">
      <alignment horizontal="center" vertical="center"/>
    </xf>
    <xf numFmtId="0" fontId="23" fillId="18" borderId="1" xfId="0" applyFont="1" applyFill="1" applyBorder="1" applyAlignment="1">
      <alignment horizontal="center" vertical="center" wrapText="1"/>
    </xf>
    <xf numFmtId="181" fontId="23" fillId="18" borderId="1" xfId="2" applyNumberFormat="1" applyFont="1" applyFill="1" applyBorder="1" applyAlignment="1" applyProtection="1">
      <alignment vertical="center" wrapText="1"/>
    </xf>
    <xf numFmtId="9" fontId="0" fillId="18" borderId="1" xfId="3" applyFont="1" applyFill="1" applyBorder="1" applyAlignment="1" applyProtection="1"/>
    <xf numFmtId="0" fontId="0" fillId="17" borderId="1" xfId="0" applyFill="1" applyBorder="1" applyAlignment="1">
      <alignment horizontal="center" vertical="center"/>
    </xf>
    <xf numFmtId="0" fontId="23" fillId="17" borderId="1" xfId="0" applyFont="1" applyFill="1" applyBorder="1" applyAlignment="1">
      <alignment horizontal="center" vertical="center" wrapText="1"/>
    </xf>
    <xf numFmtId="181" fontId="23" fillId="17" borderId="1" xfId="2" applyNumberFormat="1" applyFont="1" applyFill="1" applyBorder="1" applyAlignment="1" applyProtection="1">
      <alignment vertical="center" wrapText="1"/>
    </xf>
    <xf numFmtId="9" fontId="0" fillId="17" borderId="1" xfId="3" applyFont="1" applyFill="1" applyBorder="1" applyAlignment="1" applyProtection="1"/>
    <xf numFmtId="0" fontId="0" fillId="0" borderId="0" xfId="0" applyAlignment="1">
      <alignment vertical="center"/>
    </xf>
    <xf numFmtId="0" fontId="45" fillId="0" borderId="0" xfId="0" applyFont="1" applyAlignment="1">
      <alignment horizontal="center" vertical="center" wrapText="1"/>
    </xf>
    <xf numFmtId="0" fontId="45" fillId="0" borderId="0" xfId="0" applyFont="1" applyAlignment="1">
      <alignment vertical="center"/>
    </xf>
    <xf numFmtId="0" fontId="45" fillId="0" borderId="0" xfId="0" applyFont="1" applyAlignment="1">
      <alignment horizontal="left" vertical="center"/>
    </xf>
    <xf numFmtId="0" fontId="45" fillId="21" borderId="0" xfId="0" applyFont="1" applyFill="1" applyAlignment="1">
      <alignment vertical="center"/>
    </xf>
    <xf numFmtId="0" fontId="45" fillId="9" borderId="0" xfId="0" applyFont="1" applyFill="1" applyAlignment="1">
      <alignment vertical="center"/>
    </xf>
    <xf numFmtId="49" fontId="45" fillId="0" borderId="0" xfId="0" applyNumberFormat="1" applyFont="1" applyAlignment="1">
      <alignment vertical="center"/>
    </xf>
    <xf numFmtId="0" fontId="23" fillId="0" borderId="12" xfId="0" applyFont="1" applyBorder="1" applyAlignment="1">
      <alignment vertical="center"/>
    </xf>
    <xf numFmtId="0" fontId="49" fillId="0" borderId="7" xfId="0" applyFont="1" applyBorder="1" applyAlignment="1">
      <alignment horizontal="center" vertical="center" wrapText="1"/>
    </xf>
    <xf numFmtId="0" fontId="49" fillId="0" borderId="7" xfId="0" applyFont="1" applyBorder="1" applyAlignment="1">
      <alignment vertical="center"/>
    </xf>
    <xf numFmtId="0" fontId="49" fillId="0" borderId="7" xfId="0" applyFont="1" applyBorder="1" applyAlignment="1">
      <alignment horizontal="left" vertical="center"/>
    </xf>
    <xf numFmtId="0" fontId="49" fillId="21" borderId="7" xfId="0" applyFont="1" applyFill="1" applyBorder="1" applyAlignment="1">
      <alignment vertical="center"/>
    </xf>
    <xf numFmtId="0" fontId="49" fillId="9" borderId="7" xfId="0" applyFont="1" applyFill="1" applyBorder="1" applyAlignment="1">
      <alignment vertical="center"/>
    </xf>
    <xf numFmtId="49" fontId="49" fillId="0" borderId="7" xfId="0" applyNumberFormat="1" applyFont="1" applyBorder="1" applyAlignment="1">
      <alignment vertical="center"/>
    </xf>
    <xf numFmtId="0" fontId="49" fillId="0" borderId="13" xfId="0" applyFont="1" applyBorder="1" applyAlignment="1">
      <alignment vertical="center"/>
    </xf>
    <xf numFmtId="0" fontId="50" fillId="0" borderId="15" xfId="0" applyFont="1" applyBorder="1" applyAlignment="1">
      <alignment vertical="center"/>
    </xf>
    <xf numFmtId="0" fontId="51" fillId="0" borderId="0" xfId="0" applyFont="1" applyAlignment="1">
      <alignment horizontal="center" vertical="center" wrapText="1"/>
    </xf>
    <xf numFmtId="0" fontId="52" fillId="0" borderId="0" xfId="0" applyFont="1" applyAlignment="1">
      <alignment horizontal="right" vertical="center"/>
    </xf>
    <xf numFmtId="0" fontId="51" fillId="0" borderId="0" xfId="0" applyFont="1" applyAlignment="1">
      <alignment horizontal="left" vertical="center"/>
    </xf>
    <xf numFmtId="0" fontId="51" fillId="9" borderId="0" xfId="0" applyFont="1" applyFill="1" applyAlignment="1">
      <alignment vertical="center"/>
    </xf>
    <xf numFmtId="49" fontId="52" fillId="0" borderId="0" xfId="0" applyNumberFormat="1" applyFont="1" applyAlignment="1">
      <alignment horizontal="right" vertical="center"/>
    </xf>
    <xf numFmtId="0" fontId="51" fillId="0" borderId="16" xfId="0" applyFont="1" applyBorder="1" applyAlignment="1">
      <alignment horizontal="center" vertical="center"/>
    </xf>
    <xf numFmtId="0" fontId="50" fillId="0" borderId="9" xfId="0" applyFont="1" applyBorder="1" applyAlignment="1">
      <alignment vertical="center"/>
    </xf>
    <xf numFmtId="0" fontId="51" fillId="0" borderId="10" xfId="0" applyFont="1" applyBorder="1" applyAlignment="1">
      <alignment horizontal="center" vertical="center" wrapText="1"/>
    </xf>
    <xf numFmtId="0" fontId="52" fillId="0" borderId="10" xfId="0" applyFont="1" applyBorder="1" applyAlignment="1">
      <alignment vertical="center"/>
    </xf>
    <xf numFmtId="0" fontId="52" fillId="0" borderId="10" xfId="0" applyFont="1" applyBorder="1" applyAlignment="1">
      <alignment horizontal="left" vertical="center"/>
    </xf>
    <xf numFmtId="0" fontId="52" fillId="21" borderId="10" xfId="0" applyFont="1" applyFill="1" applyBorder="1" applyAlignment="1">
      <alignment horizontal="right" vertical="center"/>
    </xf>
    <xf numFmtId="0" fontId="52" fillId="0" borderId="10" xfId="0" applyFont="1" applyBorder="1" applyAlignment="1">
      <alignment horizontal="right" vertical="center"/>
    </xf>
    <xf numFmtId="0" fontId="52" fillId="9" borderId="10" xfId="0" applyFont="1" applyFill="1" applyBorder="1" applyAlignment="1">
      <alignment horizontal="right" vertical="center"/>
    </xf>
    <xf numFmtId="49" fontId="52" fillId="0" borderId="10" xfId="0" applyNumberFormat="1" applyFont="1" applyBorder="1" applyAlignment="1">
      <alignment horizontal="right" vertical="center"/>
    </xf>
    <xf numFmtId="0" fontId="52" fillId="0" borderId="14" xfId="0" applyFont="1" applyBorder="1" applyAlignment="1">
      <alignment horizontal="right" vertical="center"/>
    </xf>
    <xf numFmtId="0" fontId="50" fillId="0" borderId="0" xfId="0" applyFont="1" applyAlignment="1">
      <alignment vertical="center"/>
    </xf>
    <xf numFmtId="0" fontId="52" fillId="0" borderId="0" xfId="0" applyFont="1" applyAlignment="1">
      <alignment horizontal="center" vertical="center" wrapText="1"/>
    </xf>
    <xf numFmtId="0" fontId="52" fillId="0" borderId="0" xfId="0" applyFont="1" applyAlignment="1">
      <alignment vertical="center"/>
    </xf>
    <xf numFmtId="0" fontId="52" fillId="0" borderId="0" xfId="0" applyFont="1" applyAlignment="1">
      <alignment horizontal="left" vertical="center"/>
    </xf>
    <xf numFmtId="0" fontId="52" fillId="21" borderId="0" xfId="0" applyFont="1" applyFill="1" applyAlignment="1">
      <alignment horizontal="right" vertical="center"/>
    </xf>
    <xf numFmtId="0" fontId="45" fillId="0" borderId="0" xfId="0" applyFont="1" applyAlignment="1">
      <alignment vertical="center" wrapText="1"/>
    </xf>
    <xf numFmtId="0" fontId="54" fillId="0" borderId="1" xfId="0" applyFont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 wrapText="1"/>
    </xf>
    <xf numFmtId="0" fontId="54" fillId="0" borderId="4" xfId="0" applyFont="1" applyBorder="1" applyAlignment="1">
      <alignment horizontal="left" vertical="center" wrapText="1"/>
    </xf>
    <xf numFmtId="0" fontId="54" fillId="21" borderId="1" xfId="0" applyFont="1" applyFill="1" applyBorder="1" applyAlignment="1">
      <alignment horizontal="center" vertical="center" wrapText="1"/>
    </xf>
    <xf numFmtId="0" fontId="54" fillId="9" borderId="1" xfId="0" applyFont="1" applyFill="1" applyBorder="1" applyAlignment="1">
      <alignment horizontal="center" vertical="center" wrapText="1"/>
    </xf>
    <xf numFmtId="49" fontId="54" fillId="0" borderId="1" xfId="0" applyNumberFormat="1" applyFont="1" applyBorder="1" applyAlignment="1">
      <alignment horizontal="center" vertical="center" wrapText="1"/>
    </xf>
    <xf numFmtId="0" fontId="54" fillId="0" borderId="1" xfId="0" applyFont="1" applyBorder="1" applyAlignment="1">
      <alignment horizontal="left" vertical="center" wrapText="1"/>
    </xf>
    <xf numFmtId="0" fontId="56" fillId="0" borderId="0" xfId="0" applyFont="1" applyAlignment="1">
      <alignment vertical="center" wrapText="1"/>
    </xf>
    <xf numFmtId="0" fontId="54" fillId="9" borderId="1" xfId="0" applyFont="1" applyFill="1" applyBorder="1" applyAlignment="1">
      <alignment horizontal="center" vertical="center"/>
    </xf>
    <xf numFmtId="0" fontId="54" fillId="9" borderId="1" xfId="0" applyFont="1" applyFill="1" applyBorder="1" applyAlignment="1">
      <alignment horizontal="left" vertical="center"/>
    </xf>
    <xf numFmtId="186" fontId="54" fillId="9" borderId="1" xfId="0" applyNumberFormat="1" applyFont="1" applyFill="1" applyBorder="1" applyAlignment="1">
      <alignment horizontal="left" vertical="center"/>
    </xf>
    <xf numFmtId="0" fontId="57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52" fillId="9" borderId="1" xfId="0" applyFont="1" applyFill="1" applyBorder="1" applyAlignment="1">
      <alignment horizontal="center" vertical="center"/>
    </xf>
    <xf numFmtId="0" fontId="52" fillId="9" borderId="1" xfId="0" applyFont="1" applyFill="1" applyBorder="1" applyAlignment="1">
      <alignment horizontal="left" vertical="center"/>
    </xf>
    <xf numFmtId="186" fontId="52" fillId="9" borderId="1" xfId="0" applyNumberFormat="1" applyFont="1" applyFill="1" applyBorder="1" applyAlignment="1">
      <alignment horizontal="center" vertical="center"/>
    </xf>
    <xf numFmtId="186" fontId="52" fillId="9" borderId="1" xfId="0" applyNumberFormat="1" applyFont="1" applyFill="1" applyBorder="1" applyAlignment="1">
      <alignment horizontal="left" vertical="center"/>
    </xf>
    <xf numFmtId="49" fontId="52" fillId="0" borderId="1" xfId="0" applyNumberFormat="1" applyFont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 wrapText="1"/>
    </xf>
    <xf numFmtId="186" fontId="54" fillId="9" borderId="1" xfId="0" applyNumberFormat="1" applyFont="1" applyFill="1" applyBorder="1" applyAlignment="1">
      <alignment horizontal="center" vertical="center"/>
    </xf>
    <xf numFmtId="0" fontId="50" fillId="0" borderId="1" xfId="0" applyFont="1" applyBorder="1" applyAlignment="1">
      <alignment horizontal="left" vertical="center" wrapText="1"/>
    </xf>
    <xf numFmtId="0" fontId="50" fillId="21" borderId="1" xfId="0" applyFont="1" applyFill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0" fontId="50" fillId="9" borderId="1" xfId="0" applyFont="1" applyFill="1" applyBorder="1" applyAlignment="1">
      <alignment horizontal="center" vertical="center" wrapText="1"/>
    </xf>
    <xf numFmtId="0" fontId="50" fillId="9" borderId="1" xfId="0" applyFont="1" applyFill="1" applyBorder="1" applyAlignment="1">
      <alignment horizontal="center" vertical="center"/>
    </xf>
    <xf numFmtId="0" fontId="50" fillId="9" borderId="1" xfId="0" applyFont="1" applyFill="1" applyBorder="1" applyAlignment="1">
      <alignment vertical="center" wrapText="1"/>
    </xf>
    <xf numFmtId="0" fontId="54" fillId="9" borderId="1" xfId="0" applyFont="1" applyFill="1" applyBorder="1" applyAlignment="1">
      <alignment vertical="center" wrapText="1"/>
    </xf>
    <xf numFmtId="0" fontId="5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6" fillId="0" borderId="0" xfId="0" applyFont="1" applyAlignment="1">
      <alignment vertical="center"/>
    </xf>
    <xf numFmtId="0" fontId="59" fillId="21" borderId="1" xfId="0" applyFont="1" applyFill="1" applyBorder="1" applyAlignment="1">
      <alignment horizontal="center" vertical="center"/>
    </xf>
    <xf numFmtId="182" fontId="59" fillId="9" borderId="1" xfId="0" applyNumberFormat="1" applyFont="1" applyFill="1" applyBorder="1" applyAlignment="1">
      <alignment horizontal="center" vertical="center"/>
    </xf>
    <xf numFmtId="49" fontId="59" fillId="0" borderId="1" xfId="0" applyNumberFormat="1" applyFont="1" applyBorder="1" applyAlignment="1">
      <alignment horizontal="center" vertical="center"/>
    </xf>
    <xf numFmtId="182" fontId="59" fillId="0" borderId="1" xfId="0" applyNumberFormat="1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49" fillId="0" borderId="0" xfId="0" applyFont="1" applyAlignment="1">
      <alignment horizontal="center" vertical="center" wrapText="1"/>
    </xf>
    <xf numFmtId="0" fontId="49" fillId="0" borderId="0" xfId="0" applyFont="1" applyAlignment="1">
      <alignment vertical="center"/>
    </xf>
    <xf numFmtId="0" fontId="49" fillId="0" borderId="0" xfId="0" applyFont="1" applyAlignment="1">
      <alignment horizontal="left" vertical="center"/>
    </xf>
    <xf numFmtId="0" fontId="49" fillId="21" borderId="0" xfId="0" applyFont="1" applyFill="1" applyAlignment="1">
      <alignment vertical="center"/>
    </xf>
    <xf numFmtId="0" fontId="49" fillId="9" borderId="0" xfId="0" applyFont="1" applyFill="1" applyAlignment="1">
      <alignment vertical="center"/>
    </xf>
    <xf numFmtId="49" fontId="49" fillId="0" borderId="0" xfId="0" applyNumberFormat="1" applyFont="1" applyAlignment="1">
      <alignment vertical="center"/>
    </xf>
    <xf numFmtId="49" fontId="52" fillId="0" borderId="0" xfId="0" applyNumberFormat="1" applyFont="1" applyAlignment="1">
      <alignment horizontal="left" vertical="center"/>
    </xf>
    <xf numFmtId="0" fontId="23" fillId="17" borderId="1" xfId="0" applyFont="1" applyFill="1" applyBorder="1" applyAlignment="1" applyProtection="1">
      <alignment vertical="center" wrapText="1"/>
      <protection locked="0"/>
    </xf>
    <xf numFmtId="0" fontId="23" fillId="18" borderId="1" xfId="0" applyFont="1" applyFill="1" applyBorder="1" applyAlignment="1" applyProtection="1">
      <alignment vertical="center" wrapText="1"/>
      <protection locked="0"/>
    </xf>
    <xf numFmtId="0" fontId="23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4" fillId="24" borderId="0" xfId="18" applyFont="1" applyFill="1" applyBorder="1" applyAlignment="1">
      <alignment vertical="center"/>
    </xf>
    <xf numFmtId="0" fontId="4" fillId="0" borderId="0" xfId="18" applyFont="1" applyBorder="1" applyAlignment="1">
      <alignment vertical="center"/>
    </xf>
    <xf numFmtId="0" fontId="18" fillId="13" borderId="4" xfId="0" applyFont="1" applyFill="1" applyBorder="1" applyAlignment="1" applyProtection="1">
      <alignment horizontal="center" vertical="center" wrapText="1"/>
      <protection locked="0"/>
    </xf>
    <xf numFmtId="0" fontId="18" fillId="13" borderId="5" xfId="0" applyFont="1" applyFill="1" applyBorder="1" applyAlignment="1" applyProtection="1">
      <alignment horizontal="center" vertical="center" wrapText="1"/>
      <protection locked="0"/>
    </xf>
    <xf numFmtId="0" fontId="18" fillId="13" borderId="6" xfId="0" applyFont="1" applyFill="1" applyBorder="1" applyAlignment="1" applyProtection="1">
      <alignment horizontal="center" vertical="center" wrapText="1"/>
      <protection locked="0"/>
    </xf>
    <xf numFmtId="0" fontId="44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44" fillId="0" borderId="4" xfId="0" applyFont="1" applyBorder="1" applyAlignment="1" applyProtection="1">
      <alignment horizontal="center" vertical="center" wrapText="1"/>
      <protection locked="0"/>
    </xf>
    <xf numFmtId="0" fontId="19" fillId="0" borderId="5" xfId="0" applyFont="1" applyBorder="1" applyAlignment="1" applyProtection="1">
      <alignment horizontal="center" vertical="center" wrapText="1"/>
      <protection locked="0"/>
    </xf>
    <xf numFmtId="0" fontId="22" fillId="4" borderId="5" xfId="0" applyFont="1" applyFill="1" applyBorder="1" applyAlignment="1">
      <alignment horizontal="center"/>
    </xf>
    <xf numFmtId="181" fontId="24" fillId="20" borderId="1" xfId="2" applyNumberFormat="1" applyFont="1" applyFill="1" applyBorder="1" applyAlignment="1" applyProtection="1">
      <alignment vertical="center" wrapText="1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>
      <alignment horizontal="right" vertical="center" wrapText="1"/>
    </xf>
    <xf numFmtId="0" fontId="24" fillId="0" borderId="6" xfId="0" applyFont="1" applyBorder="1" applyAlignment="1">
      <alignment horizontal="right" vertical="center" wrapText="1"/>
    </xf>
    <xf numFmtId="0" fontId="24" fillId="0" borderId="4" xfId="0" applyFont="1" applyBorder="1" applyAlignment="1">
      <alignment horizontal="right" vertical="center" wrapText="1"/>
    </xf>
    <xf numFmtId="0" fontId="24" fillId="20" borderId="1" xfId="0" applyFont="1" applyFill="1" applyBorder="1" applyAlignment="1">
      <alignment horizontal="right" vertical="center" wrapText="1"/>
    </xf>
    <xf numFmtId="181" fontId="11" fillId="10" borderId="4" xfId="1" applyNumberFormat="1" applyFont="1" applyFill="1" applyBorder="1" applyAlignment="1" applyProtection="1">
      <alignment horizontal="center" vertical="center"/>
    </xf>
    <xf numFmtId="181" fontId="11" fillId="10" borderId="5" xfId="1" applyNumberFormat="1" applyFont="1" applyFill="1" applyBorder="1" applyAlignment="1" applyProtection="1">
      <alignment horizontal="center" vertical="center"/>
    </xf>
    <xf numFmtId="181" fontId="11" fillId="10" borderId="6" xfId="1" applyNumberFormat="1" applyFont="1" applyFill="1" applyBorder="1" applyAlignment="1" applyProtection="1">
      <alignment horizontal="center" vertical="center"/>
    </xf>
    <xf numFmtId="181" fontId="11" fillId="13" borderId="5" xfId="2" applyNumberFormat="1" applyFont="1" applyFill="1" applyBorder="1" applyAlignment="1" applyProtection="1">
      <alignment horizontal="center" vertical="center" wrapText="1"/>
    </xf>
    <xf numFmtId="181" fontId="11" fillId="13" borderId="6" xfId="2" applyNumberFormat="1" applyFont="1" applyFill="1" applyBorder="1" applyAlignment="1" applyProtection="1">
      <alignment horizontal="center" vertical="center" wrapText="1"/>
    </xf>
    <xf numFmtId="181" fontId="17" fillId="13" borderId="5" xfId="2" applyNumberFormat="1" applyFont="1" applyFill="1" applyBorder="1" applyAlignment="1" applyProtection="1">
      <alignment horizontal="center" vertical="center" wrapText="1"/>
    </xf>
    <xf numFmtId="181" fontId="17" fillId="13" borderId="6" xfId="2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right" vertical="center" wrapText="1"/>
      <protection locked="0"/>
    </xf>
    <xf numFmtId="180" fontId="13" fillId="0" borderId="0" xfId="0" applyNumberFormat="1" applyFont="1" applyAlignment="1" applyProtection="1">
      <alignment horizontal="right" vertical="center" wrapText="1"/>
      <protection locked="0"/>
    </xf>
    <xf numFmtId="0" fontId="60" fillId="0" borderId="1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/>
    </xf>
    <xf numFmtId="0" fontId="61" fillId="0" borderId="1" xfId="0" applyFont="1" applyBorder="1" applyAlignment="1">
      <alignment horizontal="left" vertical="center"/>
    </xf>
    <xf numFmtId="182" fontId="61" fillId="21" borderId="1" xfId="0" applyNumberFormat="1" applyFont="1" applyFill="1" applyBorder="1" applyAlignment="1">
      <alignment horizontal="center" vertical="center" wrapText="1"/>
    </xf>
    <xf numFmtId="182" fontId="61" fillId="0" borderId="1" xfId="0" applyNumberFormat="1" applyFont="1" applyBorder="1" applyAlignment="1">
      <alignment horizontal="center" vertical="center"/>
    </xf>
    <xf numFmtId="182" fontId="61" fillId="9" borderId="1" xfId="0" applyNumberFormat="1" applyFont="1" applyFill="1" applyBorder="1" applyAlignment="1">
      <alignment horizontal="center" vertical="center"/>
    </xf>
    <xf numFmtId="49" fontId="61" fillId="0" borderId="1" xfId="0" applyNumberFormat="1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48" fillId="21" borderId="0" xfId="0" applyFont="1" applyFill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8" fillId="9" borderId="0" xfId="0" applyFont="1" applyFill="1" applyAlignment="1">
      <alignment horizontal="center" vertical="center"/>
    </xf>
    <xf numFmtId="49" fontId="48" fillId="0" borderId="0" xfId="0" applyNumberFormat="1" applyFont="1" applyAlignment="1">
      <alignment horizontal="center" vertical="center"/>
    </xf>
    <xf numFmtId="0" fontId="52" fillId="21" borderId="0" xfId="0" applyFont="1" applyFill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/>
    </xf>
    <xf numFmtId="0" fontId="59" fillId="0" borderId="1" xfId="0" applyFont="1" applyBorder="1" applyAlignment="1">
      <alignment horizontal="left" vertical="center"/>
    </xf>
    <xf numFmtId="14" fontId="19" fillId="0" borderId="4" xfId="0" applyNumberFormat="1" applyFont="1" applyBorder="1" applyAlignment="1" applyProtection="1">
      <alignment horizontal="center" vertical="center" wrapText="1"/>
      <protection locked="0"/>
    </xf>
  </cellXfs>
  <cellStyles count="33">
    <cellStyle name="Normal 3" xfId="5" xr:uid="{00000000-0005-0000-0000-000031000000}"/>
    <cellStyle name="百分比" xfId="3" builtinId="5"/>
    <cellStyle name="百分比 2 2 3 2" xfId="6" xr:uid="{00000000-0005-0000-0000-000032000000}"/>
    <cellStyle name="百分比 2 3 2" xfId="7" xr:uid="{00000000-0005-0000-0000-000033000000}"/>
    <cellStyle name="百分比 2 3 2 2" xfId="8" xr:uid="{00000000-0005-0000-0000-000034000000}"/>
    <cellStyle name="常规" xfId="0" builtinId="0"/>
    <cellStyle name="常规 12" xfId="9" xr:uid="{00000000-0005-0000-0000-000035000000}"/>
    <cellStyle name="常规 13" xfId="10" xr:uid="{00000000-0005-0000-0000-000036000000}"/>
    <cellStyle name="常规 13 2" xfId="11" xr:uid="{00000000-0005-0000-0000-000037000000}"/>
    <cellStyle name="常规 2" xfId="12" xr:uid="{00000000-0005-0000-0000-000038000000}"/>
    <cellStyle name="常规 2 2" xfId="13" xr:uid="{00000000-0005-0000-0000-000039000000}"/>
    <cellStyle name="常规 2 2 2" xfId="14" xr:uid="{00000000-0005-0000-0000-00003A000000}"/>
    <cellStyle name="常规 2 2 2 3" xfId="15" xr:uid="{00000000-0005-0000-0000-00003B000000}"/>
    <cellStyle name="常规 2 3 2" xfId="16" xr:uid="{00000000-0005-0000-0000-00003C000000}"/>
    <cellStyle name="常规 3" xfId="17" xr:uid="{00000000-0005-0000-0000-00003D000000}"/>
    <cellStyle name="常规 4" xfId="18" xr:uid="{00000000-0005-0000-0000-00003E000000}"/>
    <cellStyle name="常规 4 2" xfId="19" xr:uid="{00000000-0005-0000-0000-00003F000000}"/>
    <cellStyle name="常规 6 3 2" xfId="20" xr:uid="{00000000-0005-0000-0000-000040000000}"/>
    <cellStyle name="常规 6 3 2 2" xfId="21" xr:uid="{00000000-0005-0000-0000-000041000000}"/>
    <cellStyle name="常规 7" xfId="22" xr:uid="{00000000-0005-0000-0000-000042000000}"/>
    <cellStyle name="超链接" xfId="4" builtinId="8"/>
    <cellStyle name="货币" xfId="2" builtinId="4"/>
    <cellStyle name="货币 2 10 3 2" xfId="23" xr:uid="{00000000-0005-0000-0000-000043000000}"/>
    <cellStyle name="货币 2 2 2 2 2" xfId="24" xr:uid="{00000000-0005-0000-0000-000044000000}"/>
    <cellStyle name="货币 7" xfId="25" xr:uid="{00000000-0005-0000-0000-000045000000}"/>
    <cellStyle name="货币 7 2" xfId="26" xr:uid="{00000000-0005-0000-0000-000046000000}"/>
    <cellStyle name="货币 7 2 2" xfId="27" xr:uid="{00000000-0005-0000-0000-000047000000}"/>
    <cellStyle name="普通 2" xfId="28" xr:uid="{00000000-0005-0000-0000-000048000000}"/>
    <cellStyle name="普通 2 13" xfId="29" xr:uid="{00000000-0005-0000-0000-000049000000}"/>
    <cellStyle name="千位分隔" xfId="1" builtinId="3"/>
    <cellStyle name="千位分隔 2" xfId="30" xr:uid="{00000000-0005-0000-0000-00004A000000}"/>
    <cellStyle name="千位分隔 3 3 2" xfId="31" xr:uid="{00000000-0005-0000-0000-00004B000000}"/>
    <cellStyle name="千位分隔 3 3 2 2" xfId="32" xr:uid="{00000000-0005-0000-0000-00004C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4023340" cy="11620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4023340" cy="11620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75565</xdr:colOff>
      <xdr:row>0</xdr:row>
      <xdr:rowOff>635</xdr:rowOff>
    </xdr:from>
    <xdr:to>
      <xdr:col>2</xdr:col>
      <xdr:colOff>981075</xdr:colOff>
      <xdr:row>2</xdr:row>
      <xdr:rowOff>165276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E5AA4093-596B-4F2C-A8B7-23B32F11275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49885" y="635"/>
          <a:ext cx="1187450" cy="53040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zhangyufei.0524@bytedance.com" TargetMode="External"/><Relationship Id="rId1" Type="http://schemas.openxmlformats.org/officeDocument/2006/relationships/hyperlink" Target="mailto:hefangyu@cct.cn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B4" sqref="B4"/>
    </sheetView>
  </sheetViews>
  <sheetFormatPr defaultColWidth="11.6640625" defaultRowHeight="13.2"/>
  <cols>
    <col min="1" max="1" width="15" style="144" customWidth="1"/>
    <col min="2" max="20" width="11.6640625" style="144" customWidth="1"/>
    <col min="21" max="16384" width="11.6640625" style="144"/>
  </cols>
  <sheetData>
    <row r="1" spans="1:21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</row>
    <row r="2" spans="1:21">
      <c r="A2" s="274" t="s">
        <v>1</v>
      </c>
      <c r="B2" s="172" t="s">
        <v>2</v>
      </c>
      <c r="C2" s="172"/>
      <c r="D2" s="172"/>
      <c r="E2" s="172"/>
      <c r="F2" s="172"/>
      <c r="G2" s="172"/>
      <c r="H2" s="172"/>
      <c r="I2" s="172"/>
      <c r="J2" s="172"/>
    </row>
    <row r="3" spans="1:21">
      <c r="A3" s="274"/>
      <c r="B3" s="172" t="s">
        <v>3</v>
      </c>
      <c r="C3" s="172"/>
      <c r="D3" s="172"/>
      <c r="E3" s="172"/>
      <c r="F3" s="172"/>
      <c r="G3" s="172"/>
      <c r="H3" s="172"/>
      <c r="I3" s="172"/>
      <c r="J3" s="172"/>
    </row>
    <row r="4" spans="1:21">
      <c r="A4" s="274"/>
      <c r="B4" s="172" t="s">
        <v>4</v>
      </c>
      <c r="C4" s="172"/>
      <c r="D4" s="172"/>
      <c r="E4" s="172"/>
      <c r="F4" s="172"/>
      <c r="G4" s="172"/>
      <c r="H4" s="172"/>
      <c r="I4" s="172"/>
      <c r="J4" s="172"/>
    </row>
    <row r="5" spans="1:21">
      <c r="A5" s="275" t="s">
        <v>5</v>
      </c>
      <c r="B5" s="173" t="s">
        <v>6</v>
      </c>
    </row>
    <row r="6" spans="1:21">
      <c r="A6" s="275"/>
      <c r="B6" s="173" t="s">
        <v>7</v>
      </c>
    </row>
    <row r="7" spans="1:21">
      <c r="A7" s="275"/>
      <c r="B7" s="173" t="s">
        <v>8</v>
      </c>
    </row>
    <row r="8" spans="1:21">
      <c r="A8" s="275"/>
      <c r="B8" s="173" t="s">
        <v>9</v>
      </c>
    </row>
    <row r="9" spans="1:21" ht="18.899999999999999" customHeight="1">
      <c r="A9" s="275"/>
      <c r="B9" s="173" t="s">
        <v>10</v>
      </c>
    </row>
    <row r="10" spans="1:21" ht="18.899999999999999" customHeight="1">
      <c r="A10" s="275"/>
      <c r="B10" s="173" t="s">
        <v>11</v>
      </c>
    </row>
    <row r="11" spans="1:21" ht="18.899999999999999" customHeight="1">
      <c r="A11" s="275"/>
      <c r="B11" s="173" t="s">
        <v>12</v>
      </c>
    </row>
    <row r="12" spans="1:21">
      <c r="A12" s="275"/>
      <c r="B12" s="173" t="s">
        <v>13</v>
      </c>
    </row>
    <row r="13" spans="1:21">
      <c r="A13" s="275"/>
      <c r="B13" s="173" t="s">
        <v>14</v>
      </c>
    </row>
    <row r="14" spans="1:21">
      <c r="A14" s="275"/>
      <c r="B14" s="173" t="s">
        <v>15</v>
      </c>
    </row>
    <row r="15" spans="1:21">
      <c r="A15" s="275"/>
      <c r="B15" s="174" t="s">
        <v>16</v>
      </c>
    </row>
    <row r="16" spans="1:21">
      <c r="A16" s="275" t="s">
        <v>17</v>
      </c>
      <c r="B16" s="173" t="s">
        <v>18</v>
      </c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</row>
    <row r="17" spans="1:21">
      <c r="A17" s="275"/>
      <c r="B17" s="173" t="s">
        <v>19</v>
      </c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</row>
    <row r="18" spans="1:21">
      <c r="A18" s="275"/>
      <c r="B18" s="173" t="s">
        <v>20</v>
      </c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</row>
    <row r="19" spans="1:21">
      <c r="A19" s="275"/>
      <c r="B19" s="173" t="s">
        <v>21</v>
      </c>
      <c r="C19" s="175"/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</row>
    <row r="20" spans="1:21">
      <c r="A20" s="275"/>
      <c r="B20" s="173" t="s">
        <v>22</v>
      </c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</row>
    <row r="21" spans="1:21">
      <c r="A21" s="275"/>
      <c r="B21" s="173" t="s">
        <v>23</v>
      </c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</row>
    <row r="22" spans="1:21">
      <c r="A22" s="275"/>
      <c r="B22" s="173" t="s">
        <v>24</v>
      </c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</row>
    <row r="23" spans="1:21">
      <c r="A23" s="275"/>
      <c r="B23" s="173" t="s">
        <v>25</v>
      </c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</row>
    <row r="24" spans="1:21">
      <c r="A24" s="275"/>
      <c r="B24" s="173" t="s">
        <v>26</v>
      </c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</row>
    <row r="25" spans="1:21">
      <c r="A25" s="275"/>
      <c r="B25" s="173" t="s">
        <v>27</v>
      </c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</row>
    <row r="26" spans="1:21">
      <c r="A26" s="275"/>
      <c r="B26" s="173" t="s">
        <v>28</v>
      </c>
      <c r="C26" s="175"/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</row>
    <row r="27" spans="1:21">
      <c r="A27" s="175"/>
      <c r="B27" s="175"/>
      <c r="C27" s="173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</row>
    <row r="28" spans="1:21">
      <c r="A28" s="171" t="s">
        <v>29</v>
      </c>
      <c r="B28" s="171"/>
      <c r="C28" s="176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</row>
    <row r="29" spans="1:21">
      <c r="A29" s="175" t="s">
        <v>30</v>
      </c>
      <c r="B29" s="175" t="s">
        <v>31</v>
      </c>
    </row>
    <row r="30" spans="1:21">
      <c r="A30" s="173" t="s">
        <v>32</v>
      </c>
      <c r="B30" s="173" t="s">
        <v>33</v>
      </c>
    </row>
    <row r="31" spans="1:21">
      <c r="A31" s="173" t="s">
        <v>34</v>
      </c>
      <c r="B31" s="173" t="s">
        <v>35</v>
      </c>
    </row>
    <row r="32" spans="1:21">
      <c r="A32" s="173" t="s">
        <v>36</v>
      </c>
      <c r="B32" s="173" t="s">
        <v>37</v>
      </c>
    </row>
  </sheetData>
  <sheetProtection sheet="1" formatCells="0" formatColumns="0" formatRows="0" insertColumns="0" insertRows="0" insertHyperlinks="0" deleteColumns="0" deleteRows="0" sort="0" autoFilter="0"/>
  <mergeCells count="3">
    <mergeCell ref="A2:A4"/>
    <mergeCell ref="A5:A15"/>
    <mergeCell ref="A16:A26"/>
  </mergeCells>
  <phoneticPr fontId="42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topLeftCell="A528" zoomScale="74" zoomScaleNormal="74" workbookViewId="0">
      <selection activeCell="I562" sqref="I562"/>
    </sheetView>
  </sheetViews>
  <sheetFormatPr defaultColWidth="11.6640625" defaultRowHeight="13.2"/>
  <cols>
    <col min="1" max="1" width="22.6640625" style="142" customWidth="1"/>
    <col min="2" max="2" width="70.88671875" style="142" customWidth="1"/>
    <col min="3" max="3" width="12.44140625" style="160" customWidth="1"/>
    <col min="4" max="4" width="9.109375" style="142" customWidth="1"/>
    <col min="5" max="5" width="12.44140625" style="161" customWidth="1"/>
    <col min="6" max="6" width="12.44140625" style="142" customWidth="1"/>
    <col min="7" max="7" width="17.6640625" style="142" customWidth="1"/>
    <col min="8" max="8" width="18.88671875" style="142" customWidth="1"/>
    <col min="9" max="9" width="11.6640625" style="142"/>
    <col min="10" max="10" width="21.88671875" style="142" customWidth="1"/>
    <col min="11" max="11" width="26.33203125" style="142" customWidth="1"/>
    <col min="12" max="16384" width="11.6640625" style="144"/>
  </cols>
  <sheetData>
    <row r="1" spans="1:21" s="142" customFormat="1">
      <c r="A1" s="162" t="s">
        <v>38</v>
      </c>
      <c r="B1" s="162" t="s">
        <v>39</v>
      </c>
      <c r="C1" s="163" t="s">
        <v>40</v>
      </c>
      <c r="D1" s="162" t="s">
        <v>41</v>
      </c>
      <c r="E1" s="164" t="s">
        <v>34</v>
      </c>
      <c r="F1" s="162" t="s">
        <v>36</v>
      </c>
      <c r="G1" s="162" t="s">
        <v>42</v>
      </c>
      <c r="H1" s="162" t="s">
        <v>43</v>
      </c>
      <c r="I1" s="162" t="s">
        <v>44</v>
      </c>
      <c r="J1" s="162" t="s">
        <v>45</v>
      </c>
      <c r="K1" s="162" t="s">
        <v>46</v>
      </c>
      <c r="L1" s="168"/>
      <c r="M1" s="168"/>
      <c r="N1" s="168"/>
      <c r="O1" s="168"/>
      <c r="P1" s="168"/>
      <c r="Q1" s="168"/>
      <c r="R1" s="168"/>
      <c r="S1" s="168"/>
      <c r="T1" s="168"/>
      <c r="U1" s="168"/>
    </row>
    <row r="2" spans="1:21" ht="13.8">
      <c r="A2" s="165" t="s">
        <v>47</v>
      </c>
      <c r="B2" t="s">
        <v>48</v>
      </c>
      <c r="C2" s="166" t="s">
        <v>49</v>
      </c>
      <c r="D2" t="s">
        <v>50</v>
      </c>
      <c r="E2" s="167" t="s">
        <v>51</v>
      </c>
      <c r="F2" t="s">
        <v>52</v>
      </c>
      <c r="G2" s="165" t="s">
        <v>53</v>
      </c>
      <c r="H2" t="s">
        <v>54</v>
      </c>
      <c r="I2" s="165" t="s">
        <v>55</v>
      </c>
      <c r="J2" t="s">
        <v>54</v>
      </c>
      <c r="K2" s="169"/>
      <c r="L2" s="170"/>
      <c r="M2" s="170"/>
      <c r="N2" s="170"/>
      <c r="O2" s="170"/>
      <c r="P2" s="170"/>
      <c r="Q2" s="170"/>
      <c r="R2" s="170"/>
      <c r="S2" s="170"/>
      <c r="T2" s="170"/>
      <c r="U2" s="170"/>
    </row>
    <row r="3" spans="1:21" ht="13.8">
      <c r="A3" s="165" t="s">
        <v>56</v>
      </c>
      <c r="B3" t="s">
        <v>57</v>
      </c>
      <c r="C3" s="166" t="s">
        <v>58</v>
      </c>
      <c r="D3" t="s">
        <v>59</v>
      </c>
      <c r="E3" s="167" t="s">
        <v>51</v>
      </c>
      <c r="F3" t="s">
        <v>52</v>
      </c>
      <c r="G3" s="165" t="s">
        <v>53</v>
      </c>
      <c r="H3" t="s">
        <v>54</v>
      </c>
      <c r="I3" s="165" t="s">
        <v>55</v>
      </c>
      <c r="J3" t="s">
        <v>54</v>
      </c>
      <c r="K3" s="169"/>
      <c r="L3" s="170"/>
      <c r="M3" s="170"/>
      <c r="N3" s="170"/>
      <c r="O3" s="170"/>
      <c r="P3" s="170"/>
      <c r="Q3" s="170"/>
      <c r="R3" s="170"/>
      <c r="S3" s="170"/>
      <c r="T3" s="170"/>
      <c r="U3" s="170"/>
    </row>
    <row r="4" spans="1:21" ht="13.8">
      <c r="A4" s="165" t="s">
        <v>60</v>
      </c>
      <c r="B4" t="s">
        <v>61</v>
      </c>
      <c r="C4" s="166" t="s">
        <v>62</v>
      </c>
      <c r="D4" t="s">
        <v>63</v>
      </c>
      <c r="E4" s="167" t="s">
        <v>51</v>
      </c>
      <c r="F4" t="s">
        <v>52</v>
      </c>
      <c r="G4" s="165" t="s">
        <v>53</v>
      </c>
      <c r="H4" t="s">
        <v>54</v>
      </c>
      <c r="I4" s="165" t="s">
        <v>55</v>
      </c>
      <c r="J4" t="s">
        <v>54</v>
      </c>
      <c r="K4" s="169"/>
      <c r="L4" s="170"/>
      <c r="M4" s="170"/>
      <c r="N4" s="170"/>
      <c r="O4" s="170"/>
      <c r="P4" s="170"/>
      <c r="Q4" s="170"/>
      <c r="R4" s="170"/>
      <c r="S4" s="170"/>
      <c r="T4" s="170"/>
      <c r="U4" s="170"/>
    </row>
    <row r="5" spans="1:21" ht="13.8">
      <c r="A5" s="165" t="s">
        <v>64</v>
      </c>
      <c r="B5" t="s">
        <v>65</v>
      </c>
      <c r="C5" s="166" t="s">
        <v>51</v>
      </c>
      <c r="D5" t="s">
        <v>66</v>
      </c>
      <c r="E5" s="167" t="s">
        <v>51</v>
      </c>
      <c r="F5" t="s">
        <v>52</v>
      </c>
      <c r="G5" s="165" t="s">
        <v>53</v>
      </c>
      <c r="H5" t="s">
        <v>54</v>
      </c>
      <c r="I5" s="165" t="s">
        <v>55</v>
      </c>
      <c r="J5" t="s">
        <v>54</v>
      </c>
      <c r="K5" s="169"/>
      <c r="L5" s="170"/>
      <c r="M5" s="170"/>
      <c r="N5" s="170"/>
      <c r="O5" s="170"/>
      <c r="P5" s="170"/>
      <c r="Q5" s="170"/>
      <c r="R5" s="170"/>
      <c r="S5" s="170"/>
      <c r="T5" s="170"/>
      <c r="U5" s="170"/>
    </row>
    <row r="6" spans="1:21" ht="13.8">
      <c r="A6" s="165" t="s">
        <v>67</v>
      </c>
      <c r="B6" t="s">
        <v>68</v>
      </c>
      <c r="C6" s="166" t="s">
        <v>69</v>
      </c>
      <c r="D6" t="s">
        <v>70</v>
      </c>
      <c r="E6" s="167" t="s">
        <v>51</v>
      </c>
      <c r="F6" t="s">
        <v>52</v>
      </c>
      <c r="G6" s="165" t="s">
        <v>53</v>
      </c>
      <c r="H6" t="s">
        <v>54</v>
      </c>
      <c r="I6" s="165" t="s">
        <v>55</v>
      </c>
      <c r="J6" t="s">
        <v>54</v>
      </c>
      <c r="K6" s="169"/>
      <c r="L6" s="170"/>
      <c r="M6" s="170"/>
      <c r="N6" s="170"/>
      <c r="O6" s="170"/>
      <c r="P6" s="170"/>
      <c r="Q6" s="170"/>
      <c r="R6" s="170"/>
      <c r="S6" s="170"/>
      <c r="T6" s="170"/>
      <c r="U6" s="170"/>
    </row>
    <row r="7" spans="1:21" ht="13.8">
      <c r="A7" s="165" t="s">
        <v>71</v>
      </c>
      <c r="B7" t="s">
        <v>72</v>
      </c>
      <c r="C7" s="166" t="s">
        <v>73</v>
      </c>
      <c r="D7" t="s">
        <v>50</v>
      </c>
      <c r="E7" s="167" t="s">
        <v>51</v>
      </c>
      <c r="F7" t="s">
        <v>52</v>
      </c>
      <c r="G7" s="165" t="s">
        <v>53</v>
      </c>
      <c r="H7" t="s">
        <v>54</v>
      </c>
      <c r="I7" s="165" t="s">
        <v>55</v>
      </c>
      <c r="J7" t="s">
        <v>54</v>
      </c>
      <c r="K7" s="169"/>
      <c r="L7" s="170"/>
      <c r="M7" s="170"/>
      <c r="N7" s="170"/>
      <c r="O7" s="170"/>
      <c r="P7" s="170"/>
      <c r="Q7" s="170"/>
      <c r="R7" s="170"/>
      <c r="S7" s="170"/>
      <c r="T7" s="170"/>
      <c r="U7" s="170"/>
    </row>
    <row r="8" spans="1:21" ht="13.8">
      <c r="A8" s="165" t="s">
        <v>74</v>
      </c>
      <c r="B8" t="s">
        <v>75</v>
      </c>
      <c r="C8" s="166" t="s">
        <v>76</v>
      </c>
      <c r="D8" t="s">
        <v>50</v>
      </c>
      <c r="E8" s="167" t="s">
        <v>51</v>
      </c>
      <c r="F8" t="s">
        <v>52</v>
      </c>
      <c r="G8" s="165" t="s">
        <v>53</v>
      </c>
      <c r="H8" t="s">
        <v>54</v>
      </c>
      <c r="I8" s="165" t="s">
        <v>55</v>
      </c>
      <c r="J8" t="s">
        <v>54</v>
      </c>
      <c r="K8" s="169"/>
      <c r="L8" s="170"/>
      <c r="M8" s="170"/>
      <c r="N8" s="170"/>
      <c r="O8" s="170"/>
      <c r="P8" s="170"/>
      <c r="Q8" s="170"/>
      <c r="R8" s="170"/>
      <c r="S8" s="170"/>
      <c r="T8" s="170"/>
      <c r="U8" s="170"/>
    </row>
    <row r="9" spans="1:21" ht="13.8">
      <c r="A9" s="165" t="s">
        <v>77</v>
      </c>
      <c r="B9" t="s">
        <v>78</v>
      </c>
      <c r="C9" s="166" t="s">
        <v>79</v>
      </c>
      <c r="D9" t="s">
        <v>80</v>
      </c>
      <c r="E9" s="167" t="s">
        <v>51</v>
      </c>
      <c r="F9" t="s">
        <v>52</v>
      </c>
      <c r="G9" s="165" t="s">
        <v>53</v>
      </c>
      <c r="H9" t="s">
        <v>54</v>
      </c>
      <c r="I9" s="165" t="s">
        <v>55</v>
      </c>
      <c r="J9" t="s">
        <v>54</v>
      </c>
      <c r="K9" s="169"/>
      <c r="L9" s="170"/>
      <c r="M9" s="170"/>
      <c r="N9" s="170"/>
      <c r="O9" s="170"/>
      <c r="P9" s="170"/>
      <c r="Q9" s="170"/>
      <c r="R9" s="170"/>
      <c r="S9" s="170"/>
      <c r="T9" s="170"/>
      <c r="U9" s="170"/>
    </row>
    <row r="10" spans="1:21" ht="13.8">
      <c r="A10" s="165" t="s">
        <v>81</v>
      </c>
      <c r="B10" t="s">
        <v>82</v>
      </c>
      <c r="C10" s="166" t="s">
        <v>83</v>
      </c>
      <c r="D10" t="s">
        <v>70</v>
      </c>
      <c r="E10" s="167" t="s">
        <v>51</v>
      </c>
      <c r="F10" t="s">
        <v>52</v>
      </c>
      <c r="G10" s="165" t="s">
        <v>53</v>
      </c>
      <c r="H10" t="s">
        <v>54</v>
      </c>
      <c r="I10" s="165" t="s">
        <v>55</v>
      </c>
      <c r="J10" t="s">
        <v>54</v>
      </c>
      <c r="K10" s="169"/>
      <c r="L10" s="170"/>
      <c r="M10" s="170"/>
      <c r="N10" s="170"/>
      <c r="O10" s="170"/>
      <c r="P10" s="170"/>
      <c r="Q10" s="170"/>
      <c r="R10" s="170"/>
      <c r="S10" s="170"/>
      <c r="T10" s="170"/>
      <c r="U10" s="170"/>
    </row>
    <row r="11" spans="1:21" ht="13.8">
      <c r="A11" s="165" t="s">
        <v>84</v>
      </c>
      <c r="B11" t="s">
        <v>85</v>
      </c>
      <c r="C11" s="166" t="s">
        <v>86</v>
      </c>
      <c r="D11" t="s">
        <v>87</v>
      </c>
      <c r="E11" s="167" t="s">
        <v>51</v>
      </c>
      <c r="F11" t="s">
        <v>52</v>
      </c>
      <c r="G11" s="165" t="s">
        <v>53</v>
      </c>
      <c r="H11" t="s">
        <v>54</v>
      </c>
      <c r="I11" s="165" t="s">
        <v>55</v>
      </c>
      <c r="J11" t="s">
        <v>54</v>
      </c>
      <c r="K11" s="169"/>
      <c r="L11" s="170"/>
      <c r="M11" s="170"/>
      <c r="N11" s="170"/>
      <c r="O11" s="170"/>
      <c r="P11" s="170"/>
      <c r="Q11" s="170"/>
      <c r="R11" s="170"/>
      <c r="S11" s="170"/>
      <c r="T11" s="170"/>
      <c r="U11" s="170"/>
    </row>
    <row r="12" spans="1:21" ht="13.8">
      <c r="A12" s="165" t="s">
        <v>88</v>
      </c>
      <c r="B12" t="s">
        <v>89</v>
      </c>
      <c r="C12" s="166" t="s">
        <v>90</v>
      </c>
      <c r="D12" t="s">
        <v>50</v>
      </c>
      <c r="E12" s="167" t="s">
        <v>51</v>
      </c>
      <c r="F12" t="s">
        <v>52</v>
      </c>
      <c r="G12" s="165" t="s">
        <v>53</v>
      </c>
      <c r="H12" t="s">
        <v>54</v>
      </c>
      <c r="I12" s="165" t="s">
        <v>55</v>
      </c>
      <c r="J12" t="s">
        <v>54</v>
      </c>
      <c r="K12" s="169"/>
      <c r="L12" s="170"/>
      <c r="M12" s="170"/>
      <c r="N12" s="170"/>
      <c r="O12" s="170"/>
      <c r="P12" s="170"/>
      <c r="Q12" s="170"/>
      <c r="R12" s="170"/>
      <c r="S12" s="170"/>
      <c r="T12" s="170"/>
      <c r="U12" s="170"/>
    </row>
    <row r="13" spans="1:21" ht="13.8">
      <c r="A13" s="165" t="s">
        <v>91</v>
      </c>
      <c r="B13" t="s">
        <v>92</v>
      </c>
      <c r="C13" s="166" t="s">
        <v>93</v>
      </c>
      <c r="D13" t="s">
        <v>94</v>
      </c>
      <c r="E13" s="167" t="s">
        <v>51</v>
      </c>
      <c r="F13" t="s">
        <v>52</v>
      </c>
      <c r="G13" s="165" t="s">
        <v>53</v>
      </c>
      <c r="H13" t="s">
        <v>54</v>
      </c>
      <c r="I13" s="165" t="s">
        <v>55</v>
      </c>
      <c r="J13" t="s">
        <v>54</v>
      </c>
      <c r="K13" s="169"/>
      <c r="L13" s="170"/>
      <c r="M13" s="170"/>
      <c r="N13" s="170"/>
      <c r="O13" s="170"/>
      <c r="P13" s="170"/>
      <c r="Q13" s="170"/>
      <c r="R13" s="170"/>
      <c r="S13" s="170"/>
      <c r="T13" s="170"/>
      <c r="U13" s="170"/>
    </row>
    <row r="14" spans="1:21" ht="13.8">
      <c r="A14" s="165" t="s">
        <v>95</v>
      </c>
      <c r="B14" t="s">
        <v>96</v>
      </c>
      <c r="C14" s="166" t="s">
        <v>97</v>
      </c>
      <c r="D14" t="s">
        <v>98</v>
      </c>
      <c r="E14" s="167" t="s">
        <v>51</v>
      </c>
      <c r="F14" t="s">
        <v>52</v>
      </c>
      <c r="G14" s="165" t="s">
        <v>53</v>
      </c>
      <c r="H14" t="s">
        <v>54</v>
      </c>
      <c r="I14" s="165" t="s">
        <v>55</v>
      </c>
      <c r="J14" t="s">
        <v>54</v>
      </c>
      <c r="K14" s="169"/>
      <c r="L14" s="170"/>
      <c r="M14" s="170"/>
      <c r="N14" s="170"/>
      <c r="O14" s="170"/>
      <c r="P14" s="170"/>
      <c r="Q14" s="170"/>
      <c r="R14" s="170"/>
      <c r="S14" s="170"/>
      <c r="T14" s="170"/>
      <c r="U14" s="170"/>
    </row>
    <row r="15" spans="1:21" ht="13.8">
      <c r="A15" s="165" t="s">
        <v>99</v>
      </c>
      <c r="B15" t="s">
        <v>100</v>
      </c>
      <c r="C15" s="166" t="s">
        <v>101</v>
      </c>
      <c r="D15" t="s">
        <v>102</v>
      </c>
      <c r="E15" s="167" t="s">
        <v>51</v>
      </c>
      <c r="F15" t="s">
        <v>52</v>
      </c>
      <c r="G15" s="165" t="s">
        <v>53</v>
      </c>
      <c r="H15" t="s">
        <v>54</v>
      </c>
      <c r="I15" s="165" t="s">
        <v>55</v>
      </c>
      <c r="J15" t="s">
        <v>54</v>
      </c>
      <c r="K15" s="169"/>
      <c r="L15" s="170"/>
      <c r="M15" s="170"/>
      <c r="N15" s="170"/>
      <c r="O15" s="170"/>
      <c r="P15" s="170"/>
      <c r="Q15" s="170"/>
      <c r="R15" s="170"/>
      <c r="S15" s="170"/>
      <c r="T15" s="170"/>
      <c r="U15" s="170"/>
    </row>
    <row r="16" spans="1:21" ht="13.8">
      <c r="A16" s="165" t="s">
        <v>103</v>
      </c>
      <c r="B16" t="s">
        <v>104</v>
      </c>
      <c r="C16" s="166" t="s">
        <v>105</v>
      </c>
      <c r="D16" t="s">
        <v>106</v>
      </c>
      <c r="E16" s="167" t="s">
        <v>51</v>
      </c>
      <c r="F16" t="s">
        <v>52</v>
      </c>
      <c r="G16" s="165" t="s">
        <v>53</v>
      </c>
      <c r="H16" t="s">
        <v>54</v>
      </c>
      <c r="I16" s="165" t="s">
        <v>55</v>
      </c>
      <c r="J16" t="s">
        <v>54</v>
      </c>
      <c r="K16" s="169"/>
      <c r="L16" s="170"/>
      <c r="M16" s="170"/>
      <c r="N16" s="170"/>
      <c r="O16" s="170"/>
      <c r="P16" s="170"/>
      <c r="Q16" s="170"/>
      <c r="R16" s="170"/>
      <c r="S16" s="170"/>
      <c r="T16" s="170"/>
      <c r="U16" s="170"/>
    </row>
    <row r="17" spans="1:21" ht="13.8">
      <c r="A17" s="165" t="s">
        <v>107</v>
      </c>
      <c r="B17" t="s">
        <v>108</v>
      </c>
      <c r="C17" s="166" t="s">
        <v>109</v>
      </c>
      <c r="D17" t="s">
        <v>50</v>
      </c>
      <c r="E17" s="167" t="s">
        <v>51</v>
      </c>
      <c r="F17" t="s">
        <v>52</v>
      </c>
      <c r="G17" s="165" t="s">
        <v>53</v>
      </c>
      <c r="H17" t="s">
        <v>54</v>
      </c>
      <c r="I17" s="165" t="s">
        <v>55</v>
      </c>
      <c r="J17" t="s">
        <v>54</v>
      </c>
      <c r="K17" s="169"/>
      <c r="L17" s="170"/>
      <c r="M17" s="170"/>
      <c r="N17" s="170"/>
      <c r="O17" s="170"/>
      <c r="P17" s="170"/>
      <c r="Q17" s="170"/>
      <c r="R17" s="170"/>
      <c r="S17" s="170"/>
      <c r="T17" s="170"/>
      <c r="U17" s="170"/>
    </row>
    <row r="18" spans="1:21" ht="13.8">
      <c r="A18" s="165" t="s">
        <v>110</v>
      </c>
      <c r="B18" t="s">
        <v>111</v>
      </c>
      <c r="C18" s="166" t="s">
        <v>112</v>
      </c>
      <c r="D18" t="s">
        <v>59</v>
      </c>
      <c r="E18" s="167" t="s">
        <v>51</v>
      </c>
      <c r="F18" t="s">
        <v>52</v>
      </c>
      <c r="G18" s="165" t="s">
        <v>53</v>
      </c>
      <c r="H18" t="s">
        <v>54</v>
      </c>
      <c r="I18" s="165" t="s">
        <v>55</v>
      </c>
      <c r="J18" t="s">
        <v>54</v>
      </c>
      <c r="K18" s="169"/>
      <c r="L18" s="170"/>
      <c r="M18" s="170"/>
      <c r="N18" s="170"/>
      <c r="O18" s="170"/>
      <c r="P18" s="170"/>
      <c r="Q18" s="170"/>
      <c r="R18" s="170"/>
      <c r="S18" s="170"/>
      <c r="T18" s="170"/>
      <c r="U18" s="170"/>
    </row>
    <row r="19" spans="1:21" ht="13.8">
      <c r="A19" s="165" t="s">
        <v>113</v>
      </c>
      <c r="B19" t="s">
        <v>114</v>
      </c>
      <c r="C19" s="166" t="s">
        <v>115</v>
      </c>
      <c r="D19" t="s">
        <v>59</v>
      </c>
      <c r="E19" s="167" t="s">
        <v>51</v>
      </c>
      <c r="F19" t="s">
        <v>52</v>
      </c>
      <c r="G19" s="165" t="s">
        <v>53</v>
      </c>
      <c r="H19" t="s">
        <v>54</v>
      </c>
      <c r="I19" s="165" t="s">
        <v>55</v>
      </c>
      <c r="J19" t="s">
        <v>54</v>
      </c>
      <c r="K19" s="169"/>
      <c r="L19" s="170"/>
      <c r="M19" s="170"/>
      <c r="N19" s="170"/>
      <c r="O19" s="170"/>
      <c r="P19" s="170"/>
      <c r="Q19" s="170"/>
      <c r="R19" s="170"/>
      <c r="S19" s="170"/>
      <c r="T19" s="170"/>
      <c r="U19" s="170"/>
    </row>
    <row r="20" spans="1:21" ht="13.8">
      <c r="A20" s="165" t="s">
        <v>116</v>
      </c>
      <c r="B20" t="s">
        <v>117</v>
      </c>
      <c r="C20" s="166" t="s">
        <v>118</v>
      </c>
      <c r="D20" t="s">
        <v>59</v>
      </c>
      <c r="E20" s="167" t="s">
        <v>51</v>
      </c>
      <c r="F20" t="s">
        <v>52</v>
      </c>
      <c r="G20" s="165" t="s">
        <v>53</v>
      </c>
      <c r="H20" t="s">
        <v>54</v>
      </c>
      <c r="I20" s="165" t="s">
        <v>55</v>
      </c>
      <c r="J20" t="s">
        <v>54</v>
      </c>
      <c r="K20" s="169"/>
      <c r="L20" s="170"/>
      <c r="M20" s="170"/>
      <c r="N20" s="170"/>
      <c r="O20" s="170"/>
      <c r="P20" s="170"/>
      <c r="Q20" s="170"/>
      <c r="R20" s="170"/>
      <c r="S20" s="170"/>
      <c r="T20" s="170"/>
      <c r="U20" s="170"/>
    </row>
    <row r="21" spans="1:21" ht="13.8">
      <c r="A21" s="165" t="s">
        <v>119</v>
      </c>
      <c r="B21" t="s">
        <v>120</v>
      </c>
      <c r="C21" s="166" t="s">
        <v>121</v>
      </c>
      <c r="D21" t="s">
        <v>50</v>
      </c>
      <c r="E21" s="167" t="s">
        <v>51</v>
      </c>
      <c r="F21" t="s">
        <v>52</v>
      </c>
      <c r="G21" s="165" t="s">
        <v>53</v>
      </c>
      <c r="H21" t="s">
        <v>54</v>
      </c>
      <c r="I21" s="165" t="s">
        <v>55</v>
      </c>
      <c r="J21" t="s">
        <v>54</v>
      </c>
      <c r="K21" s="169"/>
      <c r="L21" s="170"/>
      <c r="M21" s="170"/>
      <c r="N21" s="170"/>
      <c r="O21" s="170"/>
      <c r="P21" s="170"/>
      <c r="Q21" s="170"/>
      <c r="R21" s="170"/>
      <c r="S21" s="170"/>
      <c r="T21" s="170"/>
      <c r="U21" s="170"/>
    </row>
    <row r="22" spans="1:21" ht="13.8">
      <c r="A22" s="165" t="s">
        <v>122</v>
      </c>
      <c r="B22" t="s">
        <v>123</v>
      </c>
      <c r="C22" s="166" t="s">
        <v>124</v>
      </c>
      <c r="D22" t="s">
        <v>59</v>
      </c>
      <c r="E22" s="167" t="s">
        <v>51</v>
      </c>
      <c r="F22" t="s">
        <v>52</v>
      </c>
      <c r="G22" s="165" t="s">
        <v>53</v>
      </c>
      <c r="H22" t="s">
        <v>54</v>
      </c>
      <c r="I22" s="165" t="s">
        <v>55</v>
      </c>
      <c r="J22" t="s">
        <v>54</v>
      </c>
      <c r="K22" s="169"/>
      <c r="L22" s="170"/>
      <c r="M22" s="170"/>
      <c r="N22" s="170"/>
      <c r="O22" s="170"/>
      <c r="P22" s="170"/>
      <c r="Q22" s="170"/>
      <c r="R22" s="170"/>
      <c r="S22" s="170"/>
      <c r="T22" s="170"/>
      <c r="U22" s="170"/>
    </row>
    <row r="23" spans="1:21" ht="13.8">
      <c r="A23" s="165" t="s">
        <v>125</v>
      </c>
      <c r="B23" t="s">
        <v>126</v>
      </c>
      <c r="C23" s="166" t="s">
        <v>127</v>
      </c>
      <c r="D23" t="s">
        <v>50</v>
      </c>
      <c r="E23" s="167" t="s">
        <v>51</v>
      </c>
      <c r="F23" t="s">
        <v>52</v>
      </c>
      <c r="G23" s="165" t="s">
        <v>53</v>
      </c>
      <c r="H23" t="s">
        <v>54</v>
      </c>
      <c r="I23" s="165" t="s">
        <v>55</v>
      </c>
      <c r="J23" t="s">
        <v>54</v>
      </c>
      <c r="K23" s="169"/>
      <c r="L23" s="170"/>
      <c r="M23" s="170"/>
      <c r="N23" s="170"/>
      <c r="O23" s="170"/>
      <c r="P23" s="170"/>
      <c r="Q23" s="170"/>
      <c r="R23" s="170"/>
      <c r="S23" s="170"/>
      <c r="T23" s="170"/>
      <c r="U23" s="170"/>
    </row>
    <row r="24" spans="1:21" ht="13.8">
      <c r="A24" s="165" t="s">
        <v>128</v>
      </c>
      <c r="B24" t="s">
        <v>129</v>
      </c>
      <c r="C24" s="166" t="s">
        <v>130</v>
      </c>
      <c r="D24" t="s">
        <v>50</v>
      </c>
      <c r="E24" s="167" t="s">
        <v>51</v>
      </c>
      <c r="F24" t="s">
        <v>52</v>
      </c>
      <c r="G24" s="165" t="s">
        <v>53</v>
      </c>
      <c r="H24" t="s">
        <v>54</v>
      </c>
      <c r="I24" s="165" t="s">
        <v>55</v>
      </c>
      <c r="J24" t="s">
        <v>54</v>
      </c>
      <c r="K24" s="169"/>
      <c r="L24" s="170"/>
      <c r="M24" s="170"/>
      <c r="N24" s="170"/>
      <c r="O24" s="170"/>
      <c r="P24" s="170"/>
      <c r="Q24" s="170"/>
      <c r="R24" s="170"/>
      <c r="S24" s="170"/>
      <c r="T24" s="170"/>
      <c r="U24" s="170"/>
    </row>
    <row r="25" spans="1:21" ht="13.8">
      <c r="A25" s="165" t="s">
        <v>131</v>
      </c>
      <c r="B25" t="s">
        <v>132</v>
      </c>
      <c r="C25" s="166" t="s">
        <v>133</v>
      </c>
      <c r="D25" t="s">
        <v>50</v>
      </c>
      <c r="E25" s="167" t="s">
        <v>51</v>
      </c>
      <c r="F25" t="s">
        <v>52</v>
      </c>
      <c r="G25" s="165" t="s">
        <v>53</v>
      </c>
      <c r="H25" t="s">
        <v>54</v>
      </c>
      <c r="I25" s="165" t="s">
        <v>55</v>
      </c>
      <c r="J25" t="s">
        <v>54</v>
      </c>
      <c r="K25" s="169"/>
      <c r="L25" s="170"/>
      <c r="M25" s="170"/>
      <c r="N25" s="170"/>
      <c r="O25" s="170"/>
      <c r="P25" s="170"/>
      <c r="Q25" s="170"/>
      <c r="R25" s="170"/>
      <c r="S25" s="170"/>
      <c r="T25" s="170"/>
      <c r="U25" s="170"/>
    </row>
    <row r="26" spans="1:21" ht="13.8">
      <c r="A26" s="165" t="s">
        <v>134</v>
      </c>
      <c r="B26" t="s">
        <v>135</v>
      </c>
      <c r="C26" s="166" t="s">
        <v>121</v>
      </c>
      <c r="D26" t="s">
        <v>136</v>
      </c>
      <c r="E26" s="167" t="s">
        <v>51</v>
      </c>
      <c r="F26" t="s">
        <v>52</v>
      </c>
      <c r="G26" s="165" t="s">
        <v>53</v>
      </c>
      <c r="H26" t="s">
        <v>54</v>
      </c>
      <c r="I26" s="165" t="s">
        <v>55</v>
      </c>
      <c r="J26" t="s">
        <v>54</v>
      </c>
      <c r="K26" s="169"/>
      <c r="L26" s="170"/>
      <c r="M26" s="170"/>
      <c r="N26" s="170"/>
      <c r="O26" s="170"/>
      <c r="P26" s="170"/>
      <c r="Q26" s="170"/>
      <c r="R26" s="170"/>
      <c r="S26" s="170"/>
      <c r="T26" s="170"/>
      <c r="U26" s="170"/>
    </row>
    <row r="27" spans="1:21" ht="13.8">
      <c r="A27" s="165" t="s">
        <v>137</v>
      </c>
      <c r="B27" t="s">
        <v>138</v>
      </c>
      <c r="C27" s="166" t="s">
        <v>139</v>
      </c>
      <c r="D27" t="s">
        <v>50</v>
      </c>
      <c r="E27" s="167" t="s">
        <v>51</v>
      </c>
      <c r="F27" t="s">
        <v>52</v>
      </c>
      <c r="G27" s="165" t="s">
        <v>53</v>
      </c>
      <c r="H27" t="s">
        <v>54</v>
      </c>
      <c r="I27" s="165" t="s">
        <v>55</v>
      </c>
      <c r="J27" t="s">
        <v>54</v>
      </c>
      <c r="K27" s="169"/>
      <c r="L27" s="170"/>
      <c r="M27" s="170"/>
      <c r="N27" s="170"/>
      <c r="O27" s="170"/>
      <c r="P27" s="170"/>
      <c r="Q27" s="170"/>
      <c r="R27" s="170"/>
      <c r="S27" s="170"/>
      <c r="T27" s="170"/>
      <c r="U27" s="170"/>
    </row>
    <row r="28" spans="1:21" ht="13.8">
      <c r="A28" s="165" t="s">
        <v>140</v>
      </c>
      <c r="B28" t="s">
        <v>141</v>
      </c>
      <c r="C28" s="166" t="s">
        <v>142</v>
      </c>
      <c r="D28" t="s">
        <v>50</v>
      </c>
      <c r="E28" s="167" t="s">
        <v>51</v>
      </c>
      <c r="F28" t="s">
        <v>52</v>
      </c>
      <c r="G28" s="165" t="s">
        <v>53</v>
      </c>
      <c r="H28" t="s">
        <v>54</v>
      </c>
      <c r="I28" s="165" t="s">
        <v>55</v>
      </c>
      <c r="J28" t="s">
        <v>54</v>
      </c>
      <c r="K28" s="169"/>
      <c r="L28" s="170"/>
      <c r="M28" s="170"/>
      <c r="N28" s="170"/>
      <c r="O28" s="170"/>
      <c r="P28" s="170"/>
      <c r="Q28" s="170"/>
      <c r="R28" s="170"/>
      <c r="S28" s="170"/>
      <c r="T28" s="170"/>
      <c r="U28" s="170"/>
    </row>
    <row r="29" spans="1:21" ht="13.8">
      <c r="A29" s="165" t="s">
        <v>143</v>
      </c>
      <c r="B29" t="s">
        <v>144</v>
      </c>
      <c r="C29" s="166" t="s">
        <v>145</v>
      </c>
      <c r="D29" t="s">
        <v>106</v>
      </c>
      <c r="E29" s="167" t="s">
        <v>51</v>
      </c>
      <c r="F29" t="s">
        <v>52</v>
      </c>
      <c r="G29" s="165" t="s">
        <v>53</v>
      </c>
      <c r="H29" t="s">
        <v>54</v>
      </c>
      <c r="I29" s="165" t="s">
        <v>55</v>
      </c>
      <c r="J29" t="s">
        <v>54</v>
      </c>
      <c r="K29" s="169"/>
      <c r="L29" s="170"/>
      <c r="M29" s="170"/>
      <c r="N29" s="170"/>
      <c r="O29" s="170"/>
      <c r="P29" s="170"/>
      <c r="Q29" s="170"/>
      <c r="R29" s="170"/>
      <c r="S29" s="170"/>
      <c r="T29" s="170"/>
      <c r="U29" s="170"/>
    </row>
    <row r="30" spans="1:21" ht="13.8">
      <c r="A30" s="165" t="s">
        <v>146</v>
      </c>
      <c r="B30" t="s">
        <v>147</v>
      </c>
      <c r="C30" s="166" t="s">
        <v>148</v>
      </c>
      <c r="D30" t="s">
        <v>149</v>
      </c>
      <c r="E30" s="167" t="s">
        <v>51</v>
      </c>
      <c r="F30" t="s">
        <v>52</v>
      </c>
      <c r="G30" s="165" t="s">
        <v>53</v>
      </c>
      <c r="H30" t="s">
        <v>54</v>
      </c>
      <c r="I30" s="165" t="s">
        <v>55</v>
      </c>
      <c r="J30" t="s">
        <v>54</v>
      </c>
      <c r="K30" s="169"/>
    </row>
    <row r="31" spans="1:21" ht="13.8">
      <c r="A31" s="165" t="s">
        <v>150</v>
      </c>
      <c r="B31" t="s">
        <v>151</v>
      </c>
      <c r="C31" s="166" t="s">
        <v>152</v>
      </c>
      <c r="D31" t="s">
        <v>153</v>
      </c>
      <c r="E31" s="167" t="s">
        <v>51</v>
      </c>
      <c r="F31" t="s">
        <v>52</v>
      </c>
      <c r="G31" s="165" t="s">
        <v>53</v>
      </c>
      <c r="H31" t="s">
        <v>54</v>
      </c>
      <c r="I31" s="165" t="s">
        <v>55</v>
      </c>
      <c r="J31" t="s">
        <v>54</v>
      </c>
      <c r="K31" s="169"/>
    </row>
    <row r="32" spans="1:21" ht="13.8">
      <c r="A32" s="165" t="s">
        <v>154</v>
      </c>
      <c r="B32" t="s">
        <v>155</v>
      </c>
      <c r="C32" s="166" t="s">
        <v>156</v>
      </c>
      <c r="D32" t="s">
        <v>50</v>
      </c>
      <c r="E32" s="167" t="s">
        <v>51</v>
      </c>
      <c r="F32" t="s">
        <v>52</v>
      </c>
      <c r="G32" s="165" t="s">
        <v>53</v>
      </c>
      <c r="H32" t="s">
        <v>54</v>
      </c>
      <c r="I32" s="165" t="s">
        <v>55</v>
      </c>
      <c r="J32" t="s">
        <v>54</v>
      </c>
      <c r="K32" s="169"/>
    </row>
    <row r="33" spans="1:11" ht="13.8">
      <c r="A33" s="165" t="s">
        <v>157</v>
      </c>
      <c r="B33" t="s">
        <v>158</v>
      </c>
      <c r="C33" s="166" t="s">
        <v>159</v>
      </c>
      <c r="D33" t="s">
        <v>50</v>
      </c>
      <c r="E33" s="167" t="s">
        <v>51</v>
      </c>
      <c r="F33" t="s">
        <v>52</v>
      </c>
      <c r="G33" s="165" t="s">
        <v>53</v>
      </c>
      <c r="H33" t="s">
        <v>54</v>
      </c>
      <c r="I33" s="165" t="s">
        <v>55</v>
      </c>
      <c r="J33" t="s">
        <v>54</v>
      </c>
      <c r="K33" s="169"/>
    </row>
    <row r="34" spans="1:11" ht="13.8">
      <c r="A34" s="165" t="s">
        <v>160</v>
      </c>
      <c r="B34" t="s">
        <v>161</v>
      </c>
      <c r="C34" s="166" t="s">
        <v>162</v>
      </c>
      <c r="D34" t="s">
        <v>70</v>
      </c>
      <c r="E34" s="167" t="s">
        <v>51</v>
      </c>
      <c r="F34" t="s">
        <v>52</v>
      </c>
      <c r="G34" s="165" t="s">
        <v>53</v>
      </c>
      <c r="H34" t="s">
        <v>54</v>
      </c>
      <c r="I34" s="165" t="s">
        <v>55</v>
      </c>
      <c r="J34" t="s">
        <v>54</v>
      </c>
      <c r="K34" s="169"/>
    </row>
    <row r="35" spans="1:11" ht="13.8">
      <c r="A35" s="165" t="s">
        <v>163</v>
      </c>
      <c r="B35" t="s">
        <v>164</v>
      </c>
      <c r="C35" s="166" t="s">
        <v>165</v>
      </c>
      <c r="D35" t="s">
        <v>98</v>
      </c>
      <c r="E35" s="167" t="s">
        <v>51</v>
      </c>
      <c r="F35" t="s">
        <v>52</v>
      </c>
      <c r="G35" s="165" t="s">
        <v>53</v>
      </c>
      <c r="H35" t="s">
        <v>54</v>
      </c>
      <c r="I35" s="165" t="s">
        <v>55</v>
      </c>
      <c r="J35" t="s">
        <v>54</v>
      </c>
      <c r="K35" s="169"/>
    </row>
    <row r="36" spans="1:11" ht="13.8">
      <c r="A36" s="165" t="s">
        <v>166</v>
      </c>
      <c r="B36" t="s">
        <v>167</v>
      </c>
      <c r="C36" s="166" t="s">
        <v>168</v>
      </c>
      <c r="D36" t="s">
        <v>63</v>
      </c>
      <c r="E36" s="167" t="s">
        <v>51</v>
      </c>
      <c r="F36" t="s">
        <v>52</v>
      </c>
      <c r="G36" s="165" t="s">
        <v>53</v>
      </c>
      <c r="H36" t="s">
        <v>54</v>
      </c>
      <c r="I36" s="165" t="s">
        <v>55</v>
      </c>
      <c r="J36" t="s">
        <v>54</v>
      </c>
      <c r="K36" s="169"/>
    </row>
    <row r="37" spans="1:11" ht="13.8">
      <c r="A37" s="165" t="s">
        <v>169</v>
      </c>
      <c r="B37" t="s">
        <v>170</v>
      </c>
      <c r="C37" s="166" t="s">
        <v>171</v>
      </c>
      <c r="D37" t="s">
        <v>59</v>
      </c>
      <c r="E37" s="167" t="s">
        <v>51</v>
      </c>
      <c r="F37" t="s">
        <v>52</v>
      </c>
      <c r="G37" s="165" t="s">
        <v>53</v>
      </c>
      <c r="H37" t="s">
        <v>54</v>
      </c>
      <c r="I37" s="165" t="s">
        <v>55</v>
      </c>
      <c r="J37" t="s">
        <v>54</v>
      </c>
      <c r="K37" s="169"/>
    </row>
    <row r="38" spans="1:11" ht="13.8">
      <c r="A38" s="165" t="s">
        <v>172</v>
      </c>
      <c r="B38" t="s">
        <v>173</v>
      </c>
      <c r="C38" s="166" t="s">
        <v>174</v>
      </c>
      <c r="D38" t="s">
        <v>153</v>
      </c>
      <c r="E38" s="167" t="s">
        <v>51</v>
      </c>
      <c r="F38" t="s">
        <v>52</v>
      </c>
      <c r="G38" s="165" t="s">
        <v>53</v>
      </c>
      <c r="H38" t="s">
        <v>54</v>
      </c>
      <c r="I38" s="165" t="s">
        <v>55</v>
      </c>
      <c r="J38" t="s">
        <v>54</v>
      </c>
      <c r="K38" s="169"/>
    </row>
    <row r="39" spans="1:11" ht="13.8">
      <c r="A39" s="165" t="s">
        <v>175</v>
      </c>
      <c r="B39" t="s">
        <v>176</v>
      </c>
      <c r="C39" s="166" t="s">
        <v>177</v>
      </c>
      <c r="D39" t="s">
        <v>178</v>
      </c>
      <c r="E39" s="167" t="s">
        <v>51</v>
      </c>
      <c r="F39" t="s">
        <v>52</v>
      </c>
      <c r="G39" s="165" t="s">
        <v>53</v>
      </c>
      <c r="H39" t="s">
        <v>54</v>
      </c>
      <c r="I39" s="165" t="s">
        <v>55</v>
      </c>
      <c r="J39" t="s">
        <v>54</v>
      </c>
      <c r="K39" s="169"/>
    </row>
    <row r="40" spans="1:11" ht="13.8">
      <c r="A40" s="165" t="s">
        <v>179</v>
      </c>
      <c r="B40" t="s">
        <v>180</v>
      </c>
      <c r="C40" s="166" t="s">
        <v>181</v>
      </c>
      <c r="D40" t="s">
        <v>59</v>
      </c>
      <c r="E40" s="167" t="s">
        <v>51</v>
      </c>
      <c r="F40" t="s">
        <v>52</v>
      </c>
      <c r="G40" s="165" t="s">
        <v>53</v>
      </c>
      <c r="H40" t="s">
        <v>54</v>
      </c>
      <c r="I40" s="165" t="s">
        <v>55</v>
      </c>
      <c r="J40" t="s">
        <v>54</v>
      </c>
      <c r="K40" s="169"/>
    </row>
    <row r="41" spans="1:11" ht="13.8">
      <c r="A41" s="165" t="s">
        <v>182</v>
      </c>
      <c r="B41" t="s">
        <v>183</v>
      </c>
      <c r="C41" s="166" t="s">
        <v>184</v>
      </c>
      <c r="D41" t="s">
        <v>59</v>
      </c>
      <c r="E41" s="167" t="s">
        <v>51</v>
      </c>
      <c r="F41" t="s">
        <v>52</v>
      </c>
      <c r="G41" s="165" t="s">
        <v>53</v>
      </c>
      <c r="H41" t="s">
        <v>54</v>
      </c>
      <c r="I41" s="165" t="s">
        <v>55</v>
      </c>
      <c r="J41" t="s">
        <v>54</v>
      </c>
      <c r="K41" s="169"/>
    </row>
    <row r="42" spans="1:11" ht="13.8">
      <c r="A42" s="165" t="s">
        <v>185</v>
      </c>
      <c r="B42" t="s">
        <v>186</v>
      </c>
      <c r="C42" s="166" t="s">
        <v>187</v>
      </c>
      <c r="D42" t="s">
        <v>59</v>
      </c>
      <c r="E42" s="167" t="s">
        <v>51</v>
      </c>
      <c r="F42" t="s">
        <v>52</v>
      </c>
      <c r="G42" s="165" t="s">
        <v>53</v>
      </c>
      <c r="H42" t="s">
        <v>54</v>
      </c>
      <c r="I42" s="165" t="s">
        <v>55</v>
      </c>
      <c r="J42" t="s">
        <v>54</v>
      </c>
      <c r="K42" s="169"/>
    </row>
    <row r="43" spans="1:11" ht="13.8">
      <c r="A43" s="165" t="s">
        <v>188</v>
      </c>
      <c r="B43" t="s">
        <v>189</v>
      </c>
      <c r="C43" s="166" t="s">
        <v>187</v>
      </c>
      <c r="D43" t="s">
        <v>50</v>
      </c>
      <c r="E43" s="167" t="s">
        <v>51</v>
      </c>
      <c r="F43" t="s">
        <v>52</v>
      </c>
      <c r="G43" s="165" t="s">
        <v>53</v>
      </c>
      <c r="H43" t="s">
        <v>54</v>
      </c>
      <c r="I43" s="165" t="s">
        <v>55</v>
      </c>
      <c r="J43" t="s">
        <v>54</v>
      </c>
      <c r="K43" s="169"/>
    </row>
    <row r="44" spans="1:11" ht="13.8">
      <c r="A44" s="165" t="s">
        <v>190</v>
      </c>
      <c r="B44" t="s">
        <v>191</v>
      </c>
      <c r="C44" s="166" t="s">
        <v>192</v>
      </c>
      <c r="D44" t="s">
        <v>98</v>
      </c>
      <c r="E44" s="167" t="s">
        <v>51</v>
      </c>
      <c r="F44" t="s">
        <v>52</v>
      </c>
      <c r="G44" s="165" t="s">
        <v>53</v>
      </c>
      <c r="H44" t="s">
        <v>54</v>
      </c>
      <c r="I44" s="165" t="s">
        <v>55</v>
      </c>
      <c r="J44" t="s">
        <v>54</v>
      </c>
      <c r="K44" s="169"/>
    </row>
    <row r="45" spans="1:11" ht="13.8">
      <c r="A45" s="165" t="s">
        <v>193</v>
      </c>
      <c r="B45" t="s">
        <v>194</v>
      </c>
      <c r="C45" s="166" t="s">
        <v>124</v>
      </c>
      <c r="D45" t="s">
        <v>102</v>
      </c>
      <c r="E45" s="167" t="s">
        <v>51</v>
      </c>
      <c r="F45" t="s">
        <v>52</v>
      </c>
      <c r="G45" s="165" t="s">
        <v>53</v>
      </c>
      <c r="H45" t="s">
        <v>54</v>
      </c>
      <c r="I45" s="165" t="s">
        <v>55</v>
      </c>
      <c r="J45" t="s">
        <v>54</v>
      </c>
      <c r="K45" s="169"/>
    </row>
    <row r="46" spans="1:11" ht="13.8">
      <c r="A46" s="165" t="s">
        <v>195</v>
      </c>
      <c r="B46" t="s">
        <v>196</v>
      </c>
      <c r="C46" s="166" t="s">
        <v>197</v>
      </c>
      <c r="D46" t="s">
        <v>59</v>
      </c>
      <c r="E46" s="167" t="s">
        <v>51</v>
      </c>
      <c r="F46" t="s">
        <v>52</v>
      </c>
      <c r="G46" s="165" t="s">
        <v>53</v>
      </c>
      <c r="H46" t="s">
        <v>54</v>
      </c>
      <c r="I46" s="165" t="s">
        <v>55</v>
      </c>
      <c r="J46" t="s">
        <v>54</v>
      </c>
      <c r="K46" s="169"/>
    </row>
    <row r="47" spans="1:11" ht="13.8">
      <c r="A47" s="165" t="s">
        <v>198</v>
      </c>
      <c r="B47" t="s">
        <v>199</v>
      </c>
      <c r="C47" s="166" t="s">
        <v>139</v>
      </c>
      <c r="D47" t="s">
        <v>59</v>
      </c>
      <c r="E47" s="167" t="s">
        <v>51</v>
      </c>
      <c r="F47" t="s">
        <v>52</v>
      </c>
      <c r="G47" s="165" t="s">
        <v>53</v>
      </c>
      <c r="H47" t="s">
        <v>54</v>
      </c>
      <c r="I47" s="165" t="s">
        <v>55</v>
      </c>
      <c r="J47" t="s">
        <v>54</v>
      </c>
      <c r="K47" s="169"/>
    </row>
    <row r="48" spans="1:11" ht="13.8">
      <c r="A48" s="165" t="s">
        <v>200</v>
      </c>
      <c r="B48" t="s">
        <v>201</v>
      </c>
      <c r="C48" s="166" t="s">
        <v>202</v>
      </c>
      <c r="D48" t="s">
        <v>59</v>
      </c>
      <c r="E48" s="167" t="s">
        <v>51</v>
      </c>
      <c r="F48" t="s">
        <v>52</v>
      </c>
      <c r="G48" s="165" t="s">
        <v>53</v>
      </c>
      <c r="H48" t="s">
        <v>54</v>
      </c>
      <c r="I48" s="165" t="s">
        <v>55</v>
      </c>
      <c r="J48" t="s">
        <v>54</v>
      </c>
      <c r="K48" s="169"/>
    </row>
    <row r="49" spans="1:11" ht="13.8">
      <c r="A49" s="165" t="s">
        <v>203</v>
      </c>
      <c r="B49" t="s">
        <v>204</v>
      </c>
      <c r="C49" s="166" t="s">
        <v>205</v>
      </c>
      <c r="D49" t="s">
        <v>206</v>
      </c>
      <c r="E49" s="167" t="s">
        <v>51</v>
      </c>
      <c r="F49" t="s">
        <v>52</v>
      </c>
      <c r="G49" s="165" t="s">
        <v>53</v>
      </c>
      <c r="H49" t="s">
        <v>54</v>
      </c>
      <c r="I49" s="165" t="s">
        <v>55</v>
      </c>
      <c r="J49" t="s">
        <v>54</v>
      </c>
      <c r="K49" s="169"/>
    </row>
    <row r="50" spans="1:11" ht="13.8">
      <c r="A50" s="165" t="s">
        <v>207</v>
      </c>
      <c r="B50" t="s">
        <v>208</v>
      </c>
      <c r="C50" s="166" t="s">
        <v>209</v>
      </c>
      <c r="D50" t="s">
        <v>59</v>
      </c>
      <c r="E50" s="167" t="s">
        <v>51</v>
      </c>
      <c r="F50" t="s">
        <v>52</v>
      </c>
      <c r="G50" s="165" t="s">
        <v>53</v>
      </c>
      <c r="H50" t="s">
        <v>54</v>
      </c>
      <c r="I50" s="165" t="s">
        <v>55</v>
      </c>
      <c r="J50" t="s">
        <v>54</v>
      </c>
      <c r="K50" s="169"/>
    </row>
    <row r="51" spans="1:11" ht="13.8">
      <c r="A51" s="165" t="s">
        <v>210</v>
      </c>
      <c r="B51" t="s">
        <v>211</v>
      </c>
      <c r="C51" s="166" t="s">
        <v>212</v>
      </c>
      <c r="D51" t="s">
        <v>178</v>
      </c>
      <c r="E51" s="167" t="s">
        <v>51</v>
      </c>
      <c r="F51" t="s">
        <v>52</v>
      </c>
      <c r="G51" s="165" t="s">
        <v>53</v>
      </c>
      <c r="H51" t="s">
        <v>54</v>
      </c>
      <c r="I51" s="165" t="s">
        <v>55</v>
      </c>
      <c r="J51" t="s">
        <v>54</v>
      </c>
      <c r="K51" s="169"/>
    </row>
    <row r="52" spans="1:11" ht="13.8">
      <c r="A52" s="165" t="s">
        <v>213</v>
      </c>
      <c r="B52" t="s">
        <v>214</v>
      </c>
      <c r="C52" s="166" t="s">
        <v>215</v>
      </c>
      <c r="D52" t="s">
        <v>136</v>
      </c>
      <c r="E52" s="167" t="s">
        <v>51</v>
      </c>
      <c r="F52" t="s">
        <v>52</v>
      </c>
      <c r="G52" s="165" t="s">
        <v>53</v>
      </c>
      <c r="H52" t="s">
        <v>54</v>
      </c>
      <c r="I52" s="165" t="s">
        <v>55</v>
      </c>
      <c r="J52" t="s">
        <v>54</v>
      </c>
      <c r="K52" s="169"/>
    </row>
    <row r="53" spans="1:11" ht="13.8">
      <c r="A53" s="165" t="s">
        <v>216</v>
      </c>
      <c r="B53" t="s">
        <v>217</v>
      </c>
      <c r="C53" s="166" t="s">
        <v>156</v>
      </c>
      <c r="D53" t="s">
        <v>218</v>
      </c>
      <c r="E53" s="167" t="s">
        <v>51</v>
      </c>
      <c r="F53" t="s">
        <v>52</v>
      </c>
      <c r="G53" s="165" t="s">
        <v>53</v>
      </c>
      <c r="H53" t="s">
        <v>54</v>
      </c>
      <c r="I53" s="165" t="s">
        <v>55</v>
      </c>
      <c r="J53" t="s">
        <v>54</v>
      </c>
      <c r="K53" s="169"/>
    </row>
    <row r="54" spans="1:11" ht="13.8">
      <c r="A54" s="165" t="s">
        <v>219</v>
      </c>
      <c r="B54" t="s">
        <v>220</v>
      </c>
      <c r="C54" s="166" t="s">
        <v>221</v>
      </c>
      <c r="D54" t="s">
        <v>66</v>
      </c>
      <c r="E54" s="167" t="s">
        <v>51</v>
      </c>
      <c r="F54" t="s">
        <v>52</v>
      </c>
      <c r="G54" s="165" t="s">
        <v>53</v>
      </c>
      <c r="H54" t="s">
        <v>54</v>
      </c>
      <c r="I54" s="165" t="s">
        <v>55</v>
      </c>
      <c r="J54" t="s">
        <v>54</v>
      </c>
      <c r="K54" s="169"/>
    </row>
    <row r="55" spans="1:11" ht="13.8">
      <c r="A55" s="165" t="s">
        <v>222</v>
      </c>
      <c r="B55" t="s">
        <v>223</v>
      </c>
      <c r="C55" s="166" t="s">
        <v>224</v>
      </c>
      <c r="D55" t="s">
        <v>178</v>
      </c>
      <c r="E55" s="167" t="s">
        <v>51</v>
      </c>
      <c r="F55" t="s">
        <v>52</v>
      </c>
      <c r="G55" s="165" t="s">
        <v>53</v>
      </c>
      <c r="H55" t="s">
        <v>54</v>
      </c>
      <c r="I55" s="165" t="s">
        <v>55</v>
      </c>
      <c r="J55" t="s">
        <v>54</v>
      </c>
      <c r="K55" s="169"/>
    </row>
    <row r="56" spans="1:11" ht="13.8">
      <c r="A56" s="165" t="s">
        <v>225</v>
      </c>
      <c r="B56" t="s">
        <v>226</v>
      </c>
      <c r="C56" s="166" t="s">
        <v>227</v>
      </c>
      <c r="D56" t="s">
        <v>59</v>
      </c>
      <c r="E56" s="167" t="s">
        <v>51</v>
      </c>
      <c r="F56" t="s">
        <v>52</v>
      </c>
      <c r="G56" s="165" t="s">
        <v>53</v>
      </c>
      <c r="H56" t="s">
        <v>54</v>
      </c>
      <c r="I56" s="165" t="s">
        <v>55</v>
      </c>
      <c r="J56" t="s">
        <v>54</v>
      </c>
      <c r="K56" s="169"/>
    </row>
    <row r="57" spans="1:11" ht="13.8">
      <c r="A57" s="165" t="s">
        <v>228</v>
      </c>
      <c r="B57" t="s">
        <v>229</v>
      </c>
      <c r="C57" s="166" t="s">
        <v>230</v>
      </c>
      <c r="D57" t="s">
        <v>50</v>
      </c>
      <c r="E57" s="167" t="s">
        <v>51</v>
      </c>
      <c r="F57" t="s">
        <v>52</v>
      </c>
      <c r="G57" s="165" t="s">
        <v>53</v>
      </c>
      <c r="H57" t="s">
        <v>54</v>
      </c>
      <c r="I57" s="165" t="s">
        <v>55</v>
      </c>
      <c r="J57" t="s">
        <v>54</v>
      </c>
      <c r="K57" s="169"/>
    </row>
    <row r="58" spans="1:11" ht="13.8">
      <c r="A58" s="165" t="s">
        <v>231</v>
      </c>
      <c r="B58" t="s">
        <v>232</v>
      </c>
      <c r="C58" s="166" t="s">
        <v>233</v>
      </c>
      <c r="D58" t="s">
        <v>50</v>
      </c>
      <c r="E58" s="167" t="s">
        <v>51</v>
      </c>
      <c r="F58" t="s">
        <v>52</v>
      </c>
      <c r="G58" s="165" t="s">
        <v>53</v>
      </c>
      <c r="H58" t="s">
        <v>54</v>
      </c>
      <c r="I58" s="165" t="s">
        <v>55</v>
      </c>
      <c r="J58" t="s">
        <v>54</v>
      </c>
      <c r="K58" s="169"/>
    </row>
    <row r="59" spans="1:11" ht="13.8">
      <c r="A59" s="165" t="s">
        <v>234</v>
      </c>
      <c r="B59" t="s">
        <v>235</v>
      </c>
      <c r="C59" s="166" t="s">
        <v>236</v>
      </c>
      <c r="D59" t="s">
        <v>59</v>
      </c>
      <c r="E59" s="167" t="s">
        <v>51</v>
      </c>
      <c r="F59" t="s">
        <v>52</v>
      </c>
      <c r="G59" s="165" t="s">
        <v>53</v>
      </c>
      <c r="H59" t="s">
        <v>54</v>
      </c>
      <c r="I59" s="165" t="s">
        <v>55</v>
      </c>
      <c r="J59" t="s">
        <v>54</v>
      </c>
      <c r="K59" s="169"/>
    </row>
    <row r="60" spans="1:11" ht="13.8">
      <c r="A60" s="165" t="s">
        <v>237</v>
      </c>
      <c r="B60" t="s">
        <v>238</v>
      </c>
      <c r="C60" s="166" t="s">
        <v>239</v>
      </c>
      <c r="D60" t="s">
        <v>178</v>
      </c>
      <c r="E60" s="167" t="s">
        <v>51</v>
      </c>
      <c r="F60" t="s">
        <v>52</v>
      </c>
      <c r="G60" s="165" t="s">
        <v>53</v>
      </c>
      <c r="H60" t="s">
        <v>54</v>
      </c>
      <c r="I60" s="165" t="s">
        <v>55</v>
      </c>
      <c r="J60" t="s">
        <v>54</v>
      </c>
      <c r="K60" s="169"/>
    </row>
    <row r="61" spans="1:11" ht="13.8">
      <c r="A61" s="165" t="s">
        <v>240</v>
      </c>
      <c r="B61" t="s">
        <v>241</v>
      </c>
      <c r="C61" s="166" t="s">
        <v>187</v>
      </c>
      <c r="D61" t="s">
        <v>59</v>
      </c>
      <c r="E61" s="167" t="s">
        <v>51</v>
      </c>
      <c r="F61" t="s">
        <v>52</v>
      </c>
      <c r="G61" s="165" t="s">
        <v>53</v>
      </c>
      <c r="H61" t="s">
        <v>54</v>
      </c>
      <c r="I61" s="165" t="s">
        <v>55</v>
      </c>
      <c r="J61" t="s">
        <v>54</v>
      </c>
      <c r="K61" s="169"/>
    </row>
    <row r="62" spans="1:11" ht="13.8">
      <c r="A62" s="165" t="s">
        <v>242</v>
      </c>
      <c r="B62" t="s">
        <v>243</v>
      </c>
      <c r="C62" s="166" t="s">
        <v>244</v>
      </c>
      <c r="D62" t="s">
        <v>59</v>
      </c>
      <c r="E62" s="167" t="s">
        <v>51</v>
      </c>
      <c r="F62" t="s">
        <v>52</v>
      </c>
      <c r="G62" s="165" t="s">
        <v>53</v>
      </c>
      <c r="H62" t="s">
        <v>54</v>
      </c>
      <c r="I62" s="165" t="s">
        <v>55</v>
      </c>
      <c r="J62" t="s">
        <v>54</v>
      </c>
      <c r="K62" s="169"/>
    </row>
    <row r="63" spans="1:11" ht="13.8">
      <c r="A63" s="165" t="s">
        <v>245</v>
      </c>
      <c r="B63" t="s">
        <v>246</v>
      </c>
      <c r="C63" s="166" t="s">
        <v>152</v>
      </c>
      <c r="D63" t="s">
        <v>50</v>
      </c>
      <c r="E63" s="167" t="s">
        <v>51</v>
      </c>
      <c r="F63" t="s">
        <v>52</v>
      </c>
      <c r="G63" s="165" t="s">
        <v>53</v>
      </c>
      <c r="H63" t="s">
        <v>54</v>
      </c>
      <c r="I63" s="165" t="s">
        <v>55</v>
      </c>
      <c r="J63" t="s">
        <v>54</v>
      </c>
      <c r="K63" s="169"/>
    </row>
    <row r="64" spans="1:11" ht="13.8">
      <c r="A64" s="165" t="s">
        <v>247</v>
      </c>
      <c r="B64" t="s">
        <v>248</v>
      </c>
      <c r="C64" s="166" t="s">
        <v>249</v>
      </c>
      <c r="D64" t="s">
        <v>50</v>
      </c>
      <c r="E64" s="167" t="s">
        <v>51</v>
      </c>
      <c r="F64" t="s">
        <v>52</v>
      </c>
      <c r="G64" s="165" t="s">
        <v>53</v>
      </c>
      <c r="H64" t="s">
        <v>54</v>
      </c>
      <c r="I64" s="165" t="s">
        <v>55</v>
      </c>
      <c r="J64" t="s">
        <v>54</v>
      </c>
      <c r="K64" s="169"/>
    </row>
    <row r="65" spans="1:11" ht="13.8">
      <c r="A65" s="165" t="s">
        <v>250</v>
      </c>
      <c r="B65" t="s">
        <v>251</v>
      </c>
      <c r="C65" s="166" t="s">
        <v>252</v>
      </c>
      <c r="D65" t="s">
        <v>59</v>
      </c>
      <c r="E65" s="167" t="s">
        <v>51</v>
      </c>
      <c r="F65" t="s">
        <v>52</v>
      </c>
      <c r="G65" s="165" t="s">
        <v>53</v>
      </c>
      <c r="H65" t="s">
        <v>54</v>
      </c>
      <c r="I65" s="165" t="s">
        <v>55</v>
      </c>
      <c r="J65" t="s">
        <v>54</v>
      </c>
      <c r="K65" s="169"/>
    </row>
    <row r="66" spans="1:11" ht="13.8">
      <c r="A66" s="165" t="s">
        <v>253</v>
      </c>
      <c r="B66" t="s">
        <v>254</v>
      </c>
      <c r="C66" s="166" t="s">
        <v>252</v>
      </c>
      <c r="D66" t="s">
        <v>50</v>
      </c>
      <c r="E66" s="167" t="s">
        <v>51</v>
      </c>
      <c r="F66" t="s">
        <v>52</v>
      </c>
      <c r="G66" s="165" t="s">
        <v>53</v>
      </c>
      <c r="H66" t="s">
        <v>54</v>
      </c>
      <c r="I66" s="165" t="s">
        <v>55</v>
      </c>
      <c r="J66" t="s">
        <v>54</v>
      </c>
      <c r="K66" s="169"/>
    </row>
    <row r="67" spans="1:11" ht="13.8">
      <c r="A67" s="165" t="s">
        <v>255</v>
      </c>
      <c r="B67" t="s">
        <v>256</v>
      </c>
      <c r="C67" s="166" t="s">
        <v>257</v>
      </c>
      <c r="D67" t="s">
        <v>98</v>
      </c>
      <c r="E67" s="167" t="s">
        <v>51</v>
      </c>
      <c r="F67" t="s">
        <v>52</v>
      </c>
      <c r="G67" s="165" t="s">
        <v>53</v>
      </c>
      <c r="H67" t="s">
        <v>54</v>
      </c>
      <c r="I67" s="165" t="s">
        <v>55</v>
      </c>
      <c r="J67" t="s">
        <v>54</v>
      </c>
      <c r="K67" s="169"/>
    </row>
    <row r="68" spans="1:11" ht="13.8">
      <c r="A68" s="165" t="s">
        <v>258</v>
      </c>
      <c r="B68" t="s">
        <v>259</v>
      </c>
      <c r="C68" s="166" t="s">
        <v>260</v>
      </c>
      <c r="D68" t="s">
        <v>50</v>
      </c>
      <c r="E68" s="167" t="s">
        <v>51</v>
      </c>
      <c r="F68" t="s">
        <v>52</v>
      </c>
      <c r="G68" s="165" t="s">
        <v>53</v>
      </c>
      <c r="H68" t="s">
        <v>54</v>
      </c>
      <c r="I68" s="165" t="s">
        <v>55</v>
      </c>
      <c r="J68" t="s">
        <v>54</v>
      </c>
      <c r="K68" s="169"/>
    </row>
    <row r="69" spans="1:11" ht="13.8">
      <c r="A69" s="165" t="s">
        <v>261</v>
      </c>
      <c r="B69" t="s">
        <v>262</v>
      </c>
      <c r="C69" s="166" t="s">
        <v>263</v>
      </c>
      <c r="D69" t="s">
        <v>59</v>
      </c>
      <c r="E69" s="167" t="s">
        <v>51</v>
      </c>
      <c r="F69" t="s">
        <v>52</v>
      </c>
      <c r="G69" s="165" t="s">
        <v>53</v>
      </c>
      <c r="H69" t="s">
        <v>54</v>
      </c>
      <c r="I69" s="165" t="s">
        <v>55</v>
      </c>
      <c r="J69" t="s">
        <v>54</v>
      </c>
      <c r="K69" s="169"/>
    </row>
    <row r="70" spans="1:11" ht="13.8">
      <c r="A70" s="165" t="s">
        <v>264</v>
      </c>
      <c r="B70" t="s">
        <v>265</v>
      </c>
      <c r="C70" s="166" t="s">
        <v>257</v>
      </c>
      <c r="D70" t="s">
        <v>98</v>
      </c>
      <c r="E70" s="167" t="s">
        <v>51</v>
      </c>
      <c r="F70" t="s">
        <v>52</v>
      </c>
      <c r="G70" s="165" t="s">
        <v>53</v>
      </c>
      <c r="H70" t="s">
        <v>54</v>
      </c>
      <c r="I70" s="165" t="s">
        <v>55</v>
      </c>
      <c r="J70" t="s">
        <v>54</v>
      </c>
      <c r="K70" s="169"/>
    </row>
    <row r="71" spans="1:11" ht="13.8">
      <c r="A71" s="165" t="s">
        <v>266</v>
      </c>
      <c r="B71" t="s">
        <v>267</v>
      </c>
      <c r="C71" s="166" t="s">
        <v>268</v>
      </c>
      <c r="D71" t="s">
        <v>178</v>
      </c>
      <c r="E71" s="167" t="s">
        <v>51</v>
      </c>
      <c r="F71" t="s">
        <v>52</v>
      </c>
      <c r="G71" s="165" t="s">
        <v>53</v>
      </c>
      <c r="H71" t="s">
        <v>54</v>
      </c>
      <c r="I71" s="165" t="s">
        <v>55</v>
      </c>
      <c r="J71" t="s">
        <v>54</v>
      </c>
      <c r="K71" s="169"/>
    </row>
    <row r="72" spans="1:11" ht="13.8">
      <c r="A72" s="165" t="s">
        <v>269</v>
      </c>
      <c r="B72" t="s">
        <v>270</v>
      </c>
      <c r="C72" s="166" t="s">
        <v>271</v>
      </c>
      <c r="D72" t="s">
        <v>102</v>
      </c>
      <c r="E72" s="167" t="s">
        <v>51</v>
      </c>
      <c r="F72" t="s">
        <v>52</v>
      </c>
      <c r="G72" s="165" t="s">
        <v>53</v>
      </c>
      <c r="H72" t="s">
        <v>54</v>
      </c>
      <c r="I72" s="165" t="s">
        <v>55</v>
      </c>
      <c r="J72" t="s">
        <v>54</v>
      </c>
      <c r="K72" s="169"/>
    </row>
    <row r="73" spans="1:11" ht="13.8">
      <c r="A73" s="165" t="s">
        <v>272</v>
      </c>
      <c r="B73" t="s">
        <v>273</v>
      </c>
      <c r="C73" s="166" t="s">
        <v>274</v>
      </c>
      <c r="D73" t="s">
        <v>136</v>
      </c>
      <c r="E73" s="167" t="s">
        <v>51</v>
      </c>
      <c r="F73" t="s">
        <v>52</v>
      </c>
      <c r="G73" s="165" t="s">
        <v>53</v>
      </c>
      <c r="H73" t="s">
        <v>54</v>
      </c>
      <c r="I73" s="165" t="s">
        <v>55</v>
      </c>
      <c r="J73" t="s">
        <v>54</v>
      </c>
      <c r="K73" s="169"/>
    </row>
    <row r="74" spans="1:11" ht="13.8">
      <c r="A74" s="165" t="s">
        <v>275</v>
      </c>
      <c r="B74" t="s">
        <v>276</v>
      </c>
      <c r="C74" s="166" t="s">
        <v>277</v>
      </c>
      <c r="D74" t="s">
        <v>70</v>
      </c>
      <c r="E74" s="167" t="s">
        <v>51</v>
      </c>
      <c r="F74" t="s">
        <v>52</v>
      </c>
      <c r="G74" s="165" t="s">
        <v>53</v>
      </c>
      <c r="H74" t="s">
        <v>54</v>
      </c>
      <c r="I74" s="165" t="s">
        <v>55</v>
      </c>
      <c r="J74" t="s">
        <v>54</v>
      </c>
      <c r="K74" s="169"/>
    </row>
    <row r="75" spans="1:11" ht="13.8">
      <c r="A75" s="165" t="s">
        <v>278</v>
      </c>
      <c r="B75" t="s">
        <v>279</v>
      </c>
      <c r="C75" s="166" t="s">
        <v>280</v>
      </c>
      <c r="D75" t="s">
        <v>59</v>
      </c>
      <c r="E75" s="167" t="s">
        <v>51</v>
      </c>
      <c r="F75" t="s">
        <v>52</v>
      </c>
      <c r="G75" s="165" t="s">
        <v>53</v>
      </c>
      <c r="H75" t="s">
        <v>54</v>
      </c>
      <c r="I75" s="165" t="s">
        <v>55</v>
      </c>
      <c r="J75" t="s">
        <v>54</v>
      </c>
      <c r="K75" s="169"/>
    </row>
    <row r="76" spans="1:11" ht="13.8">
      <c r="A76" s="165" t="s">
        <v>281</v>
      </c>
      <c r="B76" t="s">
        <v>282</v>
      </c>
      <c r="C76" s="166" t="s">
        <v>283</v>
      </c>
      <c r="D76" t="s">
        <v>50</v>
      </c>
      <c r="E76" s="167" t="s">
        <v>51</v>
      </c>
      <c r="F76" t="s">
        <v>52</v>
      </c>
      <c r="G76" s="165" t="s">
        <v>53</v>
      </c>
      <c r="H76" t="s">
        <v>54</v>
      </c>
      <c r="I76" s="165" t="s">
        <v>55</v>
      </c>
      <c r="J76" t="s">
        <v>54</v>
      </c>
      <c r="K76" s="169"/>
    </row>
    <row r="77" spans="1:11" ht="13.8">
      <c r="A77" s="165" t="s">
        <v>284</v>
      </c>
      <c r="B77" t="s">
        <v>285</v>
      </c>
      <c r="C77" s="166" t="s">
        <v>286</v>
      </c>
      <c r="D77" t="s">
        <v>50</v>
      </c>
      <c r="E77" s="167" t="s">
        <v>51</v>
      </c>
      <c r="F77" t="s">
        <v>52</v>
      </c>
      <c r="G77" s="165" t="s">
        <v>53</v>
      </c>
      <c r="H77" t="s">
        <v>54</v>
      </c>
      <c r="I77" s="165" t="s">
        <v>55</v>
      </c>
      <c r="J77" t="s">
        <v>54</v>
      </c>
      <c r="K77" s="169"/>
    </row>
    <row r="78" spans="1:11" ht="13.8">
      <c r="A78" s="165" t="s">
        <v>287</v>
      </c>
      <c r="B78" t="s">
        <v>288</v>
      </c>
      <c r="C78" s="166" t="s">
        <v>289</v>
      </c>
      <c r="D78" t="s">
        <v>98</v>
      </c>
      <c r="E78" s="167" t="s">
        <v>51</v>
      </c>
      <c r="F78" t="s">
        <v>52</v>
      </c>
      <c r="G78" s="165" t="s">
        <v>53</v>
      </c>
      <c r="H78" t="s">
        <v>54</v>
      </c>
      <c r="I78" s="165" t="s">
        <v>55</v>
      </c>
      <c r="J78" t="s">
        <v>54</v>
      </c>
      <c r="K78" s="169"/>
    </row>
    <row r="79" spans="1:11" ht="13.8">
      <c r="A79" s="165" t="s">
        <v>290</v>
      </c>
      <c r="B79" t="s">
        <v>291</v>
      </c>
      <c r="C79" s="166" t="s">
        <v>292</v>
      </c>
      <c r="D79" t="s">
        <v>293</v>
      </c>
      <c r="E79" s="167" t="s">
        <v>51</v>
      </c>
      <c r="F79" t="s">
        <v>52</v>
      </c>
      <c r="G79" s="165" t="s">
        <v>53</v>
      </c>
      <c r="H79" t="s">
        <v>54</v>
      </c>
      <c r="I79" s="165" t="s">
        <v>55</v>
      </c>
      <c r="J79" t="s">
        <v>54</v>
      </c>
      <c r="K79" s="169"/>
    </row>
    <row r="80" spans="1:11" ht="13.8">
      <c r="A80" s="165" t="s">
        <v>294</v>
      </c>
      <c r="B80" t="s">
        <v>295</v>
      </c>
      <c r="C80" s="166" t="s">
        <v>296</v>
      </c>
      <c r="D80" t="s">
        <v>206</v>
      </c>
      <c r="E80" s="167" t="s">
        <v>51</v>
      </c>
      <c r="F80" t="s">
        <v>52</v>
      </c>
      <c r="G80" s="165" t="s">
        <v>53</v>
      </c>
      <c r="H80" t="s">
        <v>54</v>
      </c>
      <c r="I80" s="165" t="s">
        <v>55</v>
      </c>
      <c r="J80" t="s">
        <v>54</v>
      </c>
      <c r="K80" s="169"/>
    </row>
    <row r="81" spans="1:11" ht="13.8">
      <c r="A81" s="165" t="s">
        <v>297</v>
      </c>
      <c r="B81" t="s">
        <v>298</v>
      </c>
      <c r="C81" s="166" t="s">
        <v>299</v>
      </c>
      <c r="D81" t="s">
        <v>153</v>
      </c>
      <c r="E81" s="167" t="s">
        <v>51</v>
      </c>
      <c r="F81" t="s">
        <v>52</v>
      </c>
      <c r="G81" s="165" t="s">
        <v>53</v>
      </c>
      <c r="H81" t="s">
        <v>54</v>
      </c>
      <c r="I81" s="165" t="s">
        <v>55</v>
      </c>
      <c r="J81" t="s">
        <v>54</v>
      </c>
      <c r="K81" s="169"/>
    </row>
    <row r="82" spans="1:11" ht="13.8">
      <c r="A82" s="165" t="s">
        <v>300</v>
      </c>
      <c r="B82" t="s">
        <v>301</v>
      </c>
      <c r="C82" s="166" t="s">
        <v>302</v>
      </c>
      <c r="D82" t="s">
        <v>50</v>
      </c>
      <c r="E82" s="167" t="s">
        <v>51</v>
      </c>
      <c r="F82" t="s">
        <v>52</v>
      </c>
      <c r="G82" s="165" t="s">
        <v>53</v>
      </c>
      <c r="H82" t="s">
        <v>54</v>
      </c>
      <c r="I82" s="165" t="s">
        <v>55</v>
      </c>
      <c r="J82" t="s">
        <v>54</v>
      </c>
      <c r="K82" s="169"/>
    </row>
    <row r="83" spans="1:11" ht="13.8">
      <c r="A83" s="165" t="s">
        <v>303</v>
      </c>
      <c r="B83" t="s">
        <v>304</v>
      </c>
      <c r="C83" s="166" t="s">
        <v>292</v>
      </c>
      <c r="D83" t="s">
        <v>59</v>
      </c>
      <c r="E83" s="167" t="s">
        <v>51</v>
      </c>
      <c r="F83" t="s">
        <v>52</v>
      </c>
      <c r="G83" s="165" t="s">
        <v>53</v>
      </c>
      <c r="H83" t="s">
        <v>54</v>
      </c>
      <c r="I83" s="165" t="s">
        <v>55</v>
      </c>
      <c r="J83" t="s">
        <v>54</v>
      </c>
      <c r="K83" s="169"/>
    </row>
    <row r="84" spans="1:11" ht="13.8">
      <c r="A84" s="165" t="s">
        <v>305</v>
      </c>
      <c r="B84" t="s">
        <v>306</v>
      </c>
      <c r="C84" s="166" t="s">
        <v>307</v>
      </c>
      <c r="D84" t="s">
        <v>59</v>
      </c>
      <c r="E84" s="167" t="s">
        <v>51</v>
      </c>
      <c r="F84" t="s">
        <v>52</v>
      </c>
      <c r="G84" s="165" t="s">
        <v>53</v>
      </c>
      <c r="H84" t="s">
        <v>54</v>
      </c>
      <c r="I84" s="165" t="s">
        <v>55</v>
      </c>
      <c r="J84" t="s">
        <v>54</v>
      </c>
      <c r="K84" s="169"/>
    </row>
    <row r="85" spans="1:11" ht="13.8">
      <c r="A85" s="165" t="s">
        <v>308</v>
      </c>
      <c r="B85" t="s">
        <v>309</v>
      </c>
      <c r="C85" s="166" t="s">
        <v>283</v>
      </c>
      <c r="D85" t="s">
        <v>50</v>
      </c>
      <c r="E85" s="167" t="s">
        <v>51</v>
      </c>
      <c r="F85" t="s">
        <v>52</v>
      </c>
      <c r="G85" s="165" t="s">
        <v>53</v>
      </c>
      <c r="H85" t="s">
        <v>54</v>
      </c>
      <c r="I85" s="165" t="s">
        <v>55</v>
      </c>
      <c r="J85" t="s">
        <v>54</v>
      </c>
      <c r="K85" s="169"/>
    </row>
    <row r="86" spans="1:11" ht="13.8">
      <c r="A86" s="165" t="s">
        <v>310</v>
      </c>
      <c r="B86" t="s">
        <v>311</v>
      </c>
      <c r="C86" s="166" t="s">
        <v>312</v>
      </c>
      <c r="D86" t="s">
        <v>59</v>
      </c>
      <c r="E86" s="167" t="s">
        <v>51</v>
      </c>
      <c r="F86" t="s">
        <v>52</v>
      </c>
      <c r="G86" s="165" t="s">
        <v>53</v>
      </c>
      <c r="H86" t="s">
        <v>54</v>
      </c>
      <c r="I86" s="165" t="s">
        <v>55</v>
      </c>
      <c r="J86" t="s">
        <v>54</v>
      </c>
      <c r="K86" s="169"/>
    </row>
    <row r="87" spans="1:11" ht="13.8">
      <c r="A87" s="165" t="s">
        <v>313</v>
      </c>
      <c r="B87" t="s">
        <v>314</v>
      </c>
      <c r="C87" s="166" t="s">
        <v>315</v>
      </c>
      <c r="D87" t="s">
        <v>106</v>
      </c>
      <c r="E87" s="167" t="s">
        <v>51</v>
      </c>
      <c r="F87" t="s">
        <v>52</v>
      </c>
      <c r="G87" s="165" t="s">
        <v>53</v>
      </c>
      <c r="H87" t="s">
        <v>54</v>
      </c>
      <c r="I87" s="165" t="s">
        <v>55</v>
      </c>
      <c r="J87" t="s">
        <v>54</v>
      </c>
      <c r="K87" s="169"/>
    </row>
    <row r="88" spans="1:11" ht="13.8">
      <c r="A88" s="165" t="s">
        <v>316</v>
      </c>
      <c r="B88" t="s">
        <v>317</v>
      </c>
      <c r="C88" s="166" t="s">
        <v>156</v>
      </c>
      <c r="D88" t="s">
        <v>59</v>
      </c>
      <c r="E88" s="167" t="s">
        <v>51</v>
      </c>
      <c r="F88" t="s">
        <v>52</v>
      </c>
      <c r="G88" s="165" t="s">
        <v>53</v>
      </c>
      <c r="H88" t="s">
        <v>54</v>
      </c>
      <c r="I88" s="165" t="s">
        <v>55</v>
      </c>
      <c r="J88" t="s">
        <v>54</v>
      </c>
      <c r="K88" s="169"/>
    </row>
    <row r="89" spans="1:11" ht="13.8">
      <c r="A89" s="165" t="s">
        <v>318</v>
      </c>
      <c r="B89" t="s">
        <v>319</v>
      </c>
      <c r="C89" s="166" t="s">
        <v>283</v>
      </c>
      <c r="D89" t="s">
        <v>320</v>
      </c>
      <c r="E89" s="167" t="s">
        <v>51</v>
      </c>
      <c r="F89" t="s">
        <v>52</v>
      </c>
      <c r="G89" s="165" t="s">
        <v>53</v>
      </c>
      <c r="H89" t="s">
        <v>54</v>
      </c>
      <c r="I89" s="165" t="s">
        <v>55</v>
      </c>
      <c r="J89" t="s">
        <v>54</v>
      </c>
      <c r="K89" s="169"/>
    </row>
    <row r="90" spans="1:11" ht="13.8">
      <c r="A90" s="165" t="s">
        <v>321</v>
      </c>
      <c r="B90" t="s">
        <v>322</v>
      </c>
      <c r="C90" s="166" t="s">
        <v>93</v>
      </c>
      <c r="D90" t="s">
        <v>149</v>
      </c>
      <c r="E90" s="167" t="s">
        <v>51</v>
      </c>
      <c r="F90" t="s">
        <v>52</v>
      </c>
      <c r="G90" s="165" t="s">
        <v>53</v>
      </c>
      <c r="H90" t="s">
        <v>54</v>
      </c>
      <c r="I90" s="165" t="s">
        <v>55</v>
      </c>
      <c r="J90" t="s">
        <v>54</v>
      </c>
      <c r="K90" s="169"/>
    </row>
    <row r="91" spans="1:11" ht="13.8">
      <c r="A91" s="165" t="s">
        <v>323</v>
      </c>
      <c r="B91" t="s">
        <v>324</v>
      </c>
      <c r="C91" s="166" t="s">
        <v>252</v>
      </c>
      <c r="D91" t="s">
        <v>70</v>
      </c>
      <c r="E91" s="167" t="s">
        <v>51</v>
      </c>
      <c r="F91" t="s">
        <v>52</v>
      </c>
      <c r="G91" s="165" t="s">
        <v>53</v>
      </c>
      <c r="H91" t="s">
        <v>54</v>
      </c>
      <c r="I91" s="165" t="s">
        <v>55</v>
      </c>
      <c r="J91" t="s">
        <v>54</v>
      </c>
      <c r="K91" s="169"/>
    </row>
    <row r="92" spans="1:11" ht="13.8">
      <c r="A92" s="165" t="s">
        <v>325</v>
      </c>
      <c r="B92" t="s">
        <v>326</v>
      </c>
      <c r="C92" s="166" t="s">
        <v>327</v>
      </c>
      <c r="D92" t="s">
        <v>59</v>
      </c>
      <c r="E92" s="167" t="s">
        <v>51</v>
      </c>
      <c r="F92" t="s">
        <v>52</v>
      </c>
      <c r="G92" s="165" t="s">
        <v>53</v>
      </c>
      <c r="H92" t="s">
        <v>54</v>
      </c>
      <c r="I92" s="165" t="s">
        <v>55</v>
      </c>
      <c r="J92" t="s">
        <v>54</v>
      </c>
      <c r="K92" s="169"/>
    </row>
    <row r="93" spans="1:11" ht="13.8">
      <c r="A93" s="165" t="s">
        <v>328</v>
      </c>
      <c r="B93" t="s">
        <v>329</v>
      </c>
      <c r="C93" s="166" t="s">
        <v>233</v>
      </c>
      <c r="D93" t="s">
        <v>94</v>
      </c>
      <c r="E93" s="167" t="s">
        <v>51</v>
      </c>
      <c r="F93" t="s">
        <v>52</v>
      </c>
      <c r="G93" s="165" t="s">
        <v>53</v>
      </c>
      <c r="H93" t="s">
        <v>54</v>
      </c>
      <c r="I93" s="165" t="s">
        <v>55</v>
      </c>
      <c r="J93" t="s">
        <v>54</v>
      </c>
      <c r="K93" s="169"/>
    </row>
    <row r="94" spans="1:11" ht="13.8">
      <c r="A94" s="165" t="s">
        <v>330</v>
      </c>
      <c r="B94" t="s">
        <v>331</v>
      </c>
      <c r="C94" s="166" t="s">
        <v>332</v>
      </c>
      <c r="D94" t="s">
        <v>59</v>
      </c>
      <c r="E94" s="167" t="s">
        <v>51</v>
      </c>
      <c r="F94" t="s">
        <v>52</v>
      </c>
      <c r="G94" s="165" t="s">
        <v>53</v>
      </c>
      <c r="H94" t="s">
        <v>54</v>
      </c>
      <c r="I94" s="165" t="s">
        <v>55</v>
      </c>
      <c r="J94" t="s">
        <v>54</v>
      </c>
      <c r="K94" s="169"/>
    </row>
    <row r="95" spans="1:11" ht="13.8">
      <c r="A95" s="165" t="s">
        <v>333</v>
      </c>
      <c r="B95" t="s">
        <v>334</v>
      </c>
      <c r="C95" s="166" t="s">
        <v>335</v>
      </c>
      <c r="D95" t="s">
        <v>59</v>
      </c>
      <c r="E95" s="167" t="s">
        <v>51</v>
      </c>
      <c r="F95" t="s">
        <v>52</v>
      </c>
      <c r="G95" s="165" t="s">
        <v>53</v>
      </c>
      <c r="H95" t="s">
        <v>54</v>
      </c>
      <c r="I95" s="165" t="s">
        <v>55</v>
      </c>
      <c r="J95" t="s">
        <v>54</v>
      </c>
      <c r="K95" s="169"/>
    </row>
    <row r="96" spans="1:11" ht="13.8">
      <c r="A96" s="165" t="s">
        <v>336</v>
      </c>
      <c r="B96" t="s">
        <v>337</v>
      </c>
      <c r="C96" s="166" t="s">
        <v>171</v>
      </c>
      <c r="D96" t="s">
        <v>59</v>
      </c>
      <c r="E96" s="167" t="s">
        <v>51</v>
      </c>
      <c r="F96" t="s">
        <v>52</v>
      </c>
      <c r="G96" s="165" t="s">
        <v>53</v>
      </c>
      <c r="H96" t="s">
        <v>54</v>
      </c>
      <c r="I96" s="165" t="s">
        <v>55</v>
      </c>
      <c r="J96" t="s">
        <v>54</v>
      </c>
      <c r="K96" s="169"/>
    </row>
    <row r="97" spans="1:11" ht="13.8">
      <c r="A97" s="165" t="s">
        <v>338</v>
      </c>
      <c r="B97" t="s">
        <v>339</v>
      </c>
      <c r="C97" s="166" t="s">
        <v>340</v>
      </c>
      <c r="D97" t="s">
        <v>59</v>
      </c>
      <c r="E97" s="167" t="s">
        <v>51</v>
      </c>
      <c r="F97" t="s">
        <v>52</v>
      </c>
      <c r="G97" s="165" t="s">
        <v>53</v>
      </c>
      <c r="H97" t="s">
        <v>54</v>
      </c>
      <c r="I97" s="165" t="s">
        <v>55</v>
      </c>
      <c r="J97" t="s">
        <v>54</v>
      </c>
      <c r="K97" s="169"/>
    </row>
    <row r="98" spans="1:11" ht="13.8">
      <c r="A98" s="165" t="s">
        <v>341</v>
      </c>
      <c r="B98" t="s">
        <v>342</v>
      </c>
      <c r="C98" s="166" t="s">
        <v>133</v>
      </c>
      <c r="D98" t="s">
        <v>50</v>
      </c>
      <c r="E98" s="167" t="s">
        <v>51</v>
      </c>
      <c r="F98" t="s">
        <v>52</v>
      </c>
      <c r="G98" s="165" t="s">
        <v>53</v>
      </c>
      <c r="H98" t="s">
        <v>54</v>
      </c>
      <c r="I98" s="165" t="s">
        <v>55</v>
      </c>
      <c r="J98" t="s">
        <v>54</v>
      </c>
      <c r="K98" s="169"/>
    </row>
    <row r="99" spans="1:11" ht="13.8">
      <c r="A99" s="165" t="s">
        <v>343</v>
      </c>
      <c r="B99" t="s">
        <v>344</v>
      </c>
      <c r="C99" s="166" t="s">
        <v>345</v>
      </c>
      <c r="D99" t="s">
        <v>50</v>
      </c>
      <c r="E99" s="167" t="s">
        <v>51</v>
      </c>
      <c r="F99" t="s">
        <v>52</v>
      </c>
      <c r="G99" s="165" t="s">
        <v>53</v>
      </c>
      <c r="H99" t="s">
        <v>54</v>
      </c>
      <c r="I99" s="165" t="s">
        <v>55</v>
      </c>
      <c r="J99" t="s">
        <v>54</v>
      </c>
      <c r="K99" s="169"/>
    </row>
    <row r="100" spans="1:11" ht="13.8">
      <c r="A100" s="165" t="s">
        <v>346</v>
      </c>
      <c r="B100" t="s">
        <v>347</v>
      </c>
      <c r="C100" s="166" t="s">
        <v>209</v>
      </c>
      <c r="D100" t="s">
        <v>59</v>
      </c>
      <c r="E100" s="167" t="s">
        <v>51</v>
      </c>
      <c r="F100" t="s">
        <v>52</v>
      </c>
      <c r="G100" s="165" t="s">
        <v>53</v>
      </c>
      <c r="H100" t="s">
        <v>54</v>
      </c>
      <c r="I100" s="165" t="s">
        <v>55</v>
      </c>
      <c r="J100" t="s">
        <v>54</v>
      </c>
      <c r="K100" s="169"/>
    </row>
    <row r="101" spans="1:11" ht="13.8">
      <c r="A101" s="165" t="s">
        <v>348</v>
      </c>
      <c r="B101" t="s">
        <v>349</v>
      </c>
      <c r="C101" s="166" t="s">
        <v>350</v>
      </c>
      <c r="D101" t="s">
        <v>50</v>
      </c>
      <c r="E101" s="167" t="s">
        <v>51</v>
      </c>
      <c r="F101" t="s">
        <v>52</v>
      </c>
      <c r="G101" s="165" t="s">
        <v>53</v>
      </c>
      <c r="H101" t="s">
        <v>54</v>
      </c>
      <c r="I101" s="165" t="s">
        <v>55</v>
      </c>
      <c r="J101" t="s">
        <v>54</v>
      </c>
      <c r="K101" s="169"/>
    </row>
    <row r="102" spans="1:11" ht="13.8">
      <c r="A102" s="165" t="s">
        <v>351</v>
      </c>
      <c r="B102" t="s">
        <v>352</v>
      </c>
      <c r="C102" s="166" t="s">
        <v>286</v>
      </c>
      <c r="D102" t="s">
        <v>50</v>
      </c>
      <c r="E102" s="167" t="s">
        <v>51</v>
      </c>
      <c r="F102" t="s">
        <v>52</v>
      </c>
      <c r="G102" s="165" t="s">
        <v>53</v>
      </c>
      <c r="H102" t="s">
        <v>54</v>
      </c>
      <c r="I102" s="165" t="s">
        <v>55</v>
      </c>
      <c r="J102" t="s">
        <v>54</v>
      </c>
      <c r="K102" s="169"/>
    </row>
    <row r="103" spans="1:11" ht="13.8">
      <c r="A103" s="165" t="s">
        <v>353</v>
      </c>
      <c r="B103" t="s">
        <v>354</v>
      </c>
      <c r="C103" s="166" t="s">
        <v>355</v>
      </c>
      <c r="D103" t="s">
        <v>178</v>
      </c>
      <c r="E103" s="167" t="s">
        <v>51</v>
      </c>
      <c r="F103" t="s">
        <v>52</v>
      </c>
      <c r="G103" s="165" t="s">
        <v>53</v>
      </c>
      <c r="H103" t="s">
        <v>54</v>
      </c>
      <c r="I103" s="165" t="s">
        <v>55</v>
      </c>
      <c r="J103" t="s">
        <v>54</v>
      </c>
      <c r="K103" s="169"/>
    </row>
    <row r="104" spans="1:11" ht="13.8">
      <c r="A104" s="165" t="s">
        <v>356</v>
      </c>
      <c r="B104" t="s">
        <v>357</v>
      </c>
      <c r="C104" s="166" t="s">
        <v>165</v>
      </c>
      <c r="D104" t="s">
        <v>59</v>
      </c>
      <c r="E104" s="167" t="s">
        <v>51</v>
      </c>
      <c r="F104" t="s">
        <v>52</v>
      </c>
      <c r="G104" s="165" t="s">
        <v>53</v>
      </c>
      <c r="H104" t="s">
        <v>54</v>
      </c>
      <c r="I104" s="165" t="s">
        <v>55</v>
      </c>
      <c r="J104" t="s">
        <v>54</v>
      </c>
      <c r="K104" s="169"/>
    </row>
    <row r="105" spans="1:11" ht="13.8">
      <c r="A105" s="165" t="s">
        <v>358</v>
      </c>
      <c r="B105" t="s">
        <v>359</v>
      </c>
      <c r="C105" s="166" t="s">
        <v>360</v>
      </c>
      <c r="D105" t="s">
        <v>50</v>
      </c>
      <c r="E105" s="167" t="s">
        <v>51</v>
      </c>
      <c r="F105" t="s">
        <v>52</v>
      </c>
      <c r="G105" s="165" t="s">
        <v>53</v>
      </c>
      <c r="H105" t="s">
        <v>54</v>
      </c>
      <c r="I105" s="165" t="s">
        <v>55</v>
      </c>
      <c r="J105" t="s">
        <v>54</v>
      </c>
      <c r="K105" s="169"/>
    </row>
    <row r="106" spans="1:11" ht="13.8">
      <c r="A106" s="165" t="s">
        <v>361</v>
      </c>
      <c r="B106" t="s">
        <v>362</v>
      </c>
      <c r="C106" s="166" t="s">
        <v>363</v>
      </c>
      <c r="D106" t="s">
        <v>136</v>
      </c>
      <c r="E106" s="167" t="s">
        <v>51</v>
      </c>
      <c r="F106" t="s">
        <v>52</v>
      </c>
      <c r="G106" s="165" t="s">
        <v>53</v>
      </c>
      <c r="H106" t="s">
        <v>54</v>
      </c>
      <c r="I106" s="165" t="s">
        <v>55</v>
      </c>
      <c r="J106" t="s">
        <v>54</v>
      </c>
      <c r="K106" s="169"/>
    </row>
    <row r="107" spans="1:11" ht="13.8">
      <c r="A107" s="165" t="s">
        <v>364</v>
      </c>
      <c r="B107" t="s">
        <v>365</v>
      </c>
      <c r="C107" s="166" t="s">
        <v>49</v>
      </c>
      <c r="D107" t="s">
        <v>50</v>
      </c>
      <c r="E107" s="167" t="s">
        <v>51</v>
      </c>
      <c r="F107" t="s">
        <v>52</v>
      </c>
      <c r="G107" s="165" t="s">
        <v>53</v>
      </c>
      <c r="H107" t="s">
        <v>54</v>
      </c>
      <c r="I107" s="165" t="s">
        <v>55</v>
      </c>
      <c r="J107" t="s">
        <v>54</v>
      </c>
      <c r="K107" s="169"/>
    </row>
    <row r="108" spans="1:11" ht="13.8">
      <c r="A108" s="165" t="s">
        <v>366</v>
      </c>
      <c r="B108" t="s">
        <v>367</v>
      </c>
      <c r="C108" s="166" t="s">
        <v>368</v>
      </c>
      <c r="D108" t="s">
        <v>59</v>
      </c>
      <c r="E108" s="167" t="s">
        <v>51</v>
      </c>
      <c r="F108" t="s">
        <v>52</v>
      </c>
      <c r="G108" s="165" t="s">
        <v>53</v>
      </c>
      <c r="H108" t="s">
        <v>54</v>
      </c>
      <c r="I108" s="165" t="s">
        <v>55</v>
      </c>
      <c r="J108" t="s">
        <v>54</v>
      </c>
      <c r="K108" s="169"/>
    </row>
    <row r="109" spans="1:11" ht="13.8">
      <c r="A109" s="165" t="s">
        <v>369</v>
      </c>
      <c r="B109" t="s">
        <v>370</v>
      </c>
      <c r="C109" s="166" t="s">
        <v>371</v>
      </c>
      <c r="D109" t="s">
        <v>50</v>
      </c>
      <c r="E109" s="167" t="s">
        <v>51</v>
      </c>
      <c r="F109" t="s">
        <v>52</v>
      </c>
      <c r="G109" s="165" t="s">
        <v>53</v>
      </c>
      <c r="H109" t="s">
        <v>54</v>
      </c>
      <c r="I109" s="165" t="s">
        <v>55</v>
      </c>
      <c r="J109" t="s">
        <v>54</v>
      </c>
      <c r="K109" s="169"/>
    </row>
    <row r="110" spans="1:11" ht="13.8">
      <c r="A110" s="165" t="s">
        <v>372</v>
      </c>
      <c r="B110" t="s">
        <v>373</v>
      </c>
      <c r="C110" s="166" t="s">
        <v>292</v>
      </c>
      <c r="D110" t="s">
        <v>63</v>
      </c>
      <c r="E110" s="167" t="s">
        <v>51</v>
      </c>
      <c r="F110" t="s">
        <v>52</v>
      </c>
      <c r="G110" s="165" t="s">
        <v>53</v>
      </c>
      <c r="H110" t="s">
        <v>54</v>
      </c>
      <c r="I110" s="165" t="s">
        <v>55</v>
      </c>
      <c r="J110" t="s">
        <v>54</v>
      </c>
      <c r="K110" s="169"/>
    </row>
    <row r="111" spans="1:11" ht="13.8">
      <c r="A111" s="165" t="s">
        <v>374</v>
      </c>
      <c r="B111" t="s">
        <v>375</v>
      </c>
      <c r="C111" s="166" t="s">
        <v>257</v>
      </c>
      <c r="D111" t="s">
        <v>98</v>
      </c>
      <c r="E111" s="167" t="s">
        <v>51</v>
      </c>
      <c r="F111" t="s">
        <v>52</v>
      </c>
      <c r="G111" s="165" t="s">
        <v>53</v>
      </c>
      <c r="H111" t="s">
        <v>54</v>
      </c>
      <c r="I111" s="165" t="s">
        <v>55</v>
      </c>
      <c r="J111" t="s">
        <v>54</v>
      </c>
      <c r="K111" s="169"/>
    </row>
    <row r="112" spans="1:11" ht="13.8">
      <c r="A112" s="165" t="s">
        <v>376</v>
      </c>
      <c r="B112" t="s">
        <v>377</v>
      </c>
      <c r="C112" s="166" t="s">
        <v>124</v>
      </c>
      <c r="D112" t="s">
        <v>378</v>
      </c>
      <c r="E112" s="167" t="s">
        <v>51</v>
      </c>
      <c r="F112" t="s">
        <v>52</v>
      </c>
      <c r="G112" s="165" t="s">
        <v>53</v>
      </c>
      <c r="H112" t="s">
        <v>54</v>
      </c>
      <c r="I112" s="165" t="s">
        <v>55</v>
      </c>
      <c r="J112" t="s">
        <v>54</v>
      </c>
      <c r="K112" s="169"/>
    </row>
    <row r="113" spans="1:11" ht="13.8">
      <c r="A113" s="165" t="s">
        <v>379</v>
      </c>
      <c r="B113" t="s">
        <v>380</v>
      </c>
      <c r="C113" s="166" t="s">
        <v>381</v>
      </c>
      <c r="D113" t="s">
        <v>50</v>
      </c>
      <c r="E113" s="167" t="s">
        <v>51</v>
      </c>
      <c r="F113" t="s">
        <v>52</v>
      </c>
      <c r="G113" s="165" t="s">
        <v>53</v>
      </c>
      <c r="H113" t="s">
        <v>54</v>
      </c>
      <c r="I113" s="165" t="s">
        <v>55</v>
      </c>
      <c r="J113" t="s">
        <v>54</v>
      </c>
      <c r="K113" s="169"/>
    </row>
    <row r="114" spans="1:11" ht="13.8">
      <c r="A114" s="165" t="s">
        <v>382</v>
      </c>
      <c r="B114" t="s">
        <v>383</v>
      </c>
      <c r="C114" s="166" t="s">
        <v>187</v>
      </c>
      <c r="D114" t="s">
        <v>50</v>
      </c>
      <c r="E114" s="167" t="s">
        <v>51</v>
      </c>
      <c r="F114" t="s">
        <v>52</v>
      </c>
      <c r="G114" s="165" t="s">
        <v>53</v>
      </c>
      <c r="H114" t="s">
        <v>54</v>
      </c>
      <c r="I114" s="165" t="s">
        <v>55</v>
      </c>
      <c r="J114" t="s">
        <v>54</v>
      </c>
      <c r="K114" s="169"/>
    </row>
    <row r="115" spans="1:11" ht="13.8">
      <c r="A115" s="165" t="s">
        <v>384</v>
      </c>
      <c r="B115" t="s">
        <v>385</v>
      </c>
      <c r="C115" s="166" t="s">
        <v>124</v>
      </c>
      <c r="D115" t="s">
        <v>102</v>
      </c>
      <c r="E115" s="167" t="s">
        <v>51</v>
      </c>
      <c r="F115" t="s">
        <v>52</v>
      </c>
      <c r="G115" s="165" t="s">
        <v>53</v>
      </c>
      <c r="H115" t="s">
        <v>54</v>
      </c>
      <c r="I115" s="165" t="s">
        <v>55</v>
      </c>
      <c r="J115" t="s">
        <v>54</v>
      </c>
      <c r="K115" s="169"/>
    </row>
    <row r="116" spans="1:11" ht="13.8">
      <c r="A116" s="165" t="s">
        <v>386</v>
      </c>
      <c r="B116" t="s">
        <v>387</v>
      </c>
      <c r="C116" s="166" t="s">
        <v>268</v>
      </c>
      <c r="D116" t="s">
        <v>178</v>
      </c>
      <c r="E116" s="167" t="s">
        <v>51</v>
      </c>
      <c r="F116" t="s">
        <v>52</v>
      </c>
      <c r="G116" s="165" t="s">
        <v>53</v>
      </c>
      <c r="H116" t="s">
        <v>54</v>
      </c>
      <c r="I116" s="165" t="s">
        <v>55</v>
      </c>
      <c r="J116" t="s">
        <v>54</v>
      </c>
      <c r="K116" s="169"/>
    </row>
    <row r="117" spans="1:11" ht="13.8">
      <c r="A117" s="165" t="s">
        <v>388</v>
      </c>
      <c r="B117" t="s">
        <v>389</v>
      </c>
      <c r="C117" s="166" t="s">
        <v>390</v>
      </c>
      <c r="D117" t="s">
        <v>87</v>
      </c>
      <c r="E117" s="167" t="s">
        <v>51</v>
      </c>
      <c r="F117" t="s">
        <v>52</v>
      </c>
      <c r="G117" s="165" t="s">
        <v>53</v>
      </c>
      <c r="H117" t="s">
        <v>54</v>
      </c>
      <c r="I117" s="165" t="s">
        <v>55</v>
      </c>
      <c r="J117" t="s">
        <v>54</v>
      </c>
      <c r="K117" s="169"/>
    </row>
    <row r="118" spans="1:11" ht="13.8">
      <c r="A118" s="165" t="s">
        <v>391</v>
      </c>
      <c r="B118" t="s">
        <v>392</v>
      </c>
      <c r="C118" s="166" t="s">
        <v>393</v>
      </c>
      <c r="D118" t="s">
        <v>59</v>
      </c>
      <c r="E118" s="167" t="s">
        <v>51</v>
      </c>
      <c r="F118" t="s">
        <v>52</v>
      </c>
      <c r="G118" s="165" t="s">
        <v>53</v>
      </c>
      <c r="H118" t="s">
        <v>54</v>
      </c>
      <c r="I118" s="165" t="s">
        <v>55</v>
      </c>
      <c r="J118" t="s">
        <v>54</v>
      </c>
      <c r="K118" s="169"/>
    </row>
    <row r="119" spans="1:11" ht="13.8">
      <c r="A119" s="165" t="s">
        <v>394</v>
      </c>
      <c r="B119" t="s">
        <v>395</v>
      </c>
      <c r="C119" s="166" t="s">
        <v>124</v>
      </c>
      <c r="D119" t="s">
        <v>293</v>
      </c>
      <c r="E119" s="167" t="s">
        <v>51</v>
      </c>
      <c r="F119" t="s">
        <v>52</v>
      </c>
      <c r="G119" s="165" t="s">
        <v>53</v>
      </c>
      <c r="H119" t="s">
        <v>54</v>
      </c>
      <c r="I119" s="165" t="s">
        <v>55</v>
      </c>
      <c r="J119" t="s">
        <v>54</v>
      </c>
      <c r="K119" s="169"/>
    </row>
    <row r="120" spans="1:11" ht="13.8">
      <c r="A120" s="165" t="s">
        <v>396</v>
      </c>
      <c r="B120" t="s">
        <v>397</v>
      </c>
      <c r="C120" s="166" t="s">
        <v>398</v>
      </c>
      <c r="D120" t="s">
        <v>94</v>
      </c>
      <c r="E120" s="167" t="s">
        <v>51</v>
      </c>
      <c r="F120" t="s">
        <v>52</v>
      </c>
      <c r="G120" s="165" t="s">
        <v>53</v>
      </c>
      <c r="H120" t="s">
        <v>54</v>
      </c>
      <c r="I120" s="165" t="s">
        <v>55</v>
      </c>
      <c r="J120" t="s">
        <v>54</v>
      </c>
      <c r="K120" s="169"/>
    </row>
    <row r="121" spans="1:11" ht="13.8">
      <c r="A121" s="165" t="s">
        <v>399</v>
      </c>
      <c r="B121" t="s">
        <v>400</v>
      </c>
      <c r="C121" s="166" t="s">
        <v>401</v>
      </c>
      <c r="D121" t="s">
        <v>50</v>
      </c>
      <c r="E121" s="167" t="s">
        <v>51</v>
      </c>
      <c r="F121" t="s">
        <v>52</v>
      </c>
      <c r="G121" s="165" t="s">
        <v>53</v>
      </c>
      <c r="H121" t="s">
        <v>54</v>
      </c>
      <c r="I121" s="165" t="s">
        <v>55</v>
      </c>
      <c r="J121" t="s">
        <v>54</v>
      </c>
      <c r="K121" s="169"/>
    </row>
    <row r="122" spans="1:11" ht="13.8">
      <c r="A122" s="165" t="s">
        <v>402</v>
      </c>
      <c r="B122" t="s">
        <v>403</v>
      </c>
      <c r="C122" s="166" t="s">
        <v>404</v>
      </c>
      <c r="D122" t="s">
        <v>70</v>
      </c>
      <c r="E122" s="167" t="s">
        <v>51</v>
      </c>
      <c r="F122" t="s">
        <v>52</v>
      </c>
      <c r="G122" s="165" t="s">
        <v>53</v>
      </c>
      <c r="H122" t="s">
        <v>54</v>
      </c>
      <c r="I122" s="165" t="s">
        <v>55</v>
      </c>
      <c r="J122" t="s">
        <v>54</v>
      </c>
      <c r="K122" s="169"/>
    </row>
    <row r="123" spans="1:11" ht="13.8">
      <c r="A123" s="165" t="s">
        <v>405</v>
      </c>
      <c r="B123" t="s">
        <v>406</v>
      </c>
      <c r="C123" s="166" t="s">
        <v>101</v>
      </c>
      <c r="D123" t="s">
        <v>50</v>
      </c>
      <c r="E123" s="167" t="s">
        <v>51</v>
      </c>
      <c r="F123" t="s">
        <v>52</v>
      </c>
      <c r="G123" s="165" t="s">
        <v>53</v>
      </c>
      <c r="H123" t="s">
        <v>54</v>
      </c>
      <c r="I123" s="165" t="s">
        <v>55</v>
      </c>
      <c r="J123" t="s">
        <v>54</v>
      </c>
      <c r="K123" s="169"/>
    </row>
    <row r="124" spans="1:11" ht="13.8">
      <c r="A124" s="165" t="s">
        <v>407</v>
      </c>
      <c r="B124" t="s">
        <v>408</v>
      </c>
      <c r="C124" s="166" t="s">
        <v>51</v>
      </c>
      <c r="D124" t="s">
        <v>66</v>
      </c>
      <c r="E124" s="167" t="s">
        <v>51</v>
      </c>
      <c r="F124" t="s">
        <v>52</v>
      </c>
      <c r="G124" s="165" t="s">
        <v>53</v>
      </c>
      <c r="H124" t="s">
        <v>54</v>
      </c>
      <c r="I124" s="165" t="s">
        <v>55</v>
      </c>
      <c r="J124" t="s">
        <v>54</v>
      </c>
      <c r="K124" s="169"/>
    </row>
    <row r="125" spans="1:11" ht="13.8">
      <c r="A125" s="165" t="s">
        <v>409</v>
      </c>
      <c r="B125" t="s">
        <v>410</v>
      </c>
      <c r="C125" s="166" t="s">
        <v>411</v>
      </c>
      <c r="D125" t="s">
        <v>50</v>
      </c>
      <c r="E125" s="167" t="s">
        <v>51</v>
      </c>
      <c r="F125" t="s">
        <v>52</v>
      </c>
      <c r="G125" s="165" t="s">
        <v>53</v>
      </c>
      <c r="H125" t="s">
        <v>54</v>
      </c>
      <c r="I125" s="165" t="s">
        <v>55</v>
      </c>
      <c r="J125" t="s">
        <v>54</v>
      </c>
      <c r="K125" s="169"/>
    </row>
    <row r="126" spans="1:11" ht="13.8">
      <c r="A126" s="165" t="s">
        <v>412</v>
      </c>
      <c r="B126" t="s">
        <v>413</v>
      </c>
      <c r="C126" s="166" t="s">
        <v>414</v>
      </c>
      <c r="D126" t="s">
        <v>59</v>
      </c>
      <c r="E126" s="167" t="s">
        <v>51</v>
      </c>
      <c r="F126" t="s">
        <v>52</v>
      </c>
      <c r="G126" s="165" t="s">
        <v>53</v>
      </c>
      <c r="H126" t="s">
        <v>54</v>
      </c>
      <c r="I126" s="165" t="s">
        <v>55</v>
      </c>
      <c r="J126" t="s">
        <v>54</v>
      </c>
      <c r="K126" s="169"/>
    </row>
    <row r="127" spans="1:11" ht="13.8">
      <c r="A127" s="165" t="s">
        <v>415</v>
      </c>
      <c r="B127" t="s">
        <v>416</v>
      </c>
      <c r="C127" s="166" t="s">
        <v>257</v>
      </c>
      <c r="D127" t="s">
        <v>417</v>
      </c>
      <c r="E127" s="167" t="s">
        <v>51</v>
      </c>
      <c r="F127" t="s">
        <v>52</v>
      </c>
      <c r="G127" s="165" t="s">
        <v>53</v>
      </c>
      <c r="H127" t="s">
        <v>54</v>
      </c>
      <c r="I127" s="165" t="s">
        <v>55</v>
      </c>
      <c r="J127" t="s">
        <v>54</v>
      </c>
      <c r="K127" s="169"/>
    </row>
    <row r="128" spans="1:11" ht="13.8">
      <c r="A128" s="165" t="s">
        <v>418</v>
      </c>
      <c r="B128" t="s">
        <v>419</v>
      </c>
      <c r="C128" s="166" t="s">
        <v>420</v>
      </c>
      <c r="D128" t="s">
        <v>421</v>
      </c>
      <c r="E128" s="167" t="s">
        <v>51</v>
      </c>
      <c r="F128" t="s">
        <v>52</v>
      </c>
      <c r="G128" s="165" t="s">
        <v>53</v>
      </c>
      <c r="H128" t="s">
        <v>54</v>
      </c>
      <c r="I128" s="165" t="s">
        <v>55</v>
      </c>
      <c r="J128" t="s">
        <v>54</v>
      </c>
      <c r="K128" s="169"/>
    </row>
    <row r="129" spans="1:11" ht="13.8">
      <c r="A129" s="165" t="s">
        <v>422</v>
      </c>
      <c r="B129" t="s">
        <v>423</v>
      </c>
      <c r="C129" s="166" t="s">
        <v>424</v>
      </c>
      <c r="D129" t="s">
        <v>98</v>
      </c>
      <c r="E129" s="167" t="s">
        <v>51</v>
      </c>
      <c r="F129" t="s">
        <v>52</v>
      </c>
      <c r="G129" s="165" t="s">
        <v>53</v>
      </c>
      <c r="H129" t="s">
        <v>54</v>
      </c>
      <c r="I129" s="165" t="s">
        <v>55</v>
      </c>
      <c r="J129" t="s">
        <v>54</v>
      </c>
      <c r="K129" s="169"/>
    </row>
    <row r="130" spans="1:11" ht="13.8">
      <c r="A130" s="165" t="s">
        <v>425</v>
      </c>
      <c r="B130" t="s">
        <v>426</v>
      </c>
      <c r="C130" s="166" t="s">
        <v>257</v>
      </c>
      <c r="D130" t="s">
        <v>98</v>
      </c>
      <c r="E130" s="167" t="s">
        <v>51</v>
      </c>
      <c r="F130" t="s">
        <v>52</v>
      </c>
      <c r="G130" s="165" t="s">
        <v>53</v>
      </c>
      <c r="H130" t="s">
        <v>54</v>
      </c>
      <c r="I130" s="165" t="s">
        <v>55</v>
      </c>
      <c r="J130" t="s">
        <v>54</v>
      </c>
      <c r="K130" s="169"/>
    </row>
    <row r="131" spans="1:11" ht="13.8">
      <c r="A131" s="165" t="s">
        <v>427</v>
      </c>
      <c r="B131" t="s">
        <v>428</v>
      </c>
      <c r="C131" s="166" t="s">
        <v>145</v>
      </c>
      <c r="D131" t="s">
        <v>106</v>
      </c>
      <c r="E131" s="167" t="s">
        <v>51</v>
      </c>
      <c r="F131" t="s">
        <v>52</v>
      </c>
      <c r="G131" s="165" t="s">
        <v>53</v>
      </c>
      <c r="H131" t="s">
        <v>54</v>
      </c>
      <c r="I131" s="165" t="s">
        <v>55</v>
      </c>
      <c r="J131" t="s">
        <v>54</v>
      </c>
      <c r="K131" s="169"/>
    </row>
    <row r="132" spans="1:11" ht="13.8">
      <c r="A132" s="165" t="s">
        <v>429</v>
      </c>
      <c r="B132" t="s">
        <v>430</v>
      </c>
      <c r="C132" s="166" t="s">
        <v>431</v>
      </c>
      <c r="D132" t="s">
        <v>59</v>
      </c>
      <c r="E132" s="167" t="s">
        <v>51</v>
      </c>
      <c r="F132" t="s">
        <v>52</v>
      </c>
      <c r="G132" s="165" t="s">
        <v>53</v>
      </c>
      <c r="H132" t="s">
        <v>54</v>
      </c>
      <c r="I132" s="165" t="s">
        <v>55</v>
      </c>
      <c r="J132" t="s">
        <v>54</v>
      </c>
      <c r="K132" s="169"/>
    </row>
    <row r="133" spans="1:11" ht="13.8">
      <c r="A133" s="165" t="s">
        <v>432</v>
      </c>
      <c r="B133" t="s">
        <v>433</v>
      </c>
      <c r="C133" s="166" t="s">
        <v>148</v>
      </c>
      <c r="D133" t="s">
        <v>378</v>
      </c>
      <c r="E133" s="167" t="s">
        <v>51</v>
      </c>
      <c r="F133" t="s">
        <v>52</v>
      </c>
      <c r="G133" s="165" t="s">
        <v>53</v>
      </c>
      <c r="H133" t="s">
        <v>54</v>
      </c>
      <c r="I133" s="165" t="s">
        <v>55</v>
      </c>
      <c r="J133" t="s">
        <v>54</v>
      </c>
      <c r="K133" s="169"/>
    </row>
    <row r="134" spans="1:11" ht="13.8">
      <c r="A134" s="165" t="s">
        <v>434</v>
      </c>
      <c r="B134" t="s">
        <v>435</v>
      </c>
      <c r="C134" s="166" t="s">
        <v>436</v>
      </c>
      <c r="D134" t="s">
        <v>50</v>
      </c>
      <c r="E134" s="167" t="s">
        <v>51</v>
      </c>
      <c r="F134" t="s">
        <v>52</v>
      </c>
      <c r="G134" s="165" t="s">
        <v>53</v>
      </c>
      <c r="H134" t="s">
        <v>54</v>
      </c>
      <c r="I134" s="165" t="s">
        <v>55</v>
      </c>
      <c r="J134" t="s">
        <v>54</v>
      </c>
      <c r="K134" s="169"/>
    </row>
    <row r="135" spans="1:11" ht="13.8">
      <c r="A135" s="165" t="s">
        <v>437</v>
      </c>
      <c r="B135" t="s">
        <v>438</v>
      </c>
      <c r="C135" s="166" t="s">
        <v>205</v>
      </c>
      <c r="D135" t="s">
        <v>59</v>
      </c>
      <c r="E135" s="167" t="s">
        <v>51</v>
      </c>
      <c r="F135" t="s">
        <v>52</v>
      </c>
      <c r="G135" s="165" t="s">
        <v>53</v>
      </c>
      <c r="H135" t="s">
        <v>54</v>
      </c>
      <c r="I135" s="165" t="s">
        <v>55</v>
      </c>
      <c r="J135" t="s">
        <v>54</v>
      </c>
      <c r="K135" s="169"/>
    </row>
    <row r="136" spans="1:11" ht="13.8">
      <c r="A136" s="165" t="s">
        <v>439</v>
      </c>
      <c r="B136" t="s">
        <v>440</v>
      </c>
      <c r="C136" s="166" t="s">
        <v>420</v>
      </c>
      <c r="D136" t="s">
        <v>59</v>
      </c>
      <c r="E136" s="167" t="s">
        <v>51</v>
      </c>
      <c r="F136" t="s">
        <v>52</v>
      </c>
      <c r="G136" s="165" t="s">
        <v>53</v>
      </c>
      <c r="H136" t="s">
        <v>54</v>
      </c>
      <c r="I136" s="165" t="s">
        <v>55</v>
      </c>
      <c r="J136" t="s">
        <v>54</v>
      </c>
      <c r="K136" s="169"/>
    </row>
    <row r="137" spans="1:11" ht="13.8">
      <c r="A137" s="165" t="s">
        <v>441</v>
      </c>
      <c r="B137" t="s">
        <v>442</v>
      </c>
      <c r="C137" s="166" t="s">
        <v>443</v>
      </c>
      <c r="D137" t="s">
        <v>444</v>
      </c>
      <c r="E137" s="167" t="s">
        <v>51</v>
      </c>
      <c r="F137" t="s">
        <v>52</v>
      </c>
      <c r="G137" s="165" t="s">
        <v>53</v>
      </c>
      <c r="H137" t="s">
        <v>54</v>
      </c>
      <c r="I137" s="165" t="s">
        <v>55</v>
      </c>
      <c r="J137" t="s">
        <v>54</v>
      </c>
      <c r="K137" s="169"/>
    </row>
    <row r="138" spans="1:11" ht="13.8">
      <c r="A138" s="165" t="s">
        <v>445</v>
      </c>
      <c r="B138" t="s">
        <v>446</v>
      </c>
      <c r="C138" s="166" t="s">
        <v>447</v>
      </c>
      <c r="D138" t="s">
        <v>136</v>
      </c>
      <c r="E138" s="167" t="s">
        <v>51</v>
      </c>
      <c r="F138" t="s">
        <v>52</v>
      </c>
      <c r="G138" s="165" t="s">
        <v>53</v>
      </c>
      <c r="H138" t="s">
        <v>54</v>
      </c>
      <c r="I138" s="165" t="s">
        <v>55</v>
      </c>
      <c r="J138" t="s">
        <v>54</v>
      </c>
      <c r="K138" s="169"/>
    </row>
    <row r="139" spans="1:11" ht="13.8">
      <c r="A139" s="165" t="s">
        <v>448</v>
      </c>
      <c r="B139" t="s">
        <v>449</v>
      </c>
      <c r="C139" s="166" t="s">
        <v>450</v>
      </c>
      <c r="D139" t="s">
        <v>59</v>
      </c>
      <c r="E139" s="167" t="s">
        <v>51</v>
      </c>
      <c r="F139" t="s">
        <v>52</v>
      </c>
      <c r="G139" s="165" t="s">
        <v>53</v>
      </c>
      <c r="H139" t="s">
        <v>54</v>
      </c>
      <c r="I139" s="165" t="s">
        <v>55</v>
      </c>
      <c r="J139" t="s">
        <v>54</v>
      </c>
      <c r="K139" s="169"/>
    </row>
    <row r="140" spans="1:11" ht="13.8">
      <c r="A140" s="165" t="s">
        <v>451</v>
      </c>
      <c r="B140" t="s">
        <v>452</v>
      </c>
      <c r="C140" s="166" t="s">
        <v>453</v>
      </c>
      <c r="D140" t="s">
        <v>70</v>
      </c>
      <c r="E140" s="167" t="s">
        <v>51</v>
      </c>
      <c r="F140" t="s">
        <v>52</v>
      </c>
      <c r="G140" s="165" t="s">
        <v>53</v>
      </c>
      <c r="H140" t="s">
        <v>54</v>
      </c>
      <c r="I140" s="165" t="s">
        <v>55</v>
      </c>
      <c r="J140" t="s">
        <v>54</v>
      </c>
      <c r="K140" s="169"/>
    </row>
    <row r="141" spans="1:11" ht="13.8">
      <c r="A141" s="165" t="s">
        <v>454</v>
      </c>
      <c r="B141" t="s">
        <v>455</v>
      </c>
      <c r="C141" s="166" t="s">
        <v>230</v>
      </c>
      <c r="D141" t="s">
        <v>102</v>
      </c>
      <c r="E141" s="167" t="s">
        <v>51</v>
      </c>
      <c r="F141" t="s">
        <v>52</v>
      </c>
      <c r="G141" s="165" t="s">
        <v>53</v>
      </c>
      <c r="H141" t="s">
        <v>54</v>
      </c>
      <c r="I141" s="165" t="s">
        <v>55</v>
      </c>
      <c r="J141" t="s">
        <v>54</v>
      </c>
      <c r="K141" s="169"/>
    </row>
    <row r="142" spans="1:11" ht="13.8">
      <c r="A142" s="165" t="s">
        <v>456</v>
      </c>
      <c r="B142" t="s">
        <v>457</v>
      </c>
      <c r="C142" s="166" t="s">
        <v>174</v>
      </c>
      <c r="D142" t="s">
        <v>50</v>
      </c>
      <c r="E142" s="167" t="s">
        <v>51</v>
      </c>
      <c r="F142" t="s">
        <v>52</v>
      </c>
      <c r="G142" s="165" t="s">
        <v>53</v>
      </c>
      <c r="H142" t="s">
        <v>54</v>
      </c>
      <c r="I142" s="165" t="s">
        <v>55</v>
      </c>
      <c r="J142" t="s">
        <v>54</v>
      </c>
      <c r="K142" s="169"/>
    </row>
    <row r="143" spans="1:11" ht="13.8">
      <c r="A143" s="165" t="s">
        <v>458</v>
      </c>
      <c r="B143" t="s">
        <v>459</v>
      </c>
      <c r="C143" s="166" t="s">
        <v>460</v>
      </c>
      <c r="D143" t="s">
        <v>461</v>
      </c>
      <c r="E143" s="167" t="s">
        <v>51</v>
      </c>
      <c r="F143" t="s">
        <v>52</v>
      </c>
      <c r="G143" s="165" t="s">
        <v>53</v>
      </c>
      <c r="H143" t="s">
        <v>54</v>
      </c>
      <c r="I143" s="165" t="s">
        <v>55</v>
      </c>
      <c r="J143" t="s">
        <v>54</v>
      </c>
      <c r="K143" s="169"/>
    </row>
    <row r="144" spans="1:11" ht="13.8">
      <c r="A144" s="165" t="s">
        <v>462</v>
      </c>
      <c r="B144" t="s">
        <v>463</v>
      </c>
      <c r="C144" s="166" t="s">
        <v>464</v>
      </c>
      <c r="D144" t="s">
        <v>378</v>
      </c>
      <c r="E144" s="167" t="s">
        <v>51</v>
      </c>
      <c r="F144" t="s">
        <v>52</v>
      </c>
      <c r="G144" s="165" t="s">
        <v>53</v>
      </c>
      <c r="H144" t="s">
        <v>54</v>
      </c>
      <c r="I144" s="165" t="s">
        <v>55</v>
      </c>
      <c r="J144" t="s">
        <v>54</v>
      </c>
      <c r="K144" s="169"/>
    </row>
    <row r="145" spans="1:11" ht="13.8">
      <c r="A145" s="165" t="s">
        <v>465</v>
      </c>
      <c r="B145" t="s">
        <v>466</v>
      </c>
      <c r="C145" s="166" t="s">
        <v>467</v>
      </c>
      <c r="D145" t="s">
        <v>87</v>
      </c>
      <c r="E145" s="167" t="s">
        <v>51</v>
      </c>
      <c r="F145" t="s">
        <v>52</v>
      </c>
      <c r="G145" s="165" t="s">
        <v>53</v>
      </c>
      <c r="H145" t="s">
        <v>54</v>
      </c>
      <c r="I145" s="165" t="s">
        <v>55</v>
      </c>
      <c r="J145" t="s">
        <v>54</v>
      </c>
      <c r="K145" s="169"/>
    </row>
    <row r="146" spans="1:11" ht="13.8">
      <c r="A146" s="165" t="s">
        <v>468</v>
      </c>
      <c r="B146" t="s">
        <v>469</v>
      </c>
      <c r="C146" s="166" t="s">
        <v>470</v>
      </c>
      <c r="D146" t="s">
        <v>136</v>
      </c>
      <c r="E146" s="167" t="s">
        <v>51</v>
      </c>
      <c r="F146" t="s">
        <v>52</v>
      </c>
      <c r="G146" s="165" t="s">
        <v>53</v>
      </c>
      <c r="H146" t="s">
        <v>54</v>
      </c>
      <c r="I146" s="165" t="s">
        <v>55</v>
      </c>
      <c r="J146" t="s">
        <v>54</v>
      </c>
      <c r="K146" s="169"/>
    </row>
    <row r="147" spans="1:11" ht="13.8">
      <c r="A147" s="165" t="s">
        <v>471</v>
      </c>
      <c r="B147" t="s">
        <v>472</v>
      </c>
      <c r="C147" s="166" t="s">
        <v>381</v>
      </c>
      <c r="D147" t="s">
        <v>50</v>
      </c>
      <c r="E147" s="167" t="s">
        <v>51</v>
      </c>
      <c r="F147" t="s">
        <v>52</v>
      </c>
      <c r="G147" s="165" t="s">
        <v>53</v>
      </c>
      <c r="H147" t="s">
        <v>54</v>
      </c>
      <c r="I147" s="165" t="s">
        <v>55</v>
      </c>
      <c r="J147" t="s">
        <v>54</v>
      </c>
      <c r="K147" s="169"/>
    </row>
    <row r="148" spans="1:11" ht="13.8">
      <c r="A148" s="165" t="s">
        <v>473</v>
      </c>
      <c r="B148" t="s">
        <v>474</v>
      </c>
      <c r="C148" s="166" t="s">
        <v>233</v>
      </c>
      <c r="D148" t="s">
        <v>102</v>
      </c>
      <c r="E148" s="167" t="s">
        <v>51</v>
      </c>
      <c r="F148" t="s">
        <v>52</v>
      </c>
      <c r="G148" s="165" t="s">
        <v>53</v>
      </c>
      <c r="H148" t="s">
        <v>54</v>
      </c>
      <c r="I148" s="165" t="s">
        <v>55</v>
      </c>
      <c r="J148" t="s">
        <v>54</v>
      </c>
      <c r="K148" s="169"/>
    </row>
    <row r="149" spans="1:11" ht="13.8">
      <c r="A149" s="165" t="s">
        <v>475</v>
      </c>
      <c r="B149" t="s">
        <v>476</v>
      </c>
      <c r="C149" s="166" t="s">
        <v>360</v>
      </c>
      <c r="D149" t="s">
        <v>320</v>
      </c>
      <c r="E149" s="167" t="s">
        <v>51</v>
      </c>
      <c r="F149" t="s">
        <v>52</v>
      </c>
      <c r="G149" s="165" t="s">
        <v>53</v>
      </c>
      <c r="H149" t="s">
        <v>54</v>
      </c>
      <c r="I149" s="165" t="s">
        <v>55</v>
      </c>
      <c r="J149" t="s">
        <v>54</v>
      </c>
      <c r="K149" s="169"/>
    </row>
    <row r="150" spans="1:11" ht="13.8">
      <c r="A150" s="165" t="s">
        <v>477</v>
      </c>
      <c r="B150" t="s">
        <v>478</v>
      </c>
      <c r="C150" s="166" t="s">
        <v>479</v>
      </c>
      <c r="D150" t="s">
        <v>59</v>
      </c>
      <c r="E150" s="167" t="s">
        <v>51</v>
      </c>
      <c r="F150" t="s">
        <v>52</v>
      </c>
      <c r="G150" s="165" t="s">
        <v>53</v>
      </c>
      <c r="H150" t="s">
        <v>54</v>
      </c>
      <c r="I150" s="165" t="s">
        <v>55</v>
      </c>
      <c r="J150" t="s">
        <v>54</v>
      </c>
      <c r="K150" s="169"/>
    </row>
    <row r="151" spans="1:11" ht="13.8">
      <c r="A151" s="165" t="s">
        <v>480</v>
      </c>
      <c r="B151" t="s">
        <v>481</v>
      </c>
      <c r="C151" s="166" t="s">
        <v>101</v>
      </c>
      <c r="D151" t="s">
        <v>80</v>
      </c>
      <c r="E151" s="167" t="s">
        <v>51</v>
      </c>
      <c r="F151" t="s">
        <v>52</v>
      </c>
      <c r="G151" s="165" t="s">
        <v>53</v>
      </c>
      <c r="H151" t="s">
        <v>54</v>
      </c>
      <c r="I151" s="165" t="s">
        <v>55</v>
      </c>
      <c r="J151" t="s">
        <v>54</v>
      </c>
      <c r="K151" s="169"/>
    </row>
    <row r="152" spans="1:11" ht="13.8">
      <c r="A152" s="165" t="s">
        <v>482</v>
      </c>
      <c r="B152" t="s">
        <v>483</v>
      </c>
      <c r="C152" s="166" t="s">
        <v>93</v>
      </c>
      <c r="D152" t="s">
        <v>50</v>
      </c>
      <c r="E152" s="167" t="s">
        <v>51</v>
      </c>
      <c r="F152" t="s">
        <v>52</v>
      </c>
      <c r="G152" s="165" t="s">
        <v>53</v>
      </c>
      <c r="H152" t="s">
        <v>54</v>
      </c>
      <c r="I152" s="165" t="s">
        <v>55</v>
      </c>
      <c r="J152" t="s">
        <v>54</v>
      </c>
      <c r="K152" s="169"/>
    </row>
    <row r="153" spans="1:11" ht="13.8">
      <c r="A153" s="165" t="s">
        <v>484</v>
      </c>
      <c r="B153" t="s">
        <v>485</v>
      </c>
      <c r="C153" s="166" t="s">
        <v>486</v>
      </c>
      <c r="D153" t="s">
        <v>59</v>
      </c>
      <c r="E153" s="167" t="s">
        <v>51</v>
      </c>
      <c r="F153" t="s">
        <v>52</v>
      </c>
      <c r="G153" s="165" t="s">
        <v>53</v>
      </c>
      <c r="H153" t="s">
        <v>54</v>
      </c>
      <c r="I153" s="165" t="s">
        <v>55</v>
      </c>
      <c r="J153" t="s">
        <v>54</v>
      </c>
      <c r="K153" s="169"/>
    </row>
    <row r="154" spans="1:11" ht="13.8">
      <c r="A154" s="165" t="s">
        <v>487</v>
      </c>
      <c r="B154" t="s">
        <v>488</v>
      </c>
      <c r="C154" s="166" t="s">
        <v>420</v>
      </c>
      <c r="D154" t="s">
        <v>59</v>
      </c>
      <c r="E154" s="167" t="s">
        <v>51</v>
      </c>
      <c r="F154" t="s">
        <v>52</v>
      </c>
      <c r="G154" s="165" t="s">
        <v>53</v>
      </c>
      <c r="H154" t="s">
        <v>54</v>
      </c>
      <c r="I154" s="165" t="s">
        <v>55</v>
      </c>
      <c r="J154" t="s">
        <v>54</v>
      </c>
      <c r="K154" s="169"/>
    </row>
    <row r="155" spans="1:11" ht="13.8">
      <c r="A155" s="165" t="s">
        <v>489</v>
      </c>
      <c r="B155" t="s">
        <v>490</v>
      </c>
      <c r="C155" s="166" t="s">
        <v>156</v>
      </c>
      <c r="D155" t="s">
        <v>59</v>
      </c>
      <c r="E155" s="167" t="s">
        <v>51</v>
      </c>
      <c r="F155" t="s">
        <v>52</v>
      </c>
      <c r="G155" s="165" t="s">
        <v>53</v>
      </c>
      <c r="H155" t="s">
        <v>54</v>
      </c>
      <c r="I155" s="165" t="s">
        <v>55</v>
      </c>
      <c r="J155" t="s">
        <v>54</v>
      </c>
      <c r="K155" s="169"/>
    </row>
    <row r="156" spans="1:11" ht="13.8">
      <c r="A156" s="165" t="s">
        <v>491</v>
      </c>
      <c r="B156" t="s">
        <v>492</v>
      </c>
      <c r="C156" s="166" t="s">
        <v>49</v>
      </c>
      <c r="D156" t="s">
        <v>59</v>
      </c>
      <c r="E156" s="167" t="s">
        <v>51</v>
      </c>
      <c r="F156" t="s">
        <v>52</v>
      </c>
      <c r="G156" s="165" t="s">
        <v>53</v>
      </c>
      <c r="H156" t="s">
        <v>54</v>
      </c>
      <c r="I156" s="165" t="s">
        <v>55</v>
      </c>
      <c r="J156" t="s">
        <v>54</v>
      </c>
      <c r="K156" s="169"/>
    </row>
    <row r="157" spans="1:11" ht="13.8">
      <c r="A157" s="165" t="s">
        <v>493</v>
      </c>
      <c r="B157" t="s">
        <v>494</v>
      </c>
      <c r="C157" s="166" t="s">
        <v>165</v>
      </c>
      <c r="D157" t="s">
        <v>59</v>
      </c>
      <c r="E157" s="167" t="s">
        <v>51</v>
      </c>
      <c r="F157" t="s">
        <v>52</v>
      </c>
      <c r="G157" s="165" t="s">
        <v>53</v>
      </c>
      <c r="H157" t="s">
        <v>54</v>
      </c>
      <c r="I157" s="165" t="s">
        <v>55</v>
      </c>
      <c r="J157" t="s">
        <v>54</v>
      </c>
      <c r="K157" s="169"/>
    </row>
    <row r="158" spans="1:11" ht="13.8">
      <c r="A158" s="165" t="s">
        <v>495</v>
      </c>
      <c r="B158" t="s">
        <v>496</v>
      </c>
      <c r="C158" s="166" t="s">
        <v>292</v>
      </c>
      <c r="D158" t="s">
        <v>378</v>
      </c>
      <c r="E158" s="167" t="s">
        <v>51</v>
      </c>
      <c r="F158" t="s">
        <v>52</v>
      </c>
      <c r="G158" s="165" t="s">
        <v>53</v>
      </c>
      <c r="H158" t="s">
        <v>54</v>
      </c>
      <c r="I158" s="165" t="s">
        <v>55</v>
      </c>
      <c r="J158" t="s">
        <v>54</v>
      </c>
      <c r="K158" s="169"/>
    </row>
    <row r="159" spans="1:11" ht="13.8">
      <c r="A159" s="165" t="s">
        <v>497</v>
      </c>
      <c r="B159" t="s">
        <v>498</v>
      </c>
      <c r="C159" s="166" t="s">
        <v>165</v>
      </c>
      <c r="D159" t="s">
        <v>98</v>
      </c>
      <c r="E159" s="167" t="s">
        <v>51</v>
      </c>
      <c r="F159" t="s">
        <v>52</v>
      </c>
      <c r="G159" s="165" t="s">
        <v>53</v>
      </c>
      <c r="H159" t="s">
        <v>54</v>
      </c>
      <c r="I159" s="165" t="s">
        <v>55</v>
      </c>
      <c r="J159" t="s">
        <v>54</v>
      </c>
      <c r="K159" s="169"/>
    </row>
    <row r="160" spans="1:11" ht="13.8">
      <c r="A160" s="165" t="s">
        <v>499</v>
      </c>
      <c r="B160" t="s">
        <v>500</v>
      </c>
      <c r="C160" s="166" t="s">
        <v>501</v>
      </c>
      <c r="D160" t="s">
        <v>50</v>
      </c>
      <c r="E160" s="167" t="s">
        <v>51</v>
      </c>
      <c r="F160" t="s">
        <v>52</v>
      </c>
      <c r="G160" s="165" t="s">
        <v>53</v>
      </c>
      <c r="H160" t="s">
        <v>54</v>
      </c>
      <c r="I160" s="165" t="s">
        <v>55</v>
      </c>
      <c r="J160" t="s">
        <v>54</v>
      </c>
      <c r="K160" s="169"/>
    </row>
    <row r="161" spans="1:11" ht="13.8">
      <c r="A161" s="165" t="s">
        <v>502</v>
      </c>
      <c r="B161" t="s">
        <v>503</v>
      </c>
      <c r="C161" s="166" t="s">
        <v>363</v>
      </c>
      <c r="D161" t="s">
        <v>63</v>
      </c>
      <c r="E161" s="167" t="s">
        <v>51</v>
      </c>
      <c r="F161" t="s">
        <v>52</v>
      </c>
      <c r="G161" s="165" t="s">
        <v>53</v>
      </c>
      <c r="H161" t="s">
        <v>54</v>
      </c>
      <c r="I161" s="165" t="s">
        <v>55</v>
      </c>
      <c r="J161" t="s">
        <v>54</v>
      </c>
      <c r="K161" s="169"/>
    </row>
    <row r="162" spans="1:11" ht="13.8">
      <c r="A162" s="165" t="s">
        <v>504</v>
      </c>
      <c r="B162" t="s">
        <v>505</v>
      </c>
      <c r="C162" s="166" t="s">
        <v>506</v>
      </c>
      <c r="D162" t="s">
        <v>50</v>
      </c>
      <c r="E162" s="167" t="s">
        <v>51</v>
      </c>
      <c r="F162" t="s">
        <v>52</v>
      </c>
      <c r="G162" s="165" t="s">
        <v>53</v>
      </c>
      <c r="H162" t="s">
        <v>54</v>
      </c>
      <c r="I162" s="165" t="s">
        <v>55</v>
      </c>
      <c r="J162" t="s">
        <v>54</v>
      </c>
      <c r="K162" s="169"/>
    </row>
    <row r="163" spans="1:11" ht="13.8">
      <c r="A163" s="165" t="s">
        <v>507</v>
      </c>
      <c r="B163" t="s">
        <v>508</v>
      </c>
      <c r="C163" s="166" t="s">
        <v>509</v>
      </c>
      <c r="D163" t="s">
        <v>178</v>
      </c>
      <c r="E163" s="167" t="s">
        <v>51</v>
      </c>
      <c r="F163" t="s">
        <v>52</v>
      </c>
      <c r="G163" s="165" t="s">
        <v>53</v>
      </c>
      <c r="H163" t="s">
        <v>54</v>
      </c>
      <c r="I163" s="165" t="s">
        <v>55</v>
      </c>
      <c r="J163" t="s">
        <v>54</v>
      </c>
      <c r="K163" s="169"/>
    </row>
    <row r="164" spans="1:11" ht="13.8">
      <c r="A164" s="165" t="s">
        <v>510</v>
      </c>
      <c r="B164" t="s">
        <v>511</v>
      </c>
      <c r="C164" s="166" t="s">
        <v>165</v>
      </c>
      <c r="D164" t="s">
        <v>59</v>
      </c>
      <c r="E164" s="167" t="s">
        <v>51</v>
      </c>
      <c r="F164" t="s">
        <v>52</v>
      </c>
      <c r="G164" s="165" t="s">
        <v>53</v>
      </c>
      <c r="H164" t="s">
        <v>54</v>
      </c>
      <c r="I164" s="165" t="s">
        <v>55</v>
      </c>
      <c r="J164" t="s">
        <v>54</v>
      </c>
      <c r="K164" s="169"/>
    </row>
    <row r="165" spans="1:11" ht="13.8">
      <c r="A165" s="165" t="s">
        <v>512</v>
      </c>
      <c r="B165" t="s">
        <v>513</v>
      </c>
      <c r="C165" s="166" t="s">
        <v>363</v>
      </c>
      <c r="D165" t="s">
        <v>59</v>
      </c>
      <c r="E165" s="167" t="s">
        <v>51</v>
      </c>
      <c r="F165" t="s">
        <v>52</v>
      </c>
      <c r="G165" s="165" t="s">
        <v>53</v>
      </c>
      <c r="H165" t="s">
        <v>54</v>
      </c>
      <c r="I165" s="165" t="s">
        <v>55</v>
      </c>
      <c r="J165" t="s">
        <v>54</v>
      </c>
      <c r="K165" s="169"/>
    </row>
    <row r="166" spans="1:11" ht="13.8">
      <c r="A166" s="165" t="s">
        <v>514</v>
      </c>
      <c r="B166" t="s">
        <v>515</v>
      </c>
      <c r="C166" s="166" t="s">
        <v>516</v>
      </c>
      <c r="D166" t="s">
        <v>136</v>
      </c>
      <c r="E166" s="167" t="s">
        <v>51</v>
      </c>
      <c r="F166" t="s">
        <v>52</v>
      </c>
      <c r="G166" s="165" t="s">
        <v>53</v>
      </c>
      <c r="H166" t="s">
        <v>54</v>
      </c>
      <c r="I166" s="165" t="s">
        <v>55</v>
      </c>
      <c r="J166" t="s">
        <v>54</v>
      </c>
      <c r="K166" s="169"/>
    </row>
    <row r="167" spans="1:11" ht="13.8">
      <c r="A167" s="165" t="s">
        <v>517</v>
      </c>
      <c r="B167" t="s">
        <v>518</v>
      </c>
      <c r="C167" s="166" t="s">
        <v>286</v>
      </c>
      <c r="D167" t="s">
        <v>59</v>
      </c>
      <c r="E167" s="167" t="s">
        <v>51</v>
      </c>
      <c r="F167" t="s">
        <v>52</v>
      </c>
      <c r="G167" s="165" t="s">
        <v>53</v>
      </c>
      <c r="H167" t="s">
        <v>54</v>
      </c>
      <c r="I167" s="165" t="s">
        <v>55</v>
      </c>
      <c r="J167" t="s">
        <v>54</v>
      </c>
      <c r="K167" s="169"/>
    </row>
    <row r="168" spans="1:11" ht="13.8">
      <c r="A168" s="165" t="s">
        <v>519</v>
      </c>
      <c r="B168" t="s">
        <v>520</v>
      </c>
      <c r="C168" s="166" t="s">
        <v>244</v>
      </c>
      <c r="D168" t="s">
        <v>59</v>
      </c>
      <c r="E168" s="167" t="s">
        <v>51</v>
      </c>
      <c r="F168" t="s">
        <v>52</v>
      </c>
      <c r="G168" s="165" t="s">
        <v>53</v>
      </c>
      <c r="H168" t="s">
        <v>54</v>
      </c>
      <c r="I168" s="165" t="s">
        <v>55</v>
      </c>
      <c r="J168" t="s">
        <v>54</v>
      </c>
      <c r="K168" s="169"/>
    </row>
    <row r="169" spans="1:11" ht="13.8">
      <c r="A169" s="165" t="s">
        <v>521</v>
      </c>
      <c r="B169" t="s">
        <v>522</v>
      </c>
      <c r="C169" s="166" t="s">
        <v>523</v>
      </c>
      <c r="D169" t="s">
        <v>149</v>
      </c>
      <c r="E169" s="167" t="s">
        <v>51</v>
      </c>
      <c r="F169" t="s">
        <v>52</v>
      </c>
      <c r="G169" s="165" t="s">
        <v>53</v>
      </c>
      <c r="H169" t="s">
        <v>54</v>
      </c>
      <c r="I169" s="165" t="s">
        <v>55</v>
      </c>
      <c r="J169" t="s">
        <v>54</v>
      </c>
      <c r="K169" s="169"/>
    </row>
    <row r="170" spans="1:11" ht="13.8">
      <c r="A170" s="165" t="s">
        <v>524</v>
      </c>
      <c r="B170" t="s">
        <v>525</v>
      </c>
      <c r="C170" s="166" t="s">
        <v>526</v>
      </c>
      <c r="D170" t="s">
        <v>417</v>
      </c>
      <c r="E170" s="167" t="s">
        <v>51</v>
      </c>
      <c r="F170" t="s">
        <v>52</v>
      </c>
      <c r="G170" s="165" t="s">
        <v>53</v>
      </c>
      <c r="H170" t="s">
        <v>54</v>
      </c>
      <c r="I170" s="165" t="s">
        <v>55</v>
      </c>
      <c r="J170" t="s">
        <v>54</v>
      </c>
      <c r="K170" s="169"/>
    </row>
    <row r="171" spans="1:11" ht="13.8">
      <c r="A171" s="165" t="s">
        <v>527</v>
      </c>
      <c r="B171" t="s">
        <v>528</v>
      </c>
      <c r="C171" s="166" t="s">
        <v>516</v>
      </c>
      <c r="D171" t="s">
        <v>136</v>
      </c>
      <c r="E171" s="167" t="s">
        <v>51</v>
      </c>
      <c r="F171" t="s">
        <v>52</v>
      </c>
      <c r="G171" s="165" t="s">
        <v>53</v>
      </c>
      <c r="H171" t="s">
        <v>54</v>
      </c>
      <c r="I171" s="165" t="s">
        <v>55</v>
      </c>
      <c r="J171" t="s">
        <v>54</v>
      </c>
      <c r="K171" s="169"/>
    </row>
    <row r="172" spans="1:11" ht="13.8">
      <c r="A172" s="165" t="s">
        <v>529</v>
      </c>
      <c r="B172" t="s">
        <v>530</v>
      </c>
      <c r="C172" s="166" t="s">
        <v>531</v>
      </c>
      <c r="D172" t="s">
        <v>50</v>
      </c>
      <c r="E172" s="167" t="s">
        <v>51</v>
      </c>
      <c r="F172" t="s">
        <v>52</v>
      </c>
      <c r="G172" s="165" t="s">
        <v>53</v>
      </c>
      <c r="H172" t="s">
        <v>54</v>
      </c>
      <c r="I172" s="165" t="s">
        <v>55</v>
      </c>
      <c r="J172" t="s">
        <v>54</v>
      </c>
      <c r="K172" s="169"/>
    </row>
    <row r="173" spans="1:11" ht="13.8">
      <c r="A173" s="165" t="s">
        <v>532</v>
      </c>
      <c r="B173" t="s">
        <v>533</v>
      </c>
      <c r="C173" s="166" t="s">
        <v>534</v>
      </c>
      <c r="D173" t="s">
        <v>63</v>
      </c>
      <c r="E173" s="167" t="s">
        <v>51</v>
      </c>
      <c r="F173" t="s">
        <v>52</v>
      </c>
      <c r="G173" s="165" t="s">
        <v>53</v>
      </c>
      <c r="H173" t="s">
        <v>54</v>
      </c>
      <c r="I173" s="165" t="s">
        <v>55</v>
      </c>
      <c r="J173" t="s">
        <v>54</v>
      </c>
      <c r="K173" s="169"/>
    </row>
    <row r="174" spans="1:11" ht="13.8">
      <c r="A174" s="165" t="s">
        <v>535</v>
      </c>
      <c r="B174" t="s">
        <v>536</v>
      </c>
      <c r="C174" s="166" t="s">
        <v>171</v>
      </c>
      <c r="D174" t="s">
        <v>98</v>
      </c>
      <c r="E174" s="167" t="s">
        <v>51</v>
      </c>
      <c r="F174" t="s">
        <v>52</v>
      </c>
      <c r="G174" s="165" t="s">
        <v>53</v>
      </c>
      <c r="H174" t="s">
        <v>54</v>
      </c>
      <c r="I174" s="165" t="s">
        <v>55</v>
      </c>
      <c r="J174" t="s">
        <v>54</v>
      </c>
      <c r="K174" s="169"/>
    </row>
    <row r="175" spans="1:11" ht="13.8">
      <c r="A175" s="165" t="s">
        <v>537</v>
      </c>
      <c r="B175" t="s">
        <v>538</v>
      </c>
      <c r="C175" s="166" t="s">
        <v>165</v>
      </c>
      <c r="D175" t="s">
        <v>98</v>
      </c>
      <c r="E175" s="167" t="s">
        <v>51</v>
      </c>
      <c r="F175" t="s">
        <v>52</v>
      </c>
      <c r="G175" s="165" t="s">
        <v>53</v>
      </c>
      <c r="H175" t="s">
        <v>54</v>
      </c>
      <c r="I175" s="165" t="s">
        <v>55</v>
      </c>
      <c r="J175" t="s">
        <v>54</v>
      </c>
      <c r="K175" s="169"/>
    </row>
    <row r="176" spans="1:11" ht="13.8">
      <c r="A176" s="165" t="s">
        <v>539</v>
      </c>
      <c r="B176" t="s">
        <v>540</v>
      </c>
      <c r="C176" s="166" t="s">
        <v>541</v>
      </c>
      <c r="D176" t="s">
        <v>59</v>
      </c>
      <c r="E176" s="167" t="s">
        <v>51</v>
      </c>
      <c r="F176" t="s">
        <v>52</v>
      </c>
      <c r="G176" s="165" t="s">
        <v>53</v>
      </c>
      <c r="H176" t="s">
        <v>54</v>
      </c>
      <c r="I176" s="165" t="s">
        <v>55</v>
      </c>
      <c r="J176" t="s">
        <v>54</v>
      </c>
      <c r="K176" s="169"/>
    </row>
    <row r="177" spans="1:11" ht="13.8">
      <c r="A177" s="165" t="s">
        <v>542</v>
      </c>
      <c r="B177" t="s">
        <v>543</v>
      </c>
      <c r="C177" s="166" t="s">
        <v>544</v>
      </c>
      <c r="D177" t="s">
        <v>59</v>
      </c>
      <c r="E177" s="167" t="s">
        <v>51</v>
      </c>
      <c r="F177" t="s">
        <v>52</v>
      </c>
      <c r="G177" s="165" t="s">
        <v>53</v>
      </c>
      <c r="H177" t="s">
        <v>54</v>
      </c>
      <c r="I177" s="165" t="s">
        <v>55</v>
      </c>
      <c r="J177" t="s">
        <v>54</v>
      </c>
      <c r="K177" s="169"/>
    </row>
    <row r="178" spans="1:11" ht="13.8">
      <c r="A178" s="165" t="s">
        <v>545</v>
      </c>
      <c r="B178" t="s">
        <v>546</v>
      </c>
      <c r="C178" s="166" t="s">
        <v>381</v>
      </c>
      <c r="D178" t="s">
        <v>50</v>
      </c>
      <c r="E178" s="167" t="s">
        <v>51</v>
      </c>
      <c r="F178" t="s">
        <v>52</v>
      </c>
      <c r="G178" s="165" t="s">
        <v>53</v>
      </c>
      <c r="H178" t="s">
        <v>54</v>
      </c>
      <c r="I178" s="165" t="s">
        <v>55</v>
      </c>
      <c r="J178" t="s">
        <v>54</v>
      </c>
      <c r="K178" s="169"/>
    </row>
    <row r="179" spans="1:11" ht="13.8">
      <c r="A179" s="165" t="s">
        <v>547</v>
      </c>
      <c r="B179" t="s">
        <v>548</v>
      </c>
      <c r="C179" s="166" t="s">
        <v>549</v>
      </c>
      <c r="D179" t="s">
        <v>136</v>
      </c>
      <c r="E179" s="167" t="s">
        <v>51</v>
      </c>
      <c r="F179" t="s">
        <v>52</v>
      </c>
      <c r="G179" s="165" t="s">
        <v>53</v>
      </c>
      <c r="H179" t="s">
        <v>54</v>
      </c>
      <c r="I179" s="165" t="s">
        <v>55</v>
      </c>
      <c r="J179" t="s">
        <v>54</v>
      </c>
      <c r="K179" s="169"/>
    </row>
    <row r="180" spans="1:11" ht="13.8">
      <c r="A180" s="165" t="s">
        <v>550</v>
      </c>
      <c r="B180" t="s">
        <v>551</v>
      </c>
      <c r="C180" s="166" t="s">
        <v>552</v>
      </c>
      <c r="D180" t="s">
        <v>50</v>
      </c>
      <c r="E180" s="167" t="s">
        <v>51</v>
      </c>
      <c r="F180" t="s">
        <v>52</v>
      </c>
      <c r="G180" s="165" t="s">
        <v>53</v>
      </c>
      <c r="H180" t="s">
        <v>54</v>
      </c>
      <c r="I180" s="165" t="s">
        <v>55</v>
      </c>
      <c r="J180" t="s">
        <v>54</v>
      </c>
      <c r="K180" s="169"/>
    </row>
    <row r="181" spans="1:11" ht="13.8">
      <c r="A181" s="165" t="s">
        <v>553</v>
      </c>
      <c r="B181" t="s">
        <v>554</v>
      </c>
      <c r="C181" s="166" t="s">
        <v>450</v>
      </c>
      <c r="D181" t="s">
        <v>50</v>
      </c>
      <c r="E181" s="167" t="s">
        <v>51</v>
      </c>
      <c r="F181" t="s">
        <v>52</v>
      </c>
      <c r="G181" s="165" t="s">
        <v>53</v>
      </c>
      <c r="H181" t="s">
        <v>54</v>
      </c>
      <c r="I181" s="165" t="s">
        <v>55</v>
      </c>
      <c r="J181" t="s">
        <v>54</v>
      </c>
      <c r="K181" s="169"/>
    </row>
    <row r="182" spans="1:11" ht="13.8">
      <c r="A182" s="165" t="s">
        <v>555</v>
      </c>
      <c r="B182" t="s">
        <v>556</v>
      </c>
      <c r="C182" s="166" t="s">
        <v>557</v>
      </c>
      <c r="D182" t="s">
        <v>50</v>
      </c>
      <c r="E182" s="167" t="s">
        <v>51</v>
      </c>
      <c r="F182" t="s">
        <v>52</v>
      </c>
      <c r="G182" s="165" t="s">
        <v>53</v>
      </c>
      <c r="H182" t="s">
        <v>54</v>
      </c>
      <c r="I182" s="165" t="s">
        <v>55</v>
      </c>
      <c r="J182" t="s">
        <v>54</v>
      </c>
      <c r="K182" s="169"/>
    </row>
    <row r="183" spans="1:11" ht="13.8">
      <c r="A183" s="165" t="s">
        <v>558</v>
      </c>
      <c r="B183" t="s">
        <v>559</v>
      </c>
      <c r="C183" s="166" t="s">
        <v>560</v>
      </c>
      <c r="D183" t="s">
        <v>50</v>
      </c>
      <c r="E183" s="167" t="s">
        <v>51</v>
      </c>
      <c r="F183" t="s">
        <v>52</v>
      </c>
      <c r="G183" s="165" t="s">
        <v>53</v>
      </c>
      <c r="H183" t="s">
        <v>54</v>
      </c>
      <c r="I183" s="165" t="s">
        <v>55</v>
      </c>
      <c r="J183" t="s">
        <v>54</v>
      </c>
      <c r="K183" s="169"/>
    </row>
    <row r="184" spans="1:11" ht="13.8">
      <c r="A184" s="165" t="s">
        <v>561</v>
      </c>
      <c r="B184" t="s">
        <v>562</v>
      </c>
      <c r="C184" s="166" t="s">
        <v>124</v>
      </c>
      <c r="D184" t="s">
        <v>94</v>
      </c>
      <c r="E184" s="167" t="s">
        <v>51</v>
      </c>
      <c r="F184" t="s">
        <v>52</v>
      </c>
      <c r="G184" s="165" t="s">
        <v>53</v>
      </c>
      <c r="H184" t="s">
        <v>54</v>
      </c>
      <c r="I184" s="165" t="s">
        <v>55</v>
      </c>
      <c r="J184" t="s">
        <v>54</v>
      </c>
      <c r="K184" s="169"/>
    </row>
    <row r="185" spans="1:11" ht="13.8">
      <c r="A185" s="165" t="s">
        <v>563</v>
      </c>
      <c r="B185" t="s">
        <v>564</v>
      </c>
      <c r="C185" s="166" t="s">
        <v>187</v>
      </c>
      <c r="D185" t="s">
        <v>50</v>
      </c>
      <c r="E185" s="167" t="s">
        <v>51</v>
      </c>
      <c r="F185" t="s">
        <v>52</v>
      </c>
      <c r="G185" s="165" t="s">
        <v>53</v>
      </c>
      <c r="H185" t="s">
        <v>54</v>
      </c>
      <c r="I185" s="165" t="s">
        <v>55</v>
      </c>
      <c r="J185" t="s">
        <v>54</v>
      </c>
      <c r="K185" s="169"/>
    </row>
    <row r="186" spans="1:11" ht="13.8">
      <c r="A186" s="165" t="s">
        <v>565</v>
      </c>
      <c r="B186" t="s">
        <v>566</v>
      </c>
      <c r="C186" s="166" t="s">
        <v>567</v>
      </c>
      <c r="D186" t="s">
        <v>98</v>
      </c>
      <c r="E186" s="167" t="s">
        <v>51</v>
      </c>
      <c r="F186" t="s">
        <v>52</v>
      </c>
      <c r="G186" s="165" t="s">
        <v>53</v>
      </c>
      <c r="H186" t="s">
        <v>54</v>
      </c>
      <c r="I186" s="165" t="s">
        <v>55</v>
      </c>
      <c r="J186" t="s">
        <v>54</v>
      </c>
      <c r="K186" s="169"/>
    </row>
    <row r="187" spans="1:11" ht="13.8">
      <c r="A187" s="165" t="s">
        <v>568</v>
      </c>
      <c r="B187" t="s">
        <v>569</v>
      </c>
      <c r="C187" s="166" t="s">
        <v>570</v>
      </c>
      <c r="D187" t="s">
        <v>63</v>
      </c>
      <c r="E187" s="167" t="s">
        <v>51</v>
      </c>
      <c r="F187" t="s">
        <v>52</v>
      </c>
      <c r="G187" s="165" t="s">
        <v>53</v>
      </c>
      <c r="H187" t="s">
        <v>54</v>
      </c>
      <c r="I187" s="165" t="s">
        <v>55</v>
      </c>
      <c r="J187" t="s">
        <v>54</v>
      </c>
      <c r="K187" s="169"/>
    </row>
    <row r="188" spans="1:11" ht="13.8">
      <c r="A188" s="165" t="s">
        <v>571</v>
      </c>
      <c r="B188" t="s">
        <v>572</v>
      </c>
      <c r="C188" s="166" t="s">
        <v>205</v>
      </c>
      <c r="D188" t="s">
        <v>50</v>
      </c>
      <c r="E188" s="167" t="s">
        <v>51</v>
      </c>
      <c r="F188" t="s">
        <v>52</v>
      </c>
      <c r="G188" s="165" t="s">
        <v>53</v>
      </c>
      <c r="H188" t="s">
        <v>54</v>
      </c>
      <c r="I188" s="165" t="s">
        <v>55</v>
      </c>
      <c r="J188" t="s">
        <v>54</v>
      </c>
      <c r="K188" s="169"/>
    </row>
    <row r="189" spans="1:11" ht="13.8">
      <c r="A189" s="165" t="s">
        <v>573</v>
      </c>
      <c r="B189" t="s">
        <v>574</v>
      </c>
      <c r="C189" s="166" t="s">
        <v>187</v>
      </c>
      <c r="D189" t="s">
        <v>293</v>
      </c>
      <c r="E189" s="167" t="s">
        <v>51</v>
      </c>
      <c r="F189" t="s">
        <v>52</v>
      </c>
      <c r="G189" s="165" t="s">
        <v>53</v>
      </c>
      <c r="H189" t="s">
        <v>54</v>
      </c>
      <c r="I189" s="165" t="s">
        <v>55</v>
      </c>
      <c r="J189" t="s">
        <v>54</v>
      </c>
      <c r="K189" s="169"/>
    </row>
    <row r="190" spans="1:11" ht="13.8">
      <c r="A190" s="165" t="s">
        <v>575</v>
      </c>
      <c r="B190" t="s">
        <v>576</v>
      </c>
      <c r="C190" s="166" t="s">
        <v>577</v>
      </c>
      <c r="D190" t="s">
        <v>50</v>
      </c>
      <c r="E190" s="167" t="s">
        <v>51</v>
      </c>
      <c r="F190" t="s">
        <v>52</v>
      </c>
      <c r="G190" s="165" t="s">
        <v>53</v>
      </c>
      <c r="H190" t="s">
        <v>54</v>
      </c>
      <c r="I190" s="165" t="s">
        <v>55</v>
      </c>
      <c r="J190" t="s">
        <v>54</v>
      </c>
      <c r="K190" s="169"/>
    </row>
    <row r="191" spans="1:11" ht="13.8">
      <c r="A191" s="165" t="s">
        <v>578</v>
      </c>
      <c r="B191" t="s">
        <v>579</v>
      </c>
      <c r="C191" s="166" t="s">
        <v>580</v>
      </c>
      <c r="D191" t="s">
        <v>59</v>
      </c>
      <c r="E191" s="167" t="s">
        <v>51</v>
      </c>
      <c r="F191" t="s">
        <v>52</v>
      </c>
      <c r="G191" s="165" t="s">
        <v>53</v>
      </c>
      <c r="H191" t="s">
        <v>54</v>
      </c>
      <c r="I191" s="165" t="s">
        <v>55</v>
      </c>
      <c r="J191" t="s">
        <v>54</v>
      </c>
      <c r="K191" s="169"/>
    </row>
    <row r="192" spans="1:11" ht="13.8">
      <c r="A192" s="165" t="s">
        <v>581</v>
      </c>
      <c r="B192" t="s">
        <v>582</v>
      </c>
      <c r="C192" s="166" t="s">
        <v>583</v>
      </c>
      <c r="D192" t="s">
        <v>136</v>
      </c>
      <c r="E192" s="167" t="s">
        <v>51</v>
      </c>
      <c r="F192" t="s">
        <v>52</v>
      </c>
      <c r="G192" s="165" t="s">
        <v>53</v>
      </c>
      <c r="H192" t="s">
        <v>54</v>
      </c>
      <c r="I192" s="165" t="s">
        <v>55</v>
      </c>
      <c r="J192" t="s">
        <v>54</v>
      </c>
      <c r="K192" s="169"/>
    </row>
    <row r="193" spans="1:11" ht="13.8">
      <c r="A193" s="165" t="s">
        <v>584</v>
      </c>
      <c r="B193" t="s">
        <v>585</v>
      </c>
      <c r="C193" s="166" t="s">
        <v>586</v>
      </c>
      <c r="D193" t="s">
        <v>59</v>
      </c>
      <c r="E193" s="167" t="s">
        <v>51</v>
      </c>
      <c r="F193" t="s">
        <v>52</v>
      </c>
      <c r="G193" s="165" t="s">
        <v>53</v>
      </c>
      <c r="H193" t="s">
        <v>54</v>
      </c>
      <c r="I193" s="165" t="s">
        <v>55</v>
      </c>
      <c r="J193" t="s">
        <v>54</v>
      </c>
      <c r="K193" s="169"/>
    </row>
    <row r="194" spans="1:11" ht="13.8">
      <c r="A194" s="165" t="s">
        <v>587</v>
      </c>
      <c r="B194" t="s">
        <v>588</v>
      </c>
      <c r="C194" s="166" t="s">
        <v>589</v>
      </c>
      <c r="D194" t="s">
        <v>136</v>
      </c>
      <c r="E194" s="167" t="s">
        <v>51</v>
      </c>
      <c r="F194" t="s">
        <v>52</v>
      </c>
      <c r="G194" s="165" t="s">
        <v>53</v>
      </c>
      <c r="H194" t="s">
        <v>54</v>
      </c>
      <c r="I194" s="165" t="s">
        <v>55</v>
      </c>
      <c r="J194" t="s">
        <v>54</v>
      </c>
      <c r="K194" s="169"/>
    </row>
    <row r="195" spans="1:11" ht="13.8">
      <c r="A195" s="165" t="s">
        <v>590</v>
      </c>
      <c r="B195" t="s">
        <v>591</v>
      </c>
      <c r="C195" s="166" t="s">
        <v>257</v>
      </c>
      <c r="D195" t="s">
        <v>59</v>
      </c>
      <c r="E195" s="167" t="s">
        <v>51</v>
      </c>
      <c r="F195" t="s">
        <v>52</v>
      </c>
      <c r="G195" s="165" t="s">
        <v>53</v>
      </c>
      <c r="H195" t="s">
        <v>54</v>
      </c>
      <c r="I195" s="165" t="s">
        <v>55</v>
      </c>
      <c r="J195" t="s">
        <v>54</v>
      </c>
      <c r="K195" s="169"/>
    </row>
    <row r="196" spans="1:11" ht="13.8">
      <c r="A196" s="165" t="s">
        <v>592</v>
      </c>
      <c r="B196" t="s">
        <v>593</v>
      </c>
      <c r="C196" s="166" t="s">
        <v>236</v>
      </c>
      <c r="D196" t="s">
        <v>59</v>
      </c>
      <c r="E196" s="167" t="s">
        <v>51</v>
      </c>
      <c r="F196" t="s">
        <v>52</v>
      </c>
      <c r="G196" s="165" t="s">
        <v>53</v>
      </c>
      <c r="H196" t="s">
        <v>54</v>
      </c>
      <c r="I196" s="165" t="s">
        <v>55</v>
      </c>
      <c r="J196" t="s">
        <v>54</v>
      </c>
      <c r="K196" s="169"/>
    </row>
    <row r="197" spans="1:11" ht="13.8">
      <c r="A197" s="165" t="s">
        <v>594</v>
      </c>
      <c r="B197" t="s">
        <v>595</v>
      </c>
      <c r="C197" s="166" t="s">
        <v>292</v>
      </c>
      <c r="D197" t="s">
        <v>63</v>
      </c>
      <c r="E197" s="167" t="s">
        <v>51</v>
      </c>
      <c r="F197" t="s">
        <v>52</v>
      </c>
      <c r="G197" s="165" t="s">
        <v>53</v>
      </c>
      <c r="H197" t="s">
        <v>54</v>
      </c>
      <c r="I197" s="165" t="s">
        <v>55</v>
      </c>
      <c r="J197" t="s">
        <v>54</v>
      </c>
      <c r="K197" s="169"/>
    </row>
    <row r="198" spans="1:11" ht="13.8">
      <c r="A198" s="165" t="s">
        <v>596</v>
      </c>
      <c r="B198" t="s">
        <v>597</v>
      </c>
      <c r="C198" s="166" t="s">
        <v>598</v>
      </c>
      <c r="D198" t="s">
        <v>80</v>
      </c>
      <c r="E198" s="167" t="s">
        <v>51</v>
      </c>
      <c r="F198" t="s">
        <v>52</v>
      </c>
      <c r="G198" s="165" t="s">
        <v>53</v>
      </c>
      <c r="H198" t="s">
        <v>54</v>
      </c>
      <c r="I198" s="165" t="s">
        <v>55</v>
      </c>
      <c r="J198" t="s">
        <v>54</v>
      </c>
      <c r="K198" s="169"/>
    </row>
    <row r="199" spans="1:11" ht="13.8">
      <c r="A199" s="165" t="s">
        <v>599</v>
      </c>
      <c r="B199" t="s">
        <v>600</v>
      </c>
      <c r="C199" s="166" t="s">
        <v>601</v>
      </c>
      <c r="D199" t="s">
        <v>149</v>
      </c>
      <c r="E199" s="167" t="s">
        <v>51</v>
      </c>
      <c r="F199" t="s">
        <v>52</v>
      </c>
      <c r="G199" s="165" t="s">
        <v>53</v>
      </c>
      <c r="H199" t="s">
        <v>54</v>
      </c>
      <c r="I199" s="165" t="s">
        <v>55</v>
      </c>
      <c r="J199" t="s">
        <v>54</v>
      </c>
      <c r="K199" s="169"/>
    </row>
    <row r="200" spans="1:11" ht="13.8">
      <c r="A200" s="165" t="s">
        <v>602</v>
      </c>
      <c r="B200" t="s">
        <v>603</v>
      </c>
      <c r="C200" s="166" t="s">
        <v>124</v>
      </c>
      <c r="D200" t="s">
        <v>94</v>
      </c>
      <c r="E200" s="167" t="s">
        <v>51</v>
      </c>
      <c r="F200" t="s">
        <v>52</v>
      </c>
      <c r="G200" s="165" t="s">
        <v>53</v>
      </c>
      <c r="H200" t="s">
        <v>54</v>
      </c>
      <c r="I200" s="165" t="s">
        <v>55</v>
      </c>
      <c r="J200" t="s">
        <v>54</v>
      </c>
      <c r="K200" s="169"/>
    </row>
    <row r="201" spans="1:11" ht="13.8">
      <c r="A201" s="165" t="s">
        <v>604</v>
      </c>
      <c r="B201" t="s">
        <v>605</v>
      </c>
      <c r="C201" s="166" t="s">
        <v>567</v>
      </c>
      <c r="D201" t="s">
        <v>50</v>
      </c>
      <c r="E201" s="167" t="s">
        <v>51</v>
      </c>
      <c r="F201" t="s">
        <v>52</v>
      </c>
      <c r="G201" s="165" t="s">
        <v>53</v>
      </c>
      <c r="H201" t="s">
        <v>54</v>
      </c>
      <c r="I201" s="165" t="s">
        <v>55</v>
      </c>
      <c r="J201" t="s">
        <v>54</v>
      </c>
      <c r="K201" s="169"/>
    </row>
    <row r="202" spans="1:11" ht="13.8">
      <c r="A202" s="165" t="s">
        <v>606</v>
      </c>
      <c r="B202" t="s">
        <v>607</v>
      </c>
      <c r="C202" s="166" t="s">
        <v>608</v>
      </c>
      <c r="D202" t="s">
        <v>178</v>
      </c>
      <c r="E202" s="167" t="s">
        <v>51</v>
      </c>
      <c r="F202" t="s">
        <v>52</v>
      </c>
      <c r="G202" s="165" t="s">
        <v>53</v>
      </c>
      <c r="H202" t="s">
        <v>54</v>
      </c>
      <c r="I202" s="165" t="s">
        <v>55</v>
      </c>
      <c r="J202" t="s">
        <v>54</v>
      </c>
      <c r="K202" s="169"/>
    </row>
    <row r="203" spans="1:11" ht="13.8">
      <c r="A203" s="165" t="s">
        <v>609</v>
      </c>
      <c r="B203" t="s">
        <v>610</v>
      </c>
      <c r="C203" s="166" t="s">
        <v>93</v>
      </c>
      <c r="D203" t="s">
        <v>59</v>
      </c>
      <c r="E203" s="167" t="s">
        <v>51</v>
      </c>
      <c r="F203" t="s">
        <v>52</v>
      </c>
      <c r="G203" s="165" t="s">
        <v>53</v>
      </c>
      <c r="H203" t="s">
        <v>54</v>
      </c>
      <c r="I203" s="165" t="s">
        <v>55</v>
      </c>
      <c r="J203" t="s">
        <v>54</v>
      </c>
      <c r="K203" s="169"/>
    </row>
    <row r="204" spans="1:11" ht="13.8">
      <c r="A204" s="165" t="s">
        <v>611</v>
      </c>
      <c r="B204" t="s">
        <v>612</v>
      </c>
      <c r="C204" s="166" t="s">
        <v>613</v>
      </c>
      <c r="D204" t="s">
        <v>178</v>
      </c>
      <c r="E204" s="167" t="s">
        <v>51</v>
      </c>
      <c r="F204" t="s">
        <v>52</v>
      </c>
      <c r="G204" s="165" t="s">
        <v>53</v>
      </c>
      <c r="H204" t="s">
        <v>54</v>
      </c>
      <c r="I204" s="165" t="s">
        <v>55</v>
      </c>
      <c r="J204" t="s">
        <v>54</v>
      </c>
      <c r="K204" s="169"/>
    </row>
    <row r="205" spans="1:11" ht="13.8">
      <c r="A205" s="165" t="s">
        <v>614</v>
      </c>
      <c r="B205" t="s">
        <v>615</v>
      </c>
      <c r="C205" s="166" t="s">
        <v>616</v>
      </c>
      <c r="D205" t="s">
        <v>59</v>
      </c>
      <c r="E205" s="167" t="s">
        <v>51</v>
      </c>
      <c r="F205" t="s">
        <v>52</v>
      </c>
      <c r="G205" s="165" t="s">
        <v>53</v>
      </c>
      <c r="H205" t="s">
        <v>54</v>
      </c>
      <c r="I205" s="165" t="s">
        <v>55</v>
      </c>
      <c r="J205" t="s">
        <v>54</v>
      </c>
      <c r="K205" s="169"/>
    </row>
    <row r="206" spans="1:11" ht="13.8">
      <c r="A206" s="165" t="s">
        <v>617</v>
      </c>
      <c r="B206" t="s">
        <v>618</v>
      </c>
      <c r="C206" s="166" t="s">
        <v>49</v>
      </c>
      <c r="D206" t="s">
        <v>50</v>
      </c>
      <c r="E206" s="167" t="s">
        <v>51</v>
      </c>
      <c r="F206" t="s">
        <v>52</v>
      </c>
      <c r="G206" s="165" t="s">
        <v>53</v>
      </c>
      <c r="H206" t="s">
        <v>54</v>
      </c>
      <c r="I206" s="165" t="s">
        <v>55</v>
      </c>
      <c r="J206" t="s">
        <v>54</v>
      </c>
      <c r="K206" s="169"/>
    </row>
    <row r="207" spans="1:11" ht="13.8">
      <c r="A207" s="165" t="s">
        <v>619</v>
      </c>
      <c r="B207" t="s">
        <v>620</v>
      </c>
      <c r="C207" s="166" t="s">
        <v>51</v>
      </c>
      <c r="D207" t="s">
        <v>66</v>
      </c>
      <c r="E207" s="167" t="s">
        <v>51</v>
      </c>
      <c r="F207" t="s">
        <v>52</v>
      </c>
      <c r="G207" s="165" t="s">
        <v>53</v>
      </c>
      <c r="H207" t="s">
        <v>54</v>
      </c>
      <c r="I207" s="165" t="s">
        <v>55</v>
      </c>
      <c r="J207" t="s">
        <v>54</v>
      </c>
      <c r="K207" s="169"/>
    </row>
    <row r="208" spans="1:11" ht="13.8">
      <c r="A208" s="165" t="s">
        <v>621</v>
      </c>
      <c r="B208" t="s">
        <v>622</v>
      </c>
      <c r="C208" s="166" t="s">
        <v>567</v>
      </c>
      <c r="D208" t="s">
        <v>70</v>
      </c>
      <c r="E208" s="167" t="s">
        <v>51</v>
      </c>
      <c r="F208" t="s">
        <v>52</v>
      </c>
      <c r="G208" s="165" t="s">
        <v>53</v>
      </c>
      <c r="H208" t="s">
        <v>54</v>
      </c>
      <c r="I208" s="165" t="s">
        <v>55</v>
      </c>
      <c r="J208" t="s">
        <v>54</v>
      </c>
      <c r="K208" s="169"/>
    </row>
    <row r="209" spans="1:11" ht="13.8">
      <c r="A209" s="165" t="s">
        <v>623</v>
      </c>
      <c r="B209" t="s">
        <v>624</v>
      </c>
      <c r="C209" s="166" t="s">
        <v>625</v>
      </c>
      <c r="D209" t="s">
        <v>461</v>
      </c>
      <c r="E209" s="167" t="s">
        <v>51</v>
      </c>
      <c r="F209" t="s">
        <v>52</v>
      </c>
      <c r="G209" s="165" t="s">
        <v>53</v>
      </c>
      <c r="H209" t="s">
        <v>54</v>
      </c>
      <c r="I209" s="165" t="s">
        <v>55</v>
      </c>
      <c r="J209" t="s">
        <v>54</v>
      </c>
      <c r="K209" s="169"/>
    </row>
    <row r="210" spans="1:11" ht="13.8">
      <c r="A210" s="165" t="s">
        <v>626</v>
      </c>
      <c r="B210" t="s">
        <v>627</v>
      </c>
      <c r="C210" s="166" t="s">
        <v>628</v>
      </c>
      <c r="D210" t="s">
        <v>178</v>
      </c>
      <c r="E210" s="167" t="s">
        <v>51</v>
      </c>
      <c r="F210" t="s">
        <v>52</v>
      </c>
      <c r="G210" s="165" t="s">
        <v>53</v>
      </c>
      <c r="H210" t="s">
        <v>54</v>
      </c>
      <c r="I210" s="165" t="s">
        <v>55</v>
      </c>
      <c r="J210" t="s">
        <v>54</v>
      </c>
      <c r="K210" s="169"/>
    </row>
    <row r="211" spans="1:11" ht="13.8">
      <c r="A211" s="165" t="s">
        <v>629</v>
      </c>
      <c r="B211" t="s">
        <v>630</v>
      </c>
      <c r="C211" s="166" t="s">
        <v>526</v>
      </c>
      <c r="D211" t="s">
        <v>59</v>
      </c>
      <c r="E211" s="167" t="s">
        <v>51</v>
      </c>
      <c r="F211" t="s">
        <v>52</v>
      </c>
      <c r="G211" s="165" t="s">
        <v>53</v>
      </c>
      <c r="H211" t="s">
        <v>54</v>
      </c>
      <c r="I211" s="165" t="s">
        <v>55</v>
      </c>
      <c r="J211" t="s">
        <v>54</v>
      </c>
      <c r="K211" s="169"/>
    </row>
    <row r="212" spans="1:11" ht="13.8">
      <c r="A212" s="165" t="s">
        <v>631</v>
      </c>
      <c r="B212" t="s">
        <v>632</v>
      </c>
      <c r="C212" s="166" t="s">
        <v>156</v>
      </c>
      <c r="D212" t="s">
        <v>50</v>
      </c>
      <c r="E212" s="167" t="s">
        <v>51</v>
      </c>
      <c r="F212" t="s">
        <v>52</v>
      </c>
      <c r="G212" s="165" t="s">
        <v>53</v>
      </c>
      <c r="H212" t="s">
        <v>54</v>
      </c>
      <c r="I212" s="165" t="s">
        <v>55</v>
      </c>
      <c r="J212" t="s">
        <v>54</v>
      </c>
      <c r="K212" s="169"/>
    </row>
    <row r="213" spans="1:11" ht="13.8">
      <c r="A213" s="165" t="s">
        <v>633</v>
      </c>
      <c r="B213" t="s">
        <v>634</v>
      </c>
      <c r="C213" s="166" t="s">
        <v>635</v>
      </c>
      <c r="D213" t="s">
        <v>153</v>
      </c>
      <c r="E213" s="167" t="s">
        <v>51</v>
      </c>
      <c r="F213" t="s">
        <v>52</v>
      </c>
      <c r="G213" s="165" t="s">
        <v>53</v>
      </c>
      <c r="H213" t="s">
        <v>54</v>
      </c>
      <c r="I213" s="165" t="s">
        <v>55</v>
      </c>
      <c r="J213" t="s">
        <v>54</v>
      </c>
      <c r="K213" s="169"/>
    </row>
    <row r="214" spans="1:11" ht="13.8">
      <c r="A214" s="165" t="s">
        <v>636</v>
      </c>
      <c r="B214" t="s">
        <v>637</v>
      </c>
      <c r="C214" s="166" t="s">
        <v>93</v>
      </c>
      <c r="D214" t="s">
        <v>59</v>
      </c>
      <c r="E214" s="167" t="s">
        <v>51</v>
      </c>
      <c r="F214" t="s">
        <v>52</v>
      </c>
      <c r="G214" s="165" t="s">
        <v>53</v>
      </c>
      <c r="H214" t="s">
        <v>54</v>
      </c>
      <c r="I214" s="165" t="s">
        <v>55</v>
      </c>
      <c r="J214" t="s">
        <v>54</v>
      </c>
      <c r="K214" s="169"/>
    </row>
    <row r="215" spans="1:11" ht="13.8">
      <c r="A215" s="165" t="s">
        <v>638</v>
      </c>
      <c r="B215" t="s">
        <v>639</v>
      </c>
      <c r="C215" s="166" t="s">
        <v>51</v>
      </c>
      <c r="D215" t="s">
        <v>66</v>
      </c>
      <c r="E215" s="167" t="s">
        <v>51</v>
      </c>
      <c r="F215" t="s">
        <v>52</v>
      </c>
      <c r="G215" s="165" t="s">
        <v>53</v>
      </c>
      <c r="H215" t="s">
        <v>54</v>
      </c>
      <c r="I215" s="165" t="s">
        <v>55</v>
      </c>
      <c r="J215" t="s">
        <v>54</v>
      </c>
      <c r="K215" s="169"/>
    </row>
    <row r="216" spans="1:11" ht="13.8">
      <c r="A216" s="165" t="s">
        <v>640</v>
      </c>
      <c r="B216" t="s">
        <v>641</v>
      </c>
      <c r="C216" s="166" t="s">
        <v>642</v>
      </c>
      <c r="D216" t="s">
        <v>59</v>
      </c>
      <c r="E216" s="167" t="s">
        <v>51</v>
      </c>
      <c r="F216" t="s">
        <v>52</v>
      </c>
      <c r="G216" s="165" t="s">
        <v>53</v>
      </c>
      <c r="H216" t="s">
        <v>54</v>
      </c>
      <c r="I216" s="165" t="s">
        <v>55</v>
      </c>
      <c r="J216" t="s">
        <v>54</v>
      </c>
      <c r="K216" s="169"/>
    </row>
    <row r="217" spans="1:11" ht="13.8">
      <c r="A217" s="165" t="s">
        <v>643</v>
      </c>
      <c r="B217" t="s">
        <v>644</v>
      </c>
      <c r="C217" s="166" t="s">
        <v>645</v>
      </c>
      <c r="D217" t="s">
        <v>70</v>
      </c>
      <c r="E217" s="167" t="s">
        <v>51</v>
      </c>
      <c r="F217" t="s">
        <v>52</v>
      </c>
      <c r="G217" s="165" t="s">
        <v>53</v>
      </c>
      <c r="H217" t="s">
        <v>54</v>
      </c>
      <c r="I217" s="165" t="s">
        <v>55</v>
      </c>
      <c r="J217" t="s">
        <v>54</v>
      </c>
      <c r="K217" s="169"/>
    </row>
    <row r="218" spans="1:11" ht="13.8">
      <c r="A218" s="165" t="s">
        <v>646</v>
      </c>
      <c r="B218" t="s">
        <v>647</v>
      </c>
      <c r="C218" s="166" t="s">
        <v>390</v>
      </c>
      <c r="D218" t="s">
        <v>50</v>
      </c>
      <c r="E218" s="167" t="s">
        <v>51</v>
      </c>
      <c r="F218" t="s">
        <v>52</v>
      </c>
      <c r="G218" s="165" t="s">
        <v>53</v>
      </c>
      <c r="H218" t="s">
        <v>54</v>
      </c>
      <c r="I218" s="165" t="s">
        <v>55</v>
      </c>
      <c r="J218" t="s">
        <v>54</v>
      </c>
      <c r="K218" s="169"/>
    </row>
    <row r="219" spans="1:11" ht="13.8">
      <c r="A219" s="165" t="s">
        <v>648</v>
      </c>
      <c r="B219" t="s">
        <v>649</v>
      </c>
      <c r="C219" s="166" t="s">
        <v>650</v>
      </c>
      <c r="D219" t="s">
        <v>50</v>
      </c>
      <c r="E219" s="167" t="s">
        <v>51</v>
      </c>
      <c r="F219" t="s">
        <v>52</v>
      </c>
      <c r="G219" s="165" t="s">
        <v>53</v>
      </c>
      <c r="H219" t="s">
        <v>54</v>
      </c>
      <c r="I219" s="165" t="s">
        <v>55</v>
      </c>
      <c r="J219" t="s">
        <v>54</v>
      </c>
      <c r="K219" s="169"/>
    </row>
    <row r="220" spans="1:11" ht="13.8">
      <c r="A220" s="165" t="s">
        <v>651</v>
      </c>
      <c r="B220" t="s">
        <v>652</v>
      </c>
      <c r="C220" s="166" t="s">
        <v>345</v>
      </c>
      <c r="D220" t="s">
        <v>59</v>
      </c>
      <c r="E220" s="167" t="s">
        <v>51</v>
      </c>
      <c r="F220" t="s">
        <v>52</v>
      </c>
      <c r="G220" s="165" t="s">
        <v>53</v>
      </c>
      <c r="H220" t="s">
        <v>54</v>
      </c>
      <c r="I220" s="165" t="s">
        <v>55</v>
      </c>
      <c r="J220" t="s">
        <v>54</v>
      </c>
      <c r="K220" s="169"/>
    </row>
    <row r="221" spans="1:11" ht="13.8">
      <c r="A221" s="165" t="s">
        <v>653</v>
      </c>
      <c r="B221" t="s">
        <v>654</v>
      </c>
      <c r="C221" s="166" t="s">
        <v>227</v>
      </c>
      <c r="D221" t="s">
        <v>59</v>
      </c>
      <c r="E221" s="167" t="s">
        <v>51</v>
      </c>
      <c r="F221" t="s">
        <v>52</v>
      </c>
      <c r="G221" s="165" t="s">
        <v>53</v>
      </c>
      <c r="H221" t="s">
        <v>54</v>
      </c>
      <c r="I221" s="165" t="s">
        <v>55</v>
      </c>
      <c r="J221" t="s">
        <v>54</v>
      </c>
      <c r="K221" s="169"/>
    </row>
    <row r="222" spans="1:11" ht="13.8">
      <c r="A222" s="165" t="s">
        <v>655</v>
      </c>
      <c r="B222" t="s">
        <v>656</v>
      </c>
      <c r="C222" s="166" t="s">
        <v>286</v>
      </c>
      <c r="D222" t="s">
        <v>136</v>
      </c>
      <c r="E222" s="167" t="s">
        <v>51</v>
      </c>
      <c r="F222" t="s">
        <v>52</v>
      </c>
      <c r="G222" s="165" t="s">
        <v>53</v>
      </c>
      <c r="H222" t="s">
        <v>54</v>
      </c>
      <c r="I222" s="165" t="s">
        <v>55</v>
      </c>
      <c r="J222" t="s">
        <v>54</v>
      </c>
      <c r="K222" s="169"/>
    </row>
    <row r="223" spans="1:11" ht="13.8">
      <c r="A223" s="165" t="s">
        <v>657</v>
      </c>
      <c r="B223" t="s">
        <v>658</v>
      </c>
      <c r="C223" s="166" t="s">
        <v>436</v>
      </c>
      <c r="D223" t="s">
        <v>59</v>
      </c>
      <c r="E223" s="167" t="s">
        <v>51</v>
      </c>
      <c r="F223" t="s">
        <v>52</v>
      </c>
      <c r="G223" s="165" t="s">
        <v>53</v>
      </c>
      <c r="H223" t="s">
        <v>54</v>
      </c>
      <c r="I223" s="165" t="s">
        <v>55</v>
      </c>
      <c r="J223" t="s">
        <v>54</v>
      </c>
      <c r="K223" s="169"/>
    </row>
    <row r="224" spans="1:11" ht="13.8">
      <c r="A224" s="165" t="s">
        <v>659</v>
      </c>
      <c r="B224" t="s">
        <v>660</v>
      </c>
      <c r="C224" s="166" t="s">
        <v>661</v>
      </c>
      <c r="D224" t="s">
        <v>59</v>
      </c>
      <c r="E224" s="167" t="s">
        <v>51</v>
      </c>
      <c r="F224" t="s">
        <v>52</v>
      </c>
      <c r="G224" s="165" t="s">
        <v>53</v>
      </c>
      <c r="H224" t="s">
        <v>54</v>
      </c>
      <c r="I224" s="165" t="s">
        <v>55</v>
      </c>
      <c r="J224" t="s">
        <v>54</v>
      </c>
      <c r="K224" s="169"/>
    </row>
    <row r="225" spans="1:11" ht="13.8">
      <c r="A225" s="165" t="s">
        <v>662</v>
      </c>
      <c r="B225" t="s">
        <v>663</v>
      </c>
      <c r="C225" s="166" t="s">
        <v>139</v>
      </c>
      <c r="D225" t="s">
        <v>206</v>
      </c>
      <c r="E225" s="167" t="s">
        <v>51</v>
      </c>
      <c r="F225" t="s">
        <v>52</v>
      </c>
      <c r="G225" s="165" t="s">
        <v>53</v>
      </c>
      <c r="H225" t="s">
        <v>54</v>
      </c>
      <c r="I225" s="165" t="s">
        <v>55</v>
      </c>
      <c r="J225" t="s">
        <v>54</v>
      </c>
      <c r="K225" s="169"/>
    </row>
    <row r="226" spans="1:11" ht="13.8">
      <c r="A226" s="165" t="s">
        <v>664</v>
      </c>
      <c r="B226" t="s">
        <v>665</v>
      </c>
      <c r="C226" s="166" t="s">
        <v>152</v>
      </c>
      <c r="D226" t="s">
        <v>50</v>
      </c>
      <c r="E226" s="167" t="s">
        <v>51</v>
      </c>
      <c r="F226" t="s">
        <v>52</v>
      </c>
      <c r="G226" s="165" t="s">
        <v>53</v>
      </c>
      <c r="H226" t="s">
        <v>54</v>
      </c>
      <c r="I226" s="165" t="s">
        <v>55</v>
      </c>
      <c r="J226" t="s">
        <v>54</v>
      </c>
      <c r="K226" s="169"/>
    </row>
    <row r="227" spans="1:11" ht="13.8">
      <c r="A227" s="165" t="s">
        <v>666</v>
      </c>
      <c r="B227" t="s">
        <v>667</v>
      </c>
      <c r="C227" s="166" t="s">
        <v>76</v>
      </c>
      <c r="D227" t="s">
        <v>668</v>
      </c>
      <c r="E227" s="167" t="s">
        <v>51</v>
      </c>
      <c r="F227" t="s">
        <v>52</v>
      </c>
      <c r="G227" s="165" t="s">
        <v>53</v>
      </c>
      <c r="H227" t="s">
        <v>54</v>
      </c>
      <c r="I227" s="165" t="s">
        <v>55</v>
      </c>
      <c r="J227" t="s">
        <v>54</v>
      </c>
      <c r="K227" s="169"/>
    </row>
    <row r="228" spans="1:11" ht="13.8">
      <c r="A228" s="165" t="s">
        <v>669</v>
      </c>
      <c r="B228" t="s">
        <v>670</v>
      </c>
      <c r="C228" s="166" t="s">
        <v>671</v>
      </c>
      <c r="D228" t="s">
        <v>98</v>
      </c>
      <c r="E228" s="167" t="s">
        <v>51</v>
      </c>
      <c r="F228" t="s">
        <v>52</v>
      </c>
      <c r="G228" s="165" t="s">
        <v>53</v>
      </c>
      <c r="H228" t="s">
        <v>54</v>
      </c>
      <c r="I228" s="165" t="s">
        <v>55</v>
      </c>
      <c r="J228" t="s">
        <v>54</v>
      </c>
      <c r="K228" s="169"/>
    </row>
    <row r="229" spans="1:11" ht="13.8">
      <c r="A229" s="165" t="s">
        <v>672</v>
      </c>
      <c r="B229" t="s">
        <v>673</v>
      </c>
      <c r="C229" s="166" t="s">
        <v>674</v>
      </c>
      <c r="D229" t="s">
        <v>50</v>
      </c>
      <c r="E229" s="167" t="s">
        <v>51</v>
      </c>
      <c r="F229" t="s">
        <v>52</v>
      </c>
      <c r="G229" s="165" t="s">
        <v>53</v>
      </c>
      <c r="H229" t="s">
        <v>54</v>
      </c>
      <c r="I229" s="165" t="s">
        <v>55</v>
      </c>
      <c r="J229" t="s">
        <v>54</v>
      </c>
      <c r="K229" s="169"/>
    </row>
    <row r="230" spans="1:11" ht="13.8">
      <c r="A230" s="165" t="s">
        <v>675</v>
      </c>
      <c r="B230" t="s">
        <v>676</v>
      </c>
      <c r="C230" s="166" t="s">
        <v>233</v>
      </c>
      <c r="D230" t="s">
        <v>94</v>
      </c>
      <c r="E230" s="167" t="s">
        <v>51</v>
      </c>
      <c r="F230" t="s">
        <v>52</v>
      </c>
      <c r="G230" s="165" t="s">
        <v>53</v>
      </c>
      <c r="H230" t="s">
        <v>54</v>
      </c>
      <c r="I230" s="165" t="s">
        <v>55</v>
      </c>
      <c r="J230" t="s">
        <v>54</v>
      </c>
      <c r="K230" s="169"/>
    </row>
    <row r="231" spans="1:11" ht="13.8">
      <c r="A231" s="165" t="s">
        <v>677</v>
      </c>
      <c r="B231" t="s">
        <v>678</v>
      </c>
      <c r="C231" s="166" t="s">
        <v>139</v>
      </c>
      <c r="D231" t="s">
        <v>59</v>
      </c>
      <c r="E231" s="167" t="s">
        <v>51</v>
      </c>
      <c r="F231" t="s">
        <v>52</v>
      </c>
      <c r="G231" s="165" t="s">
        <v>53</v>
      </c>
      <c r="H231" t="s">
        <v>54</v>
      </c>
      <c r="I231" s="165" t="s">
        <v>55</v>
      </c>
      <c r="J231" t="s">
        <v>54</v>
      </c>
      <c r="K231" s="169"/>
    </row>
    <row r="232" spans="1:11" ht="13.8">
      <c r="A232" s="165" t="s">
        <v>679</v>
      </c>
      <c r="B232" t="s">
        <v>680</v>
      </c>
      <c r="C232" s="166" t="s">
        <v>257</v>
      </c>
      <c r="D232" t="s">
        <v>59</v>
      </c>
      <c r="E232" s="167" t="s">
        <v>51</v>
      </c>
      <c r="F232" t="s">
        <v>52</v>
      </c>
      <c r="G232" s="165" t="s">
        <v>53</v>
      </c>
      <c r="H232" t="s">
        <v>54</v>
      </c>
      <c r="I232" s="165" t="s">
        <v>55</v>
      </c>
      <c r="J232" t="s">
        <v>54</v>
      </c>
      <c r="K232" s="169"/>
    </row>
    <row r="233" spans="1:11" ht="13.8">
      <c r="A233" s="165" t="s">
        <v>681</v>
      </c>
      <c r="B233" t="s">
        <v>682</v>
      </c>
      <c r="C233" s="166" t="s">
        <v>683</v>
      </c>
      <c r="D233" t="s">
        <v>136</v>
      </c>
      <c r="E233" s="167" t="s">
        <v>51</v>
      </c>
      <c r="F233" t="s">
        <v>52</v>
      </c>
      <c r="G233" s="165" t="s">
        <v>53</v>
      </c>
      <c r="H233" t="s">
        <v>54</v>
      </c>
      <c r="I233" s="165" t="s">
        <v>55</v>
      </c>
      <c r="J233" t="s">
        <v>54</v>
      </c>
      <c r="K233" s="169"/>
    </row>
    <row r="234" spans="1:11" ht="13.8">
      <c r="A234" s="165" t="s">
        <v>684</v>
      </c>
      <c r="B234" t="s">
        <v>685</v>
      </c>
      <c r="C234" s="166" t="s">
        <v>686</v>
      </c>
      <c r="D234" t="s">
        <v>59</v>
      </c>
      <c r="E234" s="167" t="s">
        <v>51</v>
      </c>
      <c r="F234" t="s">
        <v>52</v>
      </c>
      <c r="G234" s="165" t="s">
        <v>53</v>
      </c>
      <c r="H234" t="s">
        <v>54</v>
      </c>
      <c r="I234" s="165" t="s">
        <v>55</v>
      </c>
      <c r="J234" t="s">
        <v>54</v>
      </c>
      <c r="K234" s="169"/>
    </row>
    <row r="235" spans="1:11" ht="13.8">
      <c r="A235" s="165" t="s">
        <v>687</v>
      </c>
      <c r="B235" t="s">
        <v>688</v>
      </c>
      <c r="C235" s="166" t="s">
        <v>689</v>
      </c>
      <c r="D235" t="s">
        <v>50</v>
      </c>
      <c r="E235" s="167" t="s">
        <v>51</v>
      </c>
      <c r="F235" t="s">
        <v>52</v>
      </c>
      <c r="G235" s="165" t="s">
        <v>53</v>
      </c>
      <c r="H235" t="s">
        <v>54</v>
      </c>
      <c r="I235" s="165" t="s">
        <v>55</v>
      </c>
      <c r="J235" t="s">
        <v>54</v>
      </c>
      <c r="K235" s="169"/>
    </row>
    <row r="236" spans="1:11" ht="13.8">
      <c r="A236" s="165" t="s">
        <v>690</v>
      </c>
      <c r="B236" t="s">
        <v>691</v>
      </c>
      <c r="C236" s="166" t="s">
        <v>692</v>
      </c>
      <c r="D236" t="s">
        <v>59</v>
      </c>
      <c r="E236" s="167" t="s">
        <v>51</v>
      </c>
      <c r="F236" t="s">
        <v>52</v>
      </c>
      <c r="G236" s="165" t="s">
        <v>53</v>
      </c>
      <c r="H236" t="s">
        <v>54</v>
      </c>
      <c r="I236" s="165" t="s">
        <v>55</v>
      </c>
      <c r="J236" t="s">
        <v>54</v>
      </c>
      <c r="K236" s="169"/>
    </row>
    <row r="237" spans="1:11" ht="13.8">
      <c r="A237" s="165" t="s">
        <v>693</v>
      </c>
      <c r="B237" t="s">
        <v>694</v>
      </c>
      <c r="C237" s="166" t="s">
        <v>695</v>
      </c>
      <c r="D237" t="s">
        <v>94</v>
      </c>
      <c r="E237" s="167" t="s">
        <v>51</v>
      </c>
      <c r="F237" t="s">
        <v>52</v>
      </c>
      <c r="G237" s="165" t="s">
        <v>53</v>
      </c>
      <c r="H237" t="s">
        <v>54</v>
      </c>
      <c r="I237" s="165" t="s">
        <v>55</v>
      </c>
      <c r="J237" t="s">
        <v>54</v>
      </c>
      <c r="K237" s="169"/>
    </row>
    <row r="238" spans="1:11" ht="13.8">
      <c r="A238" s="165" t="s">
        <v>696</v>
      </c>
      <c r="B238" t="s">
        <v>697</v>
      </c>
      <c r="C238" s="166" t="s">
        <v>698</v>
      </c>
      <c r="D238" t="s">
        <v>98</v>
      </c>
      <c r="E238" s="167" t="s">
        <v>51</v>
      </c>
      <c r="F238" t="s">
        <v>52</v>
      </c>
      <c r="G238" s="165" t="s">
        <v>53</v>
      </c>
      <c r="H238" t="s">
        <v>54</v>
      </c>
      <c r="I238" s="165" t="s">
        <v>55</v>
      </c>
      <c r="J238" t="s">
        <v>54</v>
      </c>
      <c r="K238" s="169"/>
    </row>
    <row r="239" spans="1:11" ht="13.8">
      <c r="A239" s="165" t="s">
        <v>699</v>
      </c>
      <c r="B239" t="s">
        <v>700</v>
      </c>
      <c r="C239" s="166" t="s">
        <v>701</v>
      </c>
      <c r="D239" t="s">
        <v>59</v>
      </c>
      <c r="E239" s="167" t="s">
        <v>51</v>
      </c>
      <c r="F239" t="s">
        <v>52</v>
      </c>
      <c r="G239" s="165" t="s">
        <v>53</v>
      </c>
      <c r="H239" t="s">
        <v>54</v>
      </c>
      <c r="I239" s="165" t="s">
        <v>55</v>
      </c>
      <c r="J239" t="s">
        <v>54</v>
      </c>
      <c r="K239" s="169"/>
    </row>
    <row r="240" spans="1:11" ht="13.8">
      <c r="A240" s="165" t="s">
        <v>702</v>
      </c>
      <c r="B240" t="s">
        <v>703</v>
      </c>
      <c r="C240" s="166" t="s">
        <v>704</v>
      </c>
      <c r="D240" t="s">
        <v>461</v>
      </c>
      <c r="E240" s="167" t="s">
        <v>51</v>
      </c>
      <c r="F240" t="s">
        <v>52</v>
      </c>
      <c r="G240" s="165" t="s">
        <v>53</v>
      </c>
      <c r="H240" t="s">
        <v>54</v>
      </c>
      <c r="I240" s="165" t="s">
        <v>55</v>
      </c>
      <c r="J240" t="s">
        <v>54</v>
      </c>
      <c r="K240" s="169"/>
    </row>
    <row r="241" spans="1:11" ht="13.8">
      <c r="A241" s="165" t="s">
        <v>705</v>
      </c>
      <c r="B241" t="s">
        <v>706</v>
      </c>
      <c r="C241" s="166" t="s">
        <v>707</v>
      </c>
      <c r="D241" t="s">
        <v>50</v>
      </c>
      <c r="E241" s="167" t="s">
        <v>51</v>
      </c>
      <c r="F241" t="s">
        <v>52</v>
      </c>
      <c r="G241" s="165" t="s">
        <v>53</v>
      </c>
      <c r="H241" t="s">
        <v>54</v>
      </c>
      <c r="I241" s="165" t="s">
        <v>55</v>
      </c>
      <c r="J241" t="s">
        <v>54</v>
      </c>
      <c r="K241" s="169"/>
    </row>
    <row r="242" spans="1:11" ht="13.8">
      <c r="A242" s="165" t="s">
        <v>708</v>
      </c>
      <c r="B242" t="s">
        <v>709</v>
      </c>
      <c r="C242" s="166" t="s">
        <v>710</v>
      </c>
      <c r="D242" t="s">
        <v>59</v>
      </c>
      <c r="E242" s="167" t="s">
        <v>51</v>
      </c>
      <c r="F242" t="s">
        <v>52</v>
      </c>
      <c r="G242" s="165" t="s">
        <v>53</v>
      </c>
      <c r="H242" t="s">
        <v>54</v>
      </c>
      <c r="I242" s="165" t="s">
        <v>55</v>
      </c>
      <c r="J242" t="s">
        <v>54</v>
      </c>
      <c r="K242" s="169"/>
    </row>
    <row r="243" spans="1:11" ht="13.8">
      <c r="A243" s="165" t="s">
        <v>711</v>
      </c>
      <c r="B243" t="s">
        <v>712</v>
      </c>
      <c r="C243" s="166" t="s">
        <v>713</v>
      </c>
      <c r="D243" t="s">
        <v>59</v>
      </c>
      <c r="E243" s="167" t="s">
        <v>51</v>
      </c>
      <c r="F243" t="s">
        <v>52</v>
      </c>
      <c r="G243" s="165" t="s">
        <v>53</v>
      </c>
      <c r="H243" t="s">
        <v>54</v>
      </c>
      <c r="I243" s="165" t="s">
        <v>55</v>
      </c>
      <c r="J243" t="s">
        <v>54</v>
      </c>
      <c r="K243" s="169"/>
    </row>
    <row r="244" spans="1:11" ht="13.8">
      <c r="A244" s="165" t="s">
        <v>714</v>
      </c>
      <c r="B244" t="s">
        <v>715</v>
      </c>
      <c r="C244" s="166" t="s">
        <v>470</v>
      </c>
      <c r="D244" t="s">
        <v>98</v>
      </c>
      <c r="E244" s="167" t="s">
        <v>51</v>
      </c>
      <c r="F244" t="s">
        <v>52</v>
      </c>
      <c r="G244" s="165" t="s">
        <v>53</v>
      </c>
      <c r="H244" t="s">
        <v>54</v>
      </c>
      <c r="I244" s="165" t="s">
        <v>55</v>
      </c>
      <c r="J244" t="s">
        <v>54</v>
      </c>
      <c r="K244" s="169"/>
    </row>
    <row r="245" spans="1:11" ht="13.8">
      <c r="A245" s="165" t="s">
        <v>716</v>
      </c>
      <c r="B245" t="s">
        <v>717</v>
      </c>
      <c r="C245" s="166" t="s">
        <v>718</v>
      </c>
      <c r="D245" t="s">
        <v>102</v>
      </c>
      <c r="E245" s="167" t="s">
        <v>51</v>
      </c>
      <c r="F245" t="s">
        <v>52</v>
      </c>
      <c r="G245" s="165" t="s">
        <v>53</v>
      </c>
      <c r="H245" t="s">
        <v>54</v>
      </c>
      <c r="I245" s="165" t="s">
        <v>55</v>
      </c>
      <c r="J245" t="s">
        <v>54</v>
      </c>
      <c r="K245" s="169"/>
    </row>
    <row r="246" spans="1:11" ht="13.8">
      <c r="A246" s="165" t="s">
        <v>719</v>
      </c>
      <c r="B246" t="s">
        <v>720</v>
      </c>
      <c r="C246" s="166" t="s">
        <v>97</v>
      </c>
      <c r="D246" t="s">
        <v>106</v>
      </c>
      <c r="E246" s="167" t="s">
        <v>51</v>
      </c>
      <c r="F246" t="s">
        <v>52</v>
      </c>
      <c r="G246" s="165" t="s">
        <v>53</v>
      </c>
      <c r="H246" t="s">
        <v>54</v>
      </c>
      <c r="I246" s="165" t="s">
        <v>55</v>
      </c>
      <c r="J246" t="s">
        <v>54</v>
      </c>
      <c r="K246" s="169"/>
    </row>
    <row r="247" spans="1:11" ht="13.8">
      <c r="A247" s="165" t="s">
        <v>721</v>
      </c>
      <c r="B247" t="s">
        <v>722</v>
      </c>
      <c r="C247" s="166" t="s">
        <v>723</v>
      </c>
      <c r="D247" t="s">
        <v>59</v>
      </c>
      <c r="E247" s="167" t="s">
        <v>51</v>
      </c>
      <c r="F247" t="s">
        <v>52</v>
      </c>
      <c r="G247" s="165" t="s">
        <v>53</v>
      </c>
      <c r="H247" t="s">
        <v>54</v>
      </c>
      <c r="I247" s="165" t="s">
        <v>55</v>
      </c>
      <c r="J247" t="s">
        <v>54</v>
      </c>
      <c r="K247" s="169"/>
    </row>
    <row r="248" spans="1:11" ht="13.8">
      <c r="A248" s="165" t="s">
        <v>724</v>
      </c>
      <c r="B248" t="s">
        <v>725</v>
      </c>
      <c r="C248" s="166" t="s">
        <v>726</v>
      </c>
      <c r="D248" t="s">
        <v>59</v>
      </c>
      <c r="E248" s="167" t="s">
        <v>51</v>
      </c>
      <c r="F248" t="s">
        <v>52</v>
      </c>
      <c r="G248" s="165" t="s">
        <v>53</v>
      </c>
      <c r="H248" t="s">
        <v>54</v>
      </c>
      <c r="I248" s="165" t="s">
        <v>55</v>
      </c>
      <c r="J248" t="s">
        <v>54</v>
      </c>
      <c r="K248" s="169"/>
    </row>
    <row r="249" spans="1:11" ht="13.8">
      <c r="A249" s="165" t="s">
        <v>727</v>
      </c>
      <c r="B249" t="s">
        <v>728</v>
      </c>
      <c r="C249" s="166" t="s">
        <v>729</v>
      </c>
      <c r="D249" t="s">
        <v>136</v>
      </c>
      <c r="E249" s="167" t="s">
        <v>51</v>
      </c>
      <c r="F249" t="s">
        <v>52</v>
      </c>
      <c r="G249" s="165" t="s">
        <v>53</v>
      </c>
      <c r="H249" t="s">
        <v>54</v>
      </c>
      <c r="I249" s="165" t="s">
        <v>55</v>
      </c>
      <c r="J249" t="s">
        <v>54</v>
      </c>
      <c r="K249" s="169"/>
    </row>
    <row r="250" spans="1:11" ht="13.8">
      <c r="A250" s="165" t="s">
        <v>730</v>
      </c>
      <c r="B250" t="s">
        <v>731</v>
      </c>
      <c r="C250" s="166" t="s">
        <v>732</v>
      </c>
      <c r="D250" t="s">
        <v>98</v>
      </c>
      <c r="E250" s="167" t="s">
        <v>51</v>
      </c>
      <c r="F250" t="s">
        <v>52</v>
      </c>
      <c r="G250" s="165" t="s">
        <v>53</v>
      </c>
      <c r="H250" t="s">
        <v>54</v>
      </c>
      <c r="I250" s="165" t="s">
        <v>55</v>
      </c>
      <c r="J250" t="s">
        <v>54</v>
      </c>
      <c r="K250" s="169"/>
    </row>
    <row r="251" spans="1:11" ht="13.8">
      <c r="A251" s="165" t="s">
        <v>733</v>
      </c>
      <c r="B251" t="s">
        <v>734</v>
      </c>
      <c r="C251" s="166" t="s">
        <v>735</v>
      </c>
      <c r="D251" t="s">
        <v>59</v>
      </c>
      <c r="E251" s="167" t="s">
        <v>51</v>
      </c>
      <c r="F251" t="s">
        <v>52</v>
      </c>
      <c r="G251" s="165" t="s">
        <v>53</v>
      </c>
      <c r="H251" t="s">
        <v>54</v>
      </c>
      <c r="I251" s="165" t="s">
        <v>55</v>
      </c>
      <c r="J251" t="s">
        <v>54</v>
      </c>
      <c r="K251" s="169"/>
    </row>
    <row r="252" spans="1:11" ht="13.8">
      <c r="A252" s="165" t="s">
        <v>736</v>
      </c>
      <c r="B252" t="s">
        <v>737</v>
      </c>
      <c r="C252" s="166" t="s">
        <v>738</v>
      </c>
      <c r="D252" t="s">
        <v>136</v>
      </c>
      <c r="E252" s="167" t="s">
        <v>51</v>
      </c>
      <c r="F252" t="s">
        <v>52</v>
      </c>
      <c r="G252" s="165" t="s">
        <v>53</v>
      </c>
      <c r="H252" t="s">
        <v>54</v>
      </c>
      <c r="I252" s="165" t="s">
        <v>55</v>
      </c>
      <c r="J252" t="s">
        <v>54</v>
      </c>
      <c r="K252" s="169"/>
    </row>
    <row r="253" spans="1:11" ht="13.8">
      <c r="A253" s="165" t="s">
        <v>739</v>
      </c>
      <c r="B253" t="s">
        <v>740</v>
      </c>
      <c r="C253" s="166" t="s">
        <v>741</v>
      </c>
      <c r="D253" t="s">
        <v>94</v>
      </c>
      <c r="E253" s="167" t="s">
        <v>51</v>
      </c>
      <c r="F253" t="s">
        <v>52</v>
      </c>
      <c r="G253" s="165" t="s">
        <v>53</v>
      </c>
      <c r="H253" t="s">
        <v>54</v>
      </c>
      <c r="I253" s="165" t="s">
        <v>55</v>
      </c>
      <c r="J253" t="s">
        <v>54</v>
      </c>
      <c r="K253" s="169"/>
    </row>
    <row r="254" spans="1:11" ht="13.8">
      <c r="A254" s="165" t="s">
        <v>742</v>
      </c>
      <c r="B254" t="s">
        <v>743</v>
      </c>
      <c r="C254" s="166" t="s">
        <v>286</v>
      </c>
      <c r="D254" t="s">
        <v>50</v>
      </c>
      <c r="E254" s="167" t="s">
        <v>51</v>
      </c>
      <c r="F254" t="s">
        <v>52</v>
      </c>
      <c r="G254" s="165" t="s">
        <v>53</v>
      </c>
      <c r="H254" t="s">
        <v>54</v>
      </c>
      <c r="I254" s="165" t="s">
        <v>55</v>
      </c>
      <c r="J254" t="s">
        <v>54</v>
      </c>
      <c r="K254" s="169"/>
    </row>
    <row r="255" spans="1:11" ht="13.8">
      <c r="A255" s="165" t="s">
        <v>744</v>
      </c>
      <c r="B255" t="s">
        <v>745</v>
      </c>
      <c r="C255" s="166" t="s">
        <v>49</v>
      </c>
      <c r="D255" t="s">
        <v>59</v>
      </c>
      <c r="E255" s="167" t="s">
        <v>51</v>
      </c>
      <c r="F255" t="s">
        <v>52</v>
      </c>
      <c r="G255" s="165" t="s">
        <v>53</v>
      </c>
      <c r="H255" t="s">
        <v>54</v>
      </c>
      <c r="I255" s="165" t="s">
        <v>55</v>
      </c>
      <c r="J255" t="s">
        <v>54</v>
      </c>
      <c r="K255" s="169"/>
    </row>
    <row r="256" spans="1:11" ht="13.8">
      <c r="A256" s="165" t="s">
        <v>746</v>
      </c>
      <c r="B256" t="s">
        <v>747</v>
      </c>
      <c r="C256" s="166" t="s">
        <v>748</v>
      </c>
      <c r="D256" t="s">
        <v>59</v>
      </c>
      <c r="E256" s="167" t="s">
        <v>51</v>
      </c>
      <c r="F256" t="s">
        <v>52</v>
      </c>
      <c r="G256" s="165" t="s">
        <v>53</v>
      </c>
      <c r="H256" t="s">
        <v>54</v>
      </c>
      <c r="I256" s="165" t="s">
        <v>55</v>
      </c>
      <c r="J256" t="s">
        <v>54</v>
      </c>
      <c r="K256" s="169"/>
    </row>
    <row r="257" spans="1:11" ht="13.8">
      <c r="A257" s="165" t="s">
        <v>749</v>
      </c>
      <c r="B257" t="s">
        <v>750</v>
      </c>
      <c r="C257" s="166" t="s">
        <v>751</v>
      </c>
      <c r="D257" t="s">
        <v>50</v>
      </c>
      <c r="E257" s="167" t="s">
        <v>51</v>
      </c>
      <c r="F257" t="s">
        <v>52</v>
      </c>
      <c r="G257" s="165" t="s">
        <v>53</v>
      </c>
      <c r="H257" t="s">
        <v>54</v>
      </c>
      <c r="I257" s="165" t="s">
        <v>55</v>
      </c>
      <c r="J257" t="s">
        <v>54</v>
      </c>
      <c r="K257" s="169"/>
    </row>
    <row r="258" spans="1:11" ht="13.8">
      <c r="A258" s="165" t="s">
        <v>752</v>
      </c>
      <c r="B258" t="s">
        <v>753</v>
      </c>
      <c r="C258" s="166" t="s">
        <v>436</v>
      </c>
      <c r="D258" t="s">
        <v>50</v>
      </c>
      <c r="E258" s="167" t="s">
        <v>51</v>
      </c>
      <c r="F258" t="s">
        <v>52</v>
      </c>
      <c r="G258" s="165" t="s">
        <v>53</v>
      </c>
      <c r="H258" t="s">
        <v>54</v>
      </c>
      <c r="I258" s="165" t="s">
        <v>55</v>
      </c>
      <c r="J258" t="s">
        <v>54</v>
      </c>
      <c r="K258" s="169"/>
    </row>
    <row r="259" spans="1:11" ht="13.8">
      <c r="A259" s="165" t="s">
        <v>754</v>
      </c>
      <c r="B259" t="s">
        <v>755</v>
      </c>
      <c r="C259" s="166" t="s">
        <v>756</v>
      </c>
      <c r="D259" t="s">
        <v>98</v>
      </c>
      <c r="E259" s="167" t="s">
        <v>51</v>
      </c>
      <c r="F259" t="s">
        <v>52</v>
      </c>
      <c r="G259" s="165" t="s">
        <v>53</v>
      </c>
      <c r="H259" t="s">
        <v>54</v>
      </c>
      <c r="I259" s="165" t="s">
        <v>55</v>
      </c>
      <c r="J259" t="s">
        <v>54</v>
      </c>
      <c r="K259" s="169"/>
    </row>
    <row r="260" spans="1:11" ht="13.8">
      <c r="A260" s="165" t="s">
        <v>757</v>
      </c>
      <c r="B260" t="s">
        <v>758</v>
      </c>
      <c r="C260" s="166" t="s">
        <v>759</v>
      </c>
      <c r="D260" t="s">
        <v>50</v>
      </c>
      <c r="E260" s="167" t="s">
        <v>51</v>
      </c>
      <c r="F260" t="s">
        <v>52</v>
      </c>
      <c r="G260" s="165" t="s">
        <v>53</v>
      </c>
      <c r="H260" t="s">
        <v>54</v>
      </c>
      <c r="I260" s="165" t="s">
        <v>55</v>
      </c>
      <c r="J260" t="s">
        <v>54</v>
      </c>
      <c r="K260" s="169"/>
    </row>
    <row r="261" spans="1:11" ht="13.8">
      <c r="A261" s="165" t="s">
        <v>760</v>
      </c>
      <c r="B261" t="s">
        <v>761</v>
      </c>
      <c r="C261" s="166" t="s">
        <v>165</v>
      </c>
      <c r="D261" t="s">
        <v>70</v>
      </c>
      <c r="E261" s="167" t="s">
        <v>51</v>
      </c>
      <c r="F261" t="s">
        <v>52</v>
      </c>
      <c r="G261" s="165" t="s">
        <v>53</v>
      </c>
      <c r="H261" t="s">
        <v>54</v>
      </c>
      <c r="I261" s="165" t="s">
        <v>55</v>
      </c>
      <c r="J261" t="s">
        <v>54</v>
      </c>
      <c r="K261" s="169"/>
    </row>
    <row r="262" spans="1:11" ht="13.8">
      <c r="A262" s="165" t="s">
        <v>762</v>
      </c>
      <c r="B262" t="s">
        <v>763</v>
      </c>
      <c r="C262" s="166" t="s">
        <v>534</v>
      </c>
      <c r="D262" t="s">
        <v>98</v>
      </c>
      <c r="E262" s="167" t="s">
        <v>51</v>
      </c>
      <c r="F262" t="s">
        <v>52</v>
      </c>
      <c r="G262" s="165" t="s">
        <v>53</v>
      </c>
      <c r="H262" t="s">
        <v>54</v>
      </c>
      <c r="I262" s="165" t="s">
        <v>55</v>
      </c>
      <c r="J262" t="s">
        <v>54</v>
      </c>
      <c r="K262" s="169"/>
    </row>
    <row r="263" spans="1:11" ht="13.8">
      <c r="A263" s="165" t="s">
        <v>764</v>
      </c>
      <c r="B263" t="s">
        <v>765</v>
      </c>
      <c r="C263" s="166" t="s">
        <v>292</v>
      </c>
      <c r="D263" t="s">
        <v>136</v>
      </c>
      <c r="E263" s="167" t="s">
        <v>51</v>
      </c>
      <c r="F263" t="s">
        <v>52</v>
      </c>
      <c r="G263" s="165" t="s">
        <v>53</v>
      </c>
      <c r="H263" t="s">
        <v>54</v>
      </c>
      <c r="I263" s="165" t="s">
        <v>55</v>
      </c>
      <c r="J263" t="s">
        <v>54</v>
      </c>
      <c r="K263" s="169"/>
    </row>
    <row r="264" spans="1:11" ht="13.8">
      <c r="A264" s="165" t="s">
        <v>766</v>
      </c>
      <c r="B264" t="s">
        <v>767</v>
      </c>
      <c r="C264" s="166" t="s">
        <v>49</v>
      </c>
      <c r="D264" t="s">
        <v>59</v>
      </c>
      <c r="E264" s="167" t="s">
        <v>51</v>
      </c>
      <c r="F264" t="s">
        <v>52</v>
      </c>
      <c r="G264" s="165" t="s">
        <v>53</v>
      </c>
      <c r="H264" t="s">
        <v>54</v>
      </c>
      <c r="I264" s="165" t="s">
        <v>55</v>
      </c>
      <c r="J264" t="s">
        <v>54</v>
      </c>
      <c r="K264" s="169"/>
    </row>
    <row r="265" spans="1:11" ht="13.8">
      <c r="A265" s="165" t="s">
        <v>768</v>
      </c>
      <c r="B265" t="s">
        <v>769</v>
      </c>
      <c r="C265" s="166" t="s">
        <v>770</v>
      </c>
      <c r="D265" t="s">
        <v>106</v>
      </c>
      <c r="E265" s="167" t="s">
        <v>51</v>
      </c>
      <c r="F265" t="s">
        <v>52</v>
      </c>
      <c r="G265" s="165" t="s">
        <v>53</v>
      </c>
      <c r="H265" t="s">
        <v>54</v>
      </c>
      <c r="I265" s="165" t="s">
        <v>55</v>
      </c>
      <c r="J265" t="s">
        <v>54</v>
      </c>
      <c r="K265" s="169"/>
    </row>
    <row r="266" spans="1:11" ht="13.8">
      <c r="A266" s="165" t="s">
        <v>771</v>
      </c>
      <c r="B266" t="s">
        <v>772</v>
      </c>
      <c r="C266" s="166" t="s">
        <v>773</v>
      </c>
      <c r="D266" t="s">
        <v>70</v>
      </c>
      <c r="E266" s="167" t="s">
        <v>51</v>
      </c>
      <c r="F266" t="s">
        <v>52</v>
      </c>
      <c r="G266" s="165" t="s">
        <v>53</v>
      </c>
      <c r="H266" t="s">
        <v>54</v>
      </c>
      <c r="I266" s="165" t="s">
        <v>55</v>
      </c>
      <c r="J266" t="s">
        <v>54</v>
      </c>
      <c r="K266" s="169"/>
    </row>
    <row r="267" spans="1:11" ht="13.8">
      <c r="A267" s="165" t="s">
        <v>774</v>
      </c>
      <c r="B267" t="s">
        <v>775</v>
      </c>
      <c r="C267" s="166" t="s">
        <v>776</v>
      </c>
      <c r="D267" t="s">
        <v>50</v>
      </c>
      <c r="E267" s="167" t="s">
        <v>51</v>
      </c>
      <c r="F267" t="s">
        <v>52</v>
      </c>
      <c r="G267" s="165" t="s">
        <v>53</v>
      </c>
      <c r="H267" t="s">
        <v>54</v>
      </c>
      <c r="I267" s="165" t="s">
        <v>55</v>
      </c>
      <c r="J267" t="s">
        <v>54</v>
      </c>
      <c r="K267" s="169"/>
    </row>
    <row r="268" spans="1:11" ht="13.8">
      <c r="A268" s="165" t="s">
        <v>777</v>
      </c>
      <c r="B268" t="s">
        <v>778</v>
      </c>
      <c r="C268" s="166" t="s">
        <v>779</v>
      </c>
      <c r="D268" t="s">
        <v>98</v>
      </c>
      <c r="E268" s="167" t="s">
        <v>51</v>
      </c>
      <c r="F268" t="s">
        <v>52</v>
      </c>
      <c r="G268" s="165" t="s">
        <v>53</v>
      </c>
      <c r="H268" t="s">
        <v>54</v>
      </c>
      <c r="I268" s="165" t="s">
        <v>55</v>
      </c>
      <c r="J268" t="s">
        <v>54</v>
      </c>
      <c r="K268" s="169"/>
    </row>
    <row r="269" spans="1:11" ht="13.8">
      <c r="A269" s="165" t="s">
        <v>780</v>
      </c>
      <c r="B269" t="s">
        <v>781</v>
      </c>
      <c r="C269" s="166" t="s">
        <v>782</v>
      </c>
      <c r="D269" t="s">
        <v>50</v>
      </c>
      <c r="E269" s="167" t="s">
        <v>51</v>
      </c>
      <c r="F269" t="s">
        <v>52</v>
      </c>
      <c r="G269" s="165" t="s">
        <v>53</v>
      </c>
      <c r="H269" t="s">
        <v>54</v>
      </c>
      <c r="I269" s="165" t="s">
        <v>55</v>
      </c>
      <c r="J269" t="s">
        <v>54</v>
      </c>
      <c r="K269" s="169"/>
    </row>
    <row r="270" spans="1:11" ht="13.8">
      <c r="A270" s="165" t="s">
        <v>783</v>
      </c>
      <c r="B270" t="s">
        <v>784</v>
      </c>
      <c r="C270" s="166" t="s">
        <v>785</v>
      </c>
      <c r="D270" t="s">
        <v>50</v>
      </c>
      <c r="E270" s="167" t="s">
        <v>51</v>
      </c>
      <c r="F270" t="s">
        <v>52</v>
      </c>
      <c r="G270" s="165" t="s">
        <v>53</v>
      </c>
      <c r="H270" t="s">
        <v>54</v>
      </c>
      <c r="I270" s="165" t="s">
        <v>55</v>
      </c>
      <c r="J270" t="s">
        <v>54</v>
      </c>
      <c r="K270" s="169"/>
    </row>
    <row r="271" spans="1:11" ht="13.8">
      <c r="A271" s="165" t="s">
        <v>786</v>
      </c>
      <c r="B271" t="s">
        <v>787</v>
      </c>
      <c r="C271" s="166" t="s">
        <v>770</v>
      </c>
      <c r="D271" t="s">
        <v>98</v>
      </c>
      <c r="E271" s="167" t="s">
        <v>51</v>
      </c>
      <c r="F271" t="s">
        <v>52</v>
      </c>
      <c r="G271" s="165" t="s">
        <v>53</v>
      </c>
      <c r="H271" t="s">
        <v>54</v>
      </c>
      <c r="I271" s="165" t="s">
        <v>55</v>
      </c>
      <c r="J271" t="s">
        <v>54</v>
      </c>
      <c r="K271" s="169"/>
    </row>
    <row r="272" spans="1:11" ht="13.8">
      <c r="A272" s="165" t="s">
        <v>788</v>
      </c>
      <c r="B272" t="s">
        <v>789</v>
      </c>
      <c r="C272" s="166" t="s">
        <v>171</v>
      </c>
      <c r="D272" t="s">
        <v>421</v>
      </c>
      <c r="E272" s="167" t="s">
        <v>51</v>
      </c>
      <c r="F272" t="s">
        <v>52</v>
      </c>
      <c r="G272" s="165" t="s">
        <v>53</v>
      </c>
      <c r="H272" t="s">
        <v>54</v>
      </c>
      <c r="I272" s="165" t="s">
        <v>55</v>
      </c>
      <c r="J272" t="s">
        <v>54</v>
      </c>
      <c r="K272" s="169"/>
    </row>
    <row r="273" spans="1:11" ht="13.8">
      <c r="A273" s="165" t="s">
        <v>790</v>
      </c>
      <c r="B273" t="s">
        <v>791</v>
      </c>
      <c r="C273" s="166" t="s">
        <v>792</v>
      </c>
      <c r="D273" t="s">
        <v>59</v>
      </c>
      <c r="E273" s="167" t="s">
        <v>51</v>
      </c>
      <c r="F273" t="s">
        <v>52</v>
      </c>
      <c r="G273" s="165" t="s">
        <v>53</v>
      </c>
      <c r="H273" t="s">
        <v>54</v>
      </c>
      <c r="I273" s="165" t="s">
        <v>55</v>
      </c>
      <c r="J273" t="s">
        <v>54</v>
      </c>
      <c r="K273" s="169"/>
    </row>
    <row r="274" spans="1:11" ht="13.8">
      <c r="A274" s="165" t="s">
        <v>793</v>
      </c>
      <c r="B274" t="s">
        <v>794</v>
      </c>
      <c r="C274" s="166" t="s">
        <v>187</v>
      </c>
      <c r="D274" t="s">
        <v>153</v>
      </c>
      <c r="E274" s="167" t="s">
        <v>51</v>
      </c>
      <c r="F274" t="s">
        <v>52</v>
      </c>
      <c r="G274" s="165" t="s">
        <v>53</v>
      </c>
      <c r="H274" t="s">
        <v>54</v>
      </c>
      <c r="I274" s="165" t="s">
        <v>55</v>
      </c>
      <c r="J274" t="s">
        <v>54</v>
      </c>
      <c r="K274" s="169"/>
    </row>
    <row r="275" spans="1:11" ht="13.8">
      <c r="A275" s="165" t="s">
        <v>795</v>
      </c>
      <c r="B275" t="s">
        <v>796</v>
      </c>
      <c r="C275" s="166" t="s">
        <v>236</v>
      </c>
      <c r="D275" t="s">
        <v>59</v>
      </c>
      <c r="E275" s="167" t="s">
        <v>51</v>
      </c>
      <c r="F275" t="s">
        <v>52</v>
      </c>
      <c r="G275" s="165" t="s">
        <v>53</v>
      </c>
      <c r="H275" t="s">
        <v>54</v>
      </c>
      <c r="I275" s="165" t="s">
        <v>55</v>
      </c>
      <c r="J275" t="s">
        <v>54</v>
      </c>
      <c r="K275" s="169"/>
    </row>
    <row r="276" spans="1:11" ht="13.8">
      <c r="A276" s="165" t="s">
        <v>797</v>
      </c>
      <c r="B276" t="s">
        <v>798</v>
      </c>
      <c r="C276" s="166" t="s">
        <v>799</v>
      </c>
      <c r="D276" t="s">
        <v>50</v>
      </c>
      <c r="E276" s="167" t="s">
        <v>51</v>
      </c>
      <c r="F276" t="s">
        <v>52</v>
      </c>
      <c r="G276" s="165" t="s">
        <v>53</v>
      </c>
      <c r="H276" t="s">
        <v>54</v>
      </c>
      <c r="I276" s="165" t="s">
        <v>55</v>
      </c>
      <c r="J276" t="s">
        <v>54</v>
      </c>
      <c r="K276" s="169"/>
    </row>
    <row r="277" spans="1:11" ht="13.8">
      <c r="A277" s="165" t="s">
        <v>800</v>
      </c>
      <c r="B277" t="s">
        <v>801</v>
      </c>
      <c r="C277" s="166" t="s">
        <v>236</v>
      </c>
      <c r="D277" t="s">
        <v>136</v>
      </c>
      <c r="E277" s="167" t="s">
        <v>51</v>
      </c>
      <c r="F277" t="s">
        <v>52</v>
      </c>
      <c r="G277" s="165" t="s">
        <v>53</v>
      </c>
      <c r="H277" t="s">
        <v>54</v>
      </c>
      <c r="I277" s="165" t="s">
        <v>55</v>
      </c>
      <c r="J277" t="s">
        <v>54</v>
      </c>
      <c r="K277" s="169"/>
    </row>
    <row r="278" spans="1:11" ht="13.8">
      <c r="A278" s="165" t="s">
        <v>802</v>
      </c>
      <c r="B278" t="s">
        <v>803</v>
      </c>
      <c r="C278" s="166" t="s">
        <v>187</v>
      </c>
      <c r="D278" t="s">
        <v>102</v>
      </c>
      <c r="E278" s="167" t="s">
        <v>51</v>
      </c>
      <c r="F278" t="s">
        <v>52</v>
      </c>
      <c r="G278" s="165" t="s">
        <v>53</v>
      </c>
      <c r="H278" t="s">
        <v>54</v>
      </c>
      <c r="I278" s="165" t="s">
        <v>55</v>
      </c>
      <c r="J278" t="s">
        <v>54</v>
      </c>
      <c r="K278" s="169"/>
    </row>
    <row r="279" spans="1:11" ht="13.8">
      <c r="A279" s="165" t="s">
        <v>804</v>
      </c>
      <c r="B279" t="s">
        <v>805</v>
      </c>
      <c r="C279" s="166" t="s">
        <v>806</v>
      </c>
      <c r="D279" t="s">
        <v>178</v>
      </c>
      <c r="E279" s="167" t="s">
        <v>51</v>
      </c>
      <c r="F279" t="s">
        <v>52</v>
      </c>
      <c r="G279" s="165" t="s">
        <v>53</v>
      </c>
      <c r="H279" t="s">
        <v>54</v>
      </c>
      <c r="I279" s="165" t="s">
        <v>55</v>
      </c>
      <c r="J279" t="s">
        <v>54</v>
      </c>
      <c r="K279" s="169"/>
    </row>
    <row r="280" spans="1:11" ht="13.8">
      <c r="A280" s="165" t="s">
        <v>807</v>
      </c>
      <c r="B280" t="s">
        <v>808</v>
      </c>
      <c r="C280" s="166" t="s">
        <v>552</v>
      </c>
      <c r="D280" t="s">
        <v>94</v>
      </c>
      <c r="E280" s="167" t="s">
        <v>51</v>
      </c>
      <c r="F280" t="s">
        <v>52</v>
      </c>
      <c r="G280" s="165" t="s">
        <v>53</v>
      </c>
      <c r="H280" t="s">
        <v>54</v>
      </c>
      <c r="I280" s="165" t="s">
        <v>55</v>
      </c>
      <c r="J280" t="s">
        <v>54</v>
      </c>
      <c r="K280" s="169"/>
    </row>
    <row r="281" spans="1:11" ht="13.8">
      <c r="A281" s="165" t="s">
        <v>809</v>
      </c>
      <c r="B281" t="s">
        <v>810</v>
      </c>
      <c r="C281" s="166" t="s">
        <v>534</v>
      </c>
      <c r="D281" t="s">
        <v>98</v>
      </c>
      <c r="E281" s="167" t="s">
        <v>51</v>
      </c>
      <c r="F281" t="s">
        <v>52</v>
      </c>
      <c r="G281" s="165" t="s">
        <v>53</v>
      </c>
      <c r="H281" t="s">
        <v>54</v>
      </c>
      <c r="I281" s="165" t="s">
        <v>55</v>
      </c>
      <c r="J281" t="s">
        <v>54</v>
      </c>
      <c r="K281" s="169"/>
    </row>
    <row r="282" spans="1:11" ht="13.8">
      <c r="A282" s="165" t="s">
        <v>811</v>
      </c>
      <c r="B282" t="s">
        <v>812</v>
      </c>
      <c r="C282" s="166" t="s">
        <v>813</v>
      </c>
      <c r="D282" t="s">
        <v>50</v>
      </c>
      <c r="E282" s="167" t="s">
        <v>51</v>
      </c>
      <c r="F282" t="s">
        <v>52</v>
      </c>
      <c r="G282" s="165" t="s">
        <v>53</v>
      </c>
      <c r="H282" t="s">
        <v>54</v>
      </c>
      <c r="I282" s="165" t="s">
        <v>55</v>
      </c>
      <c r="J282" t="s">
        <v>54</v>
      </c>
      <c r="K282" s="169"/>
    </row>
    <row r="283" spans="1:11" ht="13.8">
      <c r="A283" s="165" t="s">
        <v>814</v>
      </c>
      <c r="B283" t="s">
        <v>815</v>
      </c>
      <c r="C283" s="166" t="s">
        <v>93</v>
      </c>
      <c r="D283" t="s">
        <v>50</v>
      </c>
      <c r="E283" s="167" t="s">
        <v>51</v>
      </c>
      <c r="F283" t="s">
        <v>52</v>
      </c>
      <c r="G283" s="165" t="s">
        <v>53</v>
      </c>
      <c r="H283" t="s">
        <v>54</v>
      </c>
      <c r="I283" s="165" t="s">
        <v>55</v>
      </c>
      <c r="J283" t="s">
        <v>54</v>
      </c>
      <c r="K283" s="169"/>
    </row>
    <row r="284" spans="1:11" ht="13.8">
      <c r="A284" s="165" t="s">
        <v>816</v>
      </c>
      <c r="B284" t="s">
        <v>817</v>
      </c>
      <c r="C284" s="166" t="s">
        <v>818</v>
      </c>
      <c r="D284" t="s">
        <v>50</v>
      </c>
      <c r="E284" s="167" t="s">
        <v>51</v>
      </c>
      <c r="F284" t="s">
        <v>52</v>
      </c>
      <c r="G284" s="165" t="s">
        <v>53</v>
      </c>
      <c r="H284" t="s">
        <v>54</v>
      </c>
      <c r="I284" s="165" t="s">
        <v>55</v>
      </c>
      <c r="J284" t="s">
        <v>54</v>
      </c>
      <c r="K284" s="169"/>
    </row>
    <row r="285" spans="1:11" ht="13.8">
      <c r="A285" s="165" t="s">
        <v>819</v>
      </c>
      <c r="B285" t="s">
        <v>820</v>
      </c>
      <c r="C285" s="166" t="s">
        <v>516</v>
      </c>
      <c r="D285" t="s">
        <v>98</v>
      </c>
      <c r="E285" s="167" t="s">
        <v>51</v>
      </c>
      <c r="F285" t="s">
        <v>52</v>
      </c>
      <c r="G285" s="165" t="s">
        <v>53</v>
      </c>
      <c r="H285" t="s">
        <v>54</v>
      </c>
      <c r="I285" s="165" t="s">
        <v>55</v>
      </c>
      <c r="J285" t="s">
        <v>54</v>
      </c>
      <c r="K285" s="169"/>
    </row>
    <row r="286" spans="1:11" ht="13.8">
      <c r="A286" s="165" t="s">
        <v>821</v>
      </c>
      <c r="B286" t="s">
        <v>822</v>
      </c>
      <c r="C286" s="166" t="s">
        <v>823</v>
      </c>
      <c r="D286" t="s">
        <v>70</v>
      </c>
      <c r="E286" s="167" t="s">
        <v>51</v>
      </c>
      <c r="F286" t="s">
        <v>52</v>
      </c>
      <c r="G286" s="165" t="s">
        <v>53</v>
      </c>
      <c r="H286" t="s">
        <v>54</v>
      </c>
      <c r="I286" s="165" t="s">
        <v>55</v>
      </c>
      <c r="J286" t="s">
        <v>54</v>
      </c>
      <c r="K286" s="169"/>
    </row>
    <row r="287" spans="1:11" ht="13.8">
      <c r="A287" s="165" t="s">
        <v>824</v>
      </c>
      <c r="B287" t="s">
        <v>825</v>
      </c>
      <c r="C287" s="166" t="s">
        <v>826</v>
      </c>
      <c r="D287" t="s">
        <v>178</v>
      </c>
      <c r="E287" s="167" t="s">
        <v>51</v>
      </c>
      <c r="F287" t="s">
        <v>52</v>
      </c>
      <c r="G287" s="165" t="s">
        <v>53</v>
      </c>
      <c r="H287" t="s">
        <v>54</v>
      </c>
      <c r="I287" s="165" t="s">
        <v>55</v>
      </c>
      <c r="J287" t="s">
        <v>54</v>
      </c>
      <c r="K287" s="169"/>
    </row>
    <row r="288" spans="1:11" ht="13.8">
      <c r="A288" s="165" t="s">
        <v>827</v>
      </c>
      <c r="B288" t="s">
        <v>828</v>
      </c>
      <c r="C288" s="166" t="s">
        <v>583</v>
      </c>
      <c r="D288" t="s">
        <v>136</v>
      </c>
      <c r="E288" s="167" t="s">
        <v>51</v>
      </c>
      <c r="F288" t="s">
        <v>52</v>
      </c>
      <c r="G288" s="165" t="s">
        <v>53</v>
      </c>
      <c r="H288" t="s">
        <v>54</v>
      </c>
      <c r="I288" s="165" t="s">
        <v>55</v>
      </c>
      <c r="J288" t="s">
        <v>54</v>
      </c>
      <c r="K288" s="169"/>
    </row>
    <row r="289" spans="1:11" ht="13.8">
      <c r="A289" s="165" t="s">
        <v>829</v>
      </c>
      <c r="B289" t="s">
        <v>830</v>
      </c>
      <c r="C289" s="166" t="s">
        <v>252</v>
      </c>
      <c r="D289" t="s">
        <v>136</v>
      </c>
      <c r="E289" s="167" t="s">
        <v>51</v>
      </c>
      <c r="F289" t="s">
        <v>52</v>
      </c>
      <c r="G289" s="165" t="s">
        <v>53</v>
      </c>
      <c r="H289" t="s">
        <v>54</v>
      </c>
      <c r="I289" s="165" t="s">
        <v>55</v>
      </c>
      <c r="J289" t="s">
        <v>54</v>
      </c>
      <c r="K289" s="169"/>
    </row>
    <row r="290" spans="1:11" ht="13.8">
      <c r="A290" s="165" t="s">
        <v>831</v>
      </c>
      <c r="B290" t="s">
        <v>832</v>
      </c>
      <c r="C290" s="166" t="s">
        <v>534</v>
      </c>
      <c r="D290" t="s">
        <v>70</v>
      </c>
      <c r="E290" s="167" t="s">
        <v>51</v>
      </c>
      <c r="F290" t="s">
        <v>52</v>
      </c>
      <c r="G290" s="165" t="s">
        <v>53</v>
      </c>
      <c r="H290" t="s">
        <v>54</v>
      </c>
      <c r="I290" s="165" t="s">
        <v>55</v>
      </c>
      <c r="J290" t="s">
        <v>54</v>
      </c>
      <c r="K290" s="169"/>
    </row>
    <row r="291" spans="1:11" ht="13.8">
      <c r="A291" s="165" t="s">
        <v>833</v>
      </c>
      <c r="B291" t="s">
        <v>834</v>
      </c>
      <c r="C291" s="166" t="s">
        <v>835</v>
      </c>
      <c r="D291" t="s">
        <v>94</v>
      </c>
      <c r="E291" s="167" t="s">
        <v>51</v>
      </c>
      <c r="F291" t="s">
        <v>52</v>
      </c>
      <c r="G291" s="165" t="s">
        <v>53</v>
      </c>
      <c r="H291" t="s">
        <v>54</v>
      </c>
      <c r="I291" s="165" t="s">
        <v>55</v>
      </c>
      <c r="J291" t="s">
        <v>54</v>
      </c>
      <c r="K291" s="169"/>
    </row>
    <row r="292" spans="1:11" ht="13.8">
      <c r="A292" s="165" t="s">
        <v>836</v>
      </c>
      <c r="B292" t="s">
        <v>837</v>
      </c>
      <c r="C292" s="166" t="s">
        <v>838</v>
      </c>
      <c r="D292" t="s">
        <v>98</v>
      </c>
      <c r="E292" s="167" t="s">
        <v>51</v>
      </c>
      <c r="F292" t="s">
        <v>52</v>
      </c>
      <c r="G292" s="165" t="s">
        <v>53</v>
      </c>
      <c r="H292" t="s">
        <v>54</v>
      </c>
      <c r="I292" s="165" t="s">
        <v>55</v>
      </c>
      <c r="J292" t="s">
        <v>54</v>
      </c>
      <c r="K292" s="169"/>
    </row>
    <row r="293" spans="1:11" ht="13.8">
      <c r="A293" s="165" t="s">
        <v>839</v>
      </c>
      <c r="B293" t="s">
        <v>840</v>
      </c>
      <c r="C293" s="166" t="s">
        <v>841</v>
      </c>
      <c r="D293" t="s">
        <v>94</v>
      </c>
      <c r="E293" s="167" t="s">
        <v>51</v>
      </c>
      <c r="F293" t="s">
        <v>52</v>
      </c>
      <c r="G293" s="165" t="s">
        <v>53</v>
      </c>
      <c r="H293" t="s">
        <v>54</v>
      </c>
      <c r="I293" s="165" t="s">
        <v>55</v>
      </c>
      <c r="J293" t="s">
        <v>54</v>
      </c>
      <c r="K293" s="169"/>
    </row>
    <row r="294" spans="1:11" ht="13.8">
      <c r="A294" s="165" t="s">
        <v>842</v>
      </c>
      <c r="B294" t="s">
        <v>843</v>
      </c>
      <c r="C294" s="166" t="s">
        <v>257</v>
      </c>
      <c r="D294" t="s">
        <v>50</v>
      </c>
      <c r="E294" s="167" t="s">
        <v>51</v>
      </c>
      <c r="F294" t="s">
        <v>52</v>
      </c>
      <c r="G294" s="165" t="s">
        <v>53</v>
      </c>
      <c r="H294" t="s">
        <v>54</v>
      </c>
      <c r="I294" s="165" t="s">
        <v>55</v>
      </c>
      <c r="J294" t="s">
        <v>54</v>
      </c>
      <c r="K294" s="169"/>
    </row>
    <row r="295" spans="1:11" ht="13.8">
      <c r="A295" s="165" t="s">
        <v>844</v>
      </c>
      <c r="B295" t="s">
        <v>845</v>
      </c>
      <c r="C295" s="166" t="s">
        <v>156</v>
      </c>
      <c r="D295" t="s">
        <v>153</v>
      </c>
      <c r="E295" s="167" t="s">
        <v>51</v>
      </c>
      <c r="F295" t="s">
        <v>52</v>
      </c>
      <c r="G295" s="165" t="s">
        <v>53</v>
      </c>
      <c r="H295" t="s">
        <v>54</v>
      </c>
      <c r="I295" s="165" t="s">
        <v>55</v>
      </c>
      <c r="J295" t="s">
        <v>54</v>
      </c>
      <c r="K295" s="169"/>
    </row>
    <row r="296" spans="1:11" ht="13.8">
      <c r="A296" s="165" t="s">
        <v>846</v>
      </c>
      <c r="B296" t="s">
        <v>847</v>
      </c>
      <c r="C296" s="166" t="s">
        <v>848</v>
      </c>
      <c r="D296" t="s">
        <v>50</v>
      </c>
      <c r="E296" s="167" t="s">
        <v>51</v>
      </c>
      <c r="F296" t="s">
        <v>52</v>
      </c>
      <c r="G296" s="165" t="s">
        <v>53</v>
      </c>
      <c r="H296" t="s">
        <v>54</v>
      </c>
      <c r="I296" s="165" t="s">
        <v>55</v>
      </c>
      <c r="J296" t="s">
        <v>54</v>
      </c>
      <c r="K296" s="169"/>
    </row>
    <row r="297" spans="1:11" ht="13.8">
      <c r="A297" s="165" t="s">
        <v>849</v>
      </c>
      <c r="B297" t="s">
        <v>850</v>
      </c>
      <c r="C297" s="166" t="s">
        <v>69</v>
      </c>
      <c r="D297" t="s">
        <v>50</v>
      </c>
      <c r="E297" s="167" t="s">
        <v>51</v>
      </c>
      <c r="F297" t="s">
        <v>52</v>
      </c>
      <c r="G297" s="165" t="s">
        <v>53</v>
      </c>
      <c r="H297" t="s">
        <v>54</v>
      </c>
      <c r="I297" s="165" t="s">
        <v>55</v>
      </c>
      <c r="J297" t="s">
        <v>54</v>
      </c>
      <c r="K297" s="169"/>
    </row>
    <row r="298" spans="1:11" ht="13.8">
      <c r="A298" s="165" t="s">
        <v>851</v>
      </c>
      <c r="B298" t="s">
        <v>852</v>
      </c>
      <c r="C298" s="166" t="s">
        <v>51</v>
      </c>
      <c r="D298" t="s">
        <v>66</v>
      </c>
      <c r="E298" s="167" t="s">
        <v>51</v>
      </c>
      <c r="F298" t="s">
        <v>52</v>
      </c>
      <c r="G298" s="165" t="s">
        <v>53</v>
      </c>
      <c r="H298" t="s">
        <v>54</v>
      </c>
      <c r="I298" s="165" t="s">
        <v>55</v>
      </c>
      <c r="J298" t="s">
        <v>54</v>
      </c>
      <c r="K298" s="169"/>
    </row>
    <row r="299" spans="1:11" ht="13.8">
      <c r="A299" s="165" t="s">
        <v>853</v>
      </c>
      <c r="B299" t="s">
        <v>854</v>
      </c>
      <c r="C299" s="166" t="s">
        <v>855</v>
      </c>
      <c r="D299" t="s">
        <v>59</v>
      </c>
      <c r="E299" s="167" t="s">
        <v>51</v>
      </c>
      <c r="F299" t="s">
        <v>52</v>
      </c>
      <c r="G299" s="165" t="s">
        <v>53</v>
      </c>
      <c r="H299" t="s">
        <v>54</v>
      </c>
      <c r="I299" s="165" t="s">
        <v>55</v>
      </c>
      <c r="J299" t="s">
        <v>54</v>
      </c>
      <c r="K299" s="169"/>
    </row>
    <row r="300" spans="1:11" ht="13.8">
      <c r="A300" s="165" t="s">
        <v>856</v>
      </c>
      <c r="B300" t="s">
        <v>857</v>
      </c>
      <c r="C300" s="166" t="s">
        <v>858</v>
      </c>
      <c r="D300" t="s">
        <v>206</v>
      </c>
      <c r="E300" s="167" t="s">
        <v>51</v>
      </c>
      <c r="F300" t="s">
        <v>52</v>
      </c>
      <c r="G300" s="165" t="s">
        <v>53</v>
      </c>
      <c r="H300" t="s">
        <v>54</v>
      </c>
      <c r="I300" s="165" t="s">
        <v>55</v>
      </c>
      <c r="J300" t="s">
        <v>54</v>
      </c>
      <c r="K300" s="169"/>
    </row>
    <row r="301" spans="1:11" ht="13.8">
      <c r="A301" s="165" t="s">
        <v>859</v>
      </c>
      <c r="B301" t="s">
        <v>860</v>
      </c>
      <c r="C301" s="166" t="s">
        <v>360</v>
      </c>
      <c r="D301" t="s">
        <v>59</v>
      </c>
      <c r="E301" s="167" t="s">
        <v>51</v>
      </c>
      <c r="F301" t="s">
        <v>52</v>
      </c>
      <c r="G301" s="165" t="s">
        <v>53</v>
      </c>
      <c r="H301" t="s">
        <v>54</v>
      </c>
      <c r="I301" s="165" t="s">
        <v>55</v>
      </c>
      <c r="J301" t="s">
        <v>54</v>
      </c>
      <c r="K301" s="169"/>
    </row>
    <row r="302" spans="1:11" ht="13.8">
      <c r="A302" s="165" t="s">
        <v>861</v>
      </c>
      <c r="B302" t="s">
        <v>862</v>
      </c>
      <c r="C302" s="166" t="s">
        <v>205</v>
      </c>
      <c r="D302" t="s">
        <v>98</v>
      </c>
      <c r="E302" s="167" t="s">
        <v>51</v>
      </c>
      <c r="F302" t="s">
        <v>52</v>
      </c>
      <c r="G302" s="165" t="s">
        <v>53</v>
      </c>
      <c r="H302" t="s">
        <v>54</v>
      </c>
      <c r="I302" s="165" t="s">
        <v>55</v>
      </c>
      <c r="J302" t="s">
        <v>54</v>
      </c>
      <c r="K302" s="169"/>
    </row>
    <row r="303" spans="1:11" ht="13.8">
      <c r="A303" s="165" t="s">
        <v>863</v>
      </c>
      <c r="B303" t="s">
        <v>864</v>
      </c>
      <c r="C303" s="166" t="s">
        <v>51</v>
      </c>
      <c r="D303" t="s">
        <v>66</v>
      </c>
      <c r="E303" s="167" t="s">
        <v>51</v>
      </c>
      <c r="F303" t="s">
        <v>52</v>
      </c>
      <c r="G303" s="165" t="s">
        <v>53</v>
      </c>
      <c r="H303" t="s">
        <v>54</v>
      </c>
      <c r="I303" s="165" t="s">
        <v>55</v>
      </c>
      <c r="J303" t="s">
        <v>54</v>
      </c>
      <c r="K303" s="169"/>
    </row>
    <row r="304" spans="1:11" ht="13.8">
      <c r="A304" s="165" t="s">
        <v>865</v>
      </c>
      <c r="B304" t="s">
        <v>866</v>
      </c>
      <c r="C304" s="166" t="s">
        <v>867</v>
      </c>
      <c r="D304" t="s">
        <v>59</v>
      </c>
      <c r="E304" s="167" t="s">
        <v>51</v>
      </c>
      <c r="F304" t="s">
        <v>52</v>
      </c>
      <c r="G304" s="165" t="s">
        <v>53</v>
      </c>
      <c r="H304" t="s">
        <v>54</v>
      </c>
      <c r="I304" s="165" t="s">
        <v>55</v>
      </c>
      <c r="J304" t="s">
        <v>54</v>
      </c>
      <c r="K304" s="169"/>
    </row>
    <row r="305" spans="1:11" ht="13.8">
      <c r="A305" s="165" t="s">
        <v>868</v>
      </c>
      <c r="B305" t="s">
        <v>869</v>
      </c>
      <c r="C305" s="166" t="s">
        <v>93</v>
      </c>
      <c r="D305" t="s">
        <v>320</v>
      </c>
      <c r="E305" s="167" t="s">
        <v>51</v>
      </c>
      <c r="F305" t="s">
        <v>52</v>
      </c>
      <c r="G305" s="165" t="s">
        <v>53</v>
      </c>
      <c r="H305" t="s">
        <v>54</v>
      </c>
      <c r="I305" s="165" t="s">
        <v>55</v>
      </c>
      <c r="J305" t="s">
        <v>54</v>
      </c>
      <c r="K305" s="169"/>
    </row>
    <row r="306" spans="1:11" ht="13.8">
      <c r="A306" s="165" t="s">
        <v>870</v>
      </c>
      <c r="B306" t="s">
        <v>871</v>
      </c>
      <c r="C306" s="166" t="s">
        <v>292</v>
      </c>
      <c r="D306" t="s">
        <v>50</v>
      </c>
      <c r="E306" s="167" t="s">
        <v>51</v>
      </c>
      <c r="F306" t="s">
        <v>52</v>
      </c>
      <c r="G306" s="165" t="s">
        <v>53</v>
      </c>
      <c r="H306" t="s">
        <v>54</v>
      </c>
      <c r="I306" s="165" t="s">
        <v>55</v>
      </c>
      <c r="J306" t="s">
        <v>54</v>
      </c>
      <c r="K306" s="169"/>
    </row>
    <row r="307" spans="1:11" ht="13.8">
      <c r="A307" s="165" t="s">
        <v>872</v>
      </c>
      <c r="B307" t="s">
        <v>873</v>
      </c>
      <c r="C307" s="166" t="s">
        <v>874</v>
      </c>
      <c r="D307" t="s">
        <v>59</v>
      </c>
      <c r="E307" s="167" t="s">
        <v>51</v>
      </c>
      <c r="F307" t="s">
        <v>52</v>
      </c>
      <c r="G307" s="165" t="s">
        <v>53</v>
      </c>
      <c r="H307" t="s">
        <v>54</v>
      </c>
      <c r="I307" s="165" t="s">
        <v>55</v>
      </c>
      <c r="J307" t="s">
        <v>54</v>
      </c>
      <c r="K307" s="169"/>
    </row>
    <row r="308" spans="1:11" ht="13.8">
      <c r="A308" s="165" t="s">
        <v>875</v>
      </c>
      <c r="B308" t="s">
        <v>876</v>
      </c>
      <c r="C308" s="166" t="s">
        <v>227</v>
      </c>
      <c r="D308" t="s">
        <v>59</v>
      </c>
      <c r="E308" s="167" t="s">
        <v>51</v>
      </c>
      <c r="F308" t="s">
        <v>52</v>
      </c>
      <c r="G308" s="165" t="s">
        <v>53</v>
      </c>
      <c r="H308" t="s">
        <v>54</v>
      </c>
      <c r="I308" s="165" t="s">
        <v>55</v>
      </c>
      <c r="J308" t="s">
        <v>54</v>
      </c>
      <c r="K308" s="169"/>
    </row>
    <row r="309" spans="1:11" ht="13.8">
      <c r="A309" s="165" t="s">
        <v>877</v>
      </c>
      <c r="B309" t="s">
        <v>878</v>
      </c>
      <c r="C309" s="166" t="s">
        <v>156</v>
      </c>
      <c r="D309" t="s">
        <v>153</v>
      </c>
      <c r="E309" s="167" t="s">
        <v>51</v>
      </c>
      <c r="F309" t="s">
        <v>52</v>
      </c>
      <c r="G309" s="165" t="s">
        <v>53</v>
      </c>
      <c r="H309" t="s">
        <v>54</v>
      </c>
      <c r="I309" s="165" t="s">
        <v>55</v>
      </c>
      <c r="J309" t="s">
        <v>54</v>
      </c>
      <c r="K309" s="169"/>
    </row>
    <row r="310" spans="1:11" ht="13.8">
      <c r="A310" s="165" t="s">
        <v>879</v>
      </c>
      <c r="B310" t="s">
        <v>880</v>
      </c>
      <c r="C310" s="166" t="s">
        <v>881</v>
      </c>
      <c r="D310" t="s">
        <v>59</v>
      </c>
      <c r="E310" s="167" t="s">
        <v>51</v>
      </c>
      <c r="F310" t="s">
        <v>52</v>
      </c>
      <c r="G310" s="165" t="s">
        <v>53</v>
      </c>
      <c r="H310" t="s">
        <v>54</v>
      </c>
      <c r="I310" s="165" t="s">
        <v>55</v>
      </c>
      <c r="J310" t="s">
        <v>54</v>
      </c>
      <c r="K310" s="169"/>
    </row>
    <row r="311" spans="1:11" ht="13.8">
      <c r="A311" s="165" t="s">
        <v>882</v>
      </c>
      <c r="B311" t="s">
        <v>883</v>
      </c>
      <c r="C311" s="166" t="s">
        <v>302</v>
      </c>
      <c r="D311" t="s">
        <v>153</v>
      </c>
      <c r="E311" s="167" t="s">
        <v>51</v>
      </c>
      <c r="F311" t="s">
        <v>52</v>
      </c>
      <c r="G311" s="165" t="s">
        <v>53</v>
      </c>
      <c r="H311" t="s">
        <v>54</v>
      </c>
      <c r="I311" s="165" t="s">
        <v>55</v>
      </c>
      <c r="J311" t="s">
        <v>54</v>
      </c>
      <c r="K311" s="169"/>
    </row>
    <row r="312" spans="1:11" ht="13.8">
      <c r="A312" s="165" t="s">
        <v>884</v>
      </c>
      <c r="B312" t="s">
        <v>885</v>
      </c>
      <c r="C312" s="166" t="s">
        <v>886</v>
      </c>
      <c r="D312" t="s">
        <v>94</v>
      </c>
      <c r="E312" s="167" t="s">
        <v>51</v>
      </c>
      <c r="F312" t="s">
        <v>52</v>
      </c>
      <c r="G312" s="165" t="s">
        <v>53</v>
      </c>
      <c r="H312" t="s">
        <v>54</v>
      </c>
      <c r="I312" s="165" t="s">
        <v>55</v>
      </c>
      <c r="J312" t="s">
        <v>54</v>
      </c>
      <c r="K312" s="169"/>
    </row>
    <row r="313" spans="1:11" ht="13.8">
      <c r="A313" s="165" t="s">
        <v>887</v>
      </c>
      <c r="B313" t="s">
        <v>888</v>
      </c>
      <c r="C313" s="166" t="s">
        <v>889</v>
      </c>
      <c r="D313" t="s">
        <v>50</v>
      </c>
      <c r="E313" s="167" t="s">
        <v>51</v>
      </c>
      <c r="F313" t="s">
        <v>52</v>
      </c>
      <c r="G313" s="165" t="s">
        <v>53</v>
      </c>
      <c r="H313" t="s">
        <v>54</v>
      </c>
      <c r="I313" s="165" t="s">
        <v>55</v>
      </c>
      <c r="J313" t="s">
        <v>54</v>
      </c>
      <c r="K313" s="169"/>
    </row>
    <row r="314" spans="1:11" ht="13.8">
      <c r="A314" s="165" t="s">
        <v>890</v>
      </c>
      <c r="B314" t="s">
        <v>891</v>
      </c>
      <c r="C314" s="166" t="s">
        <v>892</v>
      </c>
      <c r="D314" t="s">
        <v>50</v>
      </c>
      <c r="E314" s="167" t="s">
        <v>51</v>
      </c>
      <c r="F314" t="s">
        <v>52</v>
      </c>
      <c r="G314" s="165" t="s">
        <v>53</v>
      </c>
      <c r="H314" t="s">
        <v>54</v>
      </c>
      <c r="I314" s="165" t="s">
        <v>55</v>
      </c>
      <c r="J314" t="s">
        <v>54</v>
      </c>
      <c r="K314" s="169"/>
    </row>
    <row r="315" spans="1:11" ht="13.8">
      <c r="A315" s="165" t="s">
        <v>893</v>
      </c>
      <c r="B315" t="s">
        <v>894</v>
      </c>
      <c r="C315" s="166" t="s">
        <v>292</v>
      </c>
      <c r="D315" t="s">
        <v>63</v>
      </c>
      <c r="E315" s="167" t="s">
        <v>51</v>
      </c>
      <c r="F315" t="s">
        <v>52</v>
      </c>
      <c r="G315" s="165" t="s">
        <v>53</v>
      </c>
      <c r="H315" t="s">
        <v>54</v>
      </c>
      <c r="I315" s="165" t="s">
        <v>55</v>
      </c>
      <c r="J315" t="s">
        <v>54</v>
      </c>
      <c r="K315" s="169"/>
    </row>
    <row r="316" spans="1:11" ht="13.8">
      <c r="A316" s="165" t="s">
        <v>895</v>
      </c>
      <c r="B316" t="s">
        <v>896</v>
      </c>
      <c r="C316" s="166" t="s">
        <v>897</v>
      </c>
      <c r="D316" t="s">
        <v>106</v>
      </c>
      <c r="E316" s="167" t="s">
        <v>51</v>
      </c>
      <c r="F316" t="s">
        <v>52</v>
      </c>
      <c r="G316" s="165" t="s">
        <v>53</v>
      </c>
      <c r="H316" t="s">
        <v>54</v>
      </c>
      <c r="I316" s="165" t="s">
        <v>55</v>
      </c>
      <c r="J316" t="s">
        <v>54</v>
      </c>
      <c r="K316" s="169"/>
    </row>
    <row r="317" spans="1:11" ht="13.8">
      <c r="A317" s="165" t="s">
        <v>898</v>
      </c>
      <c r="B317" t="s">
        <v>899</v>
      </c>
      <c r="C317" s="166" t="s">
        <v>286</v>
      </c>
      <c r="D317" t="s">
        <v>50</v>
      </c>
      <c r="E317" s="167" t="s">
        <v>51</v>
      </c>
      <c r="F317" t="s">
        <v>52</v>
      </c>
      <c r="G317" s="165" t="s">
        <v>53</v>
      </c>
      <c r="H317" t="s">
        <v>54</v>
      </c>
      <c r="I317" s="165" t="s">
        <v>55</v>
      </c>
      <c r="J317" t="s">
        <v>54</v>
      </c>
      <c r="K317" s="169"/>
    </row>
    <row r="318" spans="1:11" ht="13.8">
      <c r="A318" s="165" t="s">
        <v>900</v>
      </c>
      <c r="B318" t="s">
        <v>901</v>
      </c>
      <c r="C318" s="166" t="s">
        <v>49</v>
      </c>
      <c r="D318" t="s">
        <v>293</v>
      </c>
      <c r="E318" s="167" t="s">
        <v>51</v>
      </c>
      <c r="F318" t="s">
        <v>52</v>
      </c>
      <c r="G318" s="165" t="s">
        <v>53</v>
      </c>
      <c r="H318" t="s">
        <v>54</v>
      </c>
      <c r="I318" s="165" t="s">
        <v>55</v>
      </c>
      <c r="J318" t="s">
        <v>54</v>
      </c>
      <c r="K318" s="169"/>
    </row>
    <row r="319" spans="1:11" ht="13.8">
      <c r="A319" s="165" t="s">
        <v>902</v>
      </c>
      <c r="B319" t="s">
        <v>903</v>
      </c>
      <c r="C319" s="166" t="s">
        <v>904</v>
      </c>
      <c r="D319" t="s">
        <v>70</v>
      </c>
      <c r="E319" s="167" t="s">
        <v>51</v>
      </c>
      <c r="F319" t="s">
        <v>52</v>
      </c>
      <c r="G319" s="165" t="s">
        <v>53</v>
      </c>
      <c r="H319" t="s">
        <v>54</v>
      </c>
      <c r="I319" s="165" t="s">
        <v>55</v>
      </c>
      <c r="J319" t="s">
        <v>54</v>
      </c>
      <c r="K319" s="169"/>
    </row>
    <row r="320" spans="1:11" ht="13.8">
      <c r="A320" s="165" t="s">
        <v>905</v>
      </c>
      <c r="B320" t="s">
        <v>906</v>
      </c>
      <c r="C320" s="166" t="s">
        <v>889</v>
      </c>
      <c r="D320" t="s">
        <v>50</v>
      </c>
      <c r="E320" s="167" t="s">
        <v>51</v>
      </c>
      <c r="F320" t="s">
        <v>52</v>
      </c>
      <c r="G320" s="165" t="s">
        <v>53</v>
      </c>
      <c r="H320" t="s">
        <v>54</v>
      </c>
      <c r="I320" s="165" t="s">
        <v>55</v>
      </c>
      <c r="J320" t="s">
        <v>54</v>
      </c>
      <c r="K320" s="169"/>
    </row>
    <row r="321" spans="1:11" ht="13.8">
      <c r="A321" s="165" t="s">
        <v>907</v>
      </c>
      <c r="B321" t="s">
        <v>908</v>
      </c>
      <c r="C321" s="166" t="s">
        <v>909</v>
      </c>
      <c r="D321" t="s">
        <v>50</v>
      </c>
      <c r="E321" s="167" t="s">
        <v>51</v>
      </c>
      <c r="F321" t="s">
        <v>52</v>
      </c>
      <c r="G321" s="165" t="s">
        <v>53</v>
      </c>
      <c r="H321" t="s">
        <v>54</v>
      </c>
      <c r="I321" s="165" t="s">
        <v>55</v>
      </c>
      <c r="J321" t="s">
        <v>54</v>
      </c>
      <c r="K321" s="169"/>
    </row>
    <row r="322" spans="1:11" ht="13.8">
      <c r="A322" s="165" t="s">
        <v>910</v>
      </c>
      <c r="B322" t="s">
        <v>911</v>
      </c>
      <c r="C322" s="166" t="s">
        <v>912</v>
      </c>
      <c r="D322" t="s">
        <v>178</v>
      </c>
      <c r="E322" s="167" t="s">
        <v>51</v>
      </c>
      <c r="F322" t="s">
        <v>52</v>
      </c>
      <c r="G322" s="165" t="s">
        <v>53</v>
      </c>
      <c r="H322" t="s">
        <v>54</v>
      </c>
      <c r="I322" s="165" t="s">
        <v>55</v>
      </c>
      <c r="J322" t="s">
        <v>54</v>
      </c>
      <c r="K322" s="169"/>
    </row>
    <row r="323" spans="1:11" ht="13.8">
      <c r="A323" s="165" t="s">
        <v>913</v>
      </c>
      <c r="B323" t="s">
        <v>914</v>
      </c>
      <c r="C323" s="166" t="s">
        <v>51</v>
      </c>
      <c r="D323" t="s">
        <v>66</v>
      </c>
      <c r="E323" s="167" t="s">
        <v>51</v>
      </c>
      <c r="F323" t="s">
        <v>52</v>
      </c>
      <c r="G323" s="165" t="s">
        <v>53</v>
      </c>
      <c r="H323" t="s">
        <v>54</v>
      </c>
      <c r="I323" s="165" t="s">
        <v>55</v>
      </c>
      <c r="J323" t="s">
        <v>54</v>
      </c>
      <c r="K323" s="169"/>
    </row>
    <row r="324" spans="1:11" ht="13.8">
      <c r="A324" s="165" t="s">
        <v>915</v>
      </c>
      <c r="B324" t="s">
        <v>916</v>
      </c>
      <c r="C324" s="166" t="s">
        <v>917</v>
      </c>
      <c r="D324" t="s">
        <v>50</v>
      </c>
      <c r="E324" s="167" t="s">
        <v>51</v>
      </c>
      <c r="F324" t="s">
        <v>52</v>
      </c>
      <c r="G324" s="165" t="s">
        <v>53</v>
      </c>
      <c r="H324" t="s">
        <v>54</v>
      </c>
      <c r="I324" s="165" t="s">
        <v>55</v>
      </c>
      <c r="J324" t="s">
        <v>54</v>
      </c>
      <c r="K324" s="169"/>
    </row>
    <row r="325" spans="1:11" ht="13.8">
      <c r="A325" s="165" t="s">
        <v>918</v>
      </c>
      <c r="B325" t="s">
        <v>919</v>
      </c>
      <c r="C325" s="166" t="s">
        <v>920</v>
      </c>
      <c r="D325" t="s">
        <v>59</v>
      </c>
      <c r="E325" s="167" t="s">
        <v>51</v>
      </c>
      <c r="F325" t="s">
        <v>52</v>
      </c>
      <c r="G325" s="165" t="s">
        <v>53</v>
      </c>
      <c r="H325" t="s">
        <v>54</v>
      </c>
      <c r="I325" s="165" t="s">
        <v>55</v>
      </c>
      <c r="J325" t="s">
        <v>54</v>
      </c>
      <c r="K325" s="169"/>
    </row>
    <row r="326" spans="1:11" ht="13.8">
      <c r="A326" s="165" t="s">
        <v>921</v>
      </c>
      <c r="B326" t="s">
        <v>922</v>
      </c>
      <c r="C326" s="166" t="s">
        <v>923</v>
      </c>
      <c r="D326" t="s">
        <v>924</v>
      </c>
      <c r="E326" s="167" t="s">
        <v>51</v>
      </c>
      <c r="F326" t="s">
        <v>52</v>
      </c>
      <c r="G326" s="165" t="s">
        <v>53</v>
      </c>
      <c r="H326" t="s">
        <v>54</v>
      </c>
      <c r="I326" s="165" t="s">
        <v>55</v>
      </c>
      <c r="J326" t="s">
        <v>54</v>
      </c>
      <c r="K326" s="169"/>
    </row>
    <row r="327" spans="1:11" ht="13.8">
      <c r="A327" s="165" t="s">
        <v>925</v>
      </c>
      <c r="B327" t="s">
        <v>926</v>
      </c>
      <c r="C327" s="166" t="s">
        <v>927</v>
      </c>
      <c r="D327" t="s">
        <v>102</v>
      </c>
      <c r="E327" s="167" t="s">
        <v>51</v>
      </c>
      <c r="F327" t="s">
        <v>52</v>
      </c>
      <c r="G327" s="165" t="s">
        <v>53</v>
      </c>
      <c r="H327" t="s">
        <v>54</v>
      </c>
      <c r="I327" s="165" t="s">
        <v>55</v>
      </c>
      <c r="J327" t="s">
        <v>54</v>
      </c>
      <c r="K327" s="169"/>
    </row>
    <row r="328" spans="1:11" ht="13.8">
      <c r="A328" s="165" t="s">
        <v>928</v>
      </c>
      <c r="B328" t="s">
        <v>929</v>
      </c>
      <c r="C328" s="166" t="s">
        <v>930</v>
      </c>
      <c r="D328" t="s">
        <v>50</v>
      </c>
      <c r="E328" s="167" t="s">
        <v>51</v>
      </c>
      <c r="F328" t="s">
        <v>52</v>
      </c>
      <c r="G328" s="165" t="s">
        <v>53</v>
      </c>
      <c r="H328" t="s">
        <v>54</v>
      </c>
      <c r="I328" s="165" t="s">
        <v>55</v>
      </c>
      <c r="J328" t="s">
        <v>54</v>
      </c>
      <c r="K328" s="169"/>
    </row>
    <row r="329" spans="1:11" ht="13.8">
      <c r="A329" s="165" t="s">
        <v>931</v>
      </c>
      <c r="B329" t="s">
        <v>932</v>
      </c>
      <c r="C329" s="166" t="s">
        <v>933</v>
      </c>
      <c r="D329" t="s">
        <v>59</v>
      </c>
      <c r="E329" s="167" t="s">
        <v>51</v>
      </c>
      <c r="F329" t="s">
        <v>52</v>
      </c>
      <c r="G329" s="165" t="s">
        <v>53</v>
      </c>
      <c r="H329" t="s">
        <v>54</v>
      </c>
      <c r="I329" s="165" t="s">
        <v>55</v>
      </c>
      <c r="J329" t="s">
        <v>54</v>
      </c>
      <c r="K329" s="169"/>
    </row>
    <row r="330" spans="1:11" ht="13.8">
      <c r="A330" s="165" t="s">
        <v>934</v>
      </c>
      <c r="B330" t="s">
        <v>935</v>
      </c>
      <c r="C330" s="166" t="s">
        <v>363</v>
      </c>
      <c r="D330" t="s">
        <v>153</v>
      </c>
      <c r="E330" s="167" t="s">
        <v>51</v>
      </c>
      <c r="F330" t="s">
        <v>52</v>
      </c>
      <c r="G330" s="165" t="s">
        <v>53</v>
      </c>
      <c r="H330" t="s">
        <v>54</v>
      </c>
      <c r="I330" s="165" t="s">
        <v>55</v>
      </c>
      <c r="J330" t="s">
        <v>54</v>
      </c>
      <c r="K330" s="169"/>
    </row>
    <row r="331" spans="1:11" ht="13.8">
      <c r="A331" s="165" t="s">
        <v>936</v>
      </c>
      <c r="B331" t="s">
        <v>937</v>
      </c>
      <c r="C331" s="166" t="s">
        <v>938</v>
      </c>
      <c r="D331" t="s">
        <v>939</v>
      </c>
      <c r="E331" s="167" t="s">
        <v>51</v>
      </c>
      <c r="F331" t="s">
        <v>52</v>
      </c>
      <c r="G331" s="165" t="s">
        <v>53</v>
      </c>
      <c r="H331" t="s">
        <v>54</v>
      </c>
      <c r="I331" s="165" t="s">
        <v>55</v>
      </c>
      <c r="J331" t="s">
        <v>54</v>
      </c>
      <c r="K331" s="169"/>
    </row>
    <row r="332" spans="1:11" ht="13.8">
      <c r="A332" s="165" t="s">
        <v>940</v>
      </c>
      <c r="B332" t="s">
        <v>941</v>
      </c>
      <c r="C332" s="166" t="s">
        <v>567</v>
      </c>
      <c r="D332" t="s">
        <v>59</v>
      </c>
      <c r="E332" s="167" t="s">
        <v>51</v>
      </c>
      <c r="F332" t="s">
        <v>52</v>
      </c>
      <c r="G332" s="165" t="s">
        <v>53</v>
      </c>
      <c r="H332" t="s">
        <v>54</v>
      </c>
      <c r="I332" s="165" t="s">
        <v>55</v>
      </c>
      <c r="J332" t="s">
        <v>54</v>
      </c>
      <c r="K332" s="169"/>
    </row>
    <row r="333" spans="1:11" ht="13.8">
      <c r="A333" s="165" t="s">
        <v>942</v>
      </c>
      <c r="B333" t="s">
        <v>943</v>
      </c>
      <c r="C333" s="166" t="s">
        <v>93</v>
      </c>
      <c r="D333" t="s">
        <v>50</v>
      </c>
      <c r="E333" s="167" t="s">
        <v>51</v>
      </c>
      <c r="F333" t="s">
        <v>52</v>
      </c>
      <c r="G333" s="165" t="s">
        <v>53</v>
      </c>
      <c r="H333" t="s">
        <v>54</v>
      </c>
      <c r="I333" s="165" t="s">
        <v>55</v>
      </c>
      <c r="J333" t="s">
        <v>54</v>
      </c>
      <c r="K333" s="169"/>
    </row>
    <row r="334" spans="1:11" ht="13.8">
      <c r="A334" s="165" t="s">
        <v>944</v>
      </c>
      <c r="B334" t="s">
        <v>945</v>
      </c>
      <c r="C334" s="166" t="s">
        <v>174</v>
      </c>
      <c r="D334" t="s">
        <v>59</v>
      </c>
      <c r="E334" s="167" t="s">
        <v>51</v>
      </c>
      <c r="F334" t="s">
        <v>52</v>
      </c>
      <c r="G334" s="165" t="s">
        <v>53</v>
      </c>
      <c r="H334" t="s">
        <v>54</v>
      </c>
      <c r="I334" s="165" t="s">
        <v>55</v>
      </c>
      <c r="J334" t="s">
        <v>54</v>
      </c>
      <c r="K334" s="169"/>
    </row>
    <row r="335" spans="1:11" ht="13.8">
      <c r="A335" s="165" t="s">
        <v>946</v>
      </c>
      <c r="B335" t="s">
        <v>947</v>
      </c>
      <c r="C335" s="166" t="s">
        <v>139</v>
      </c>
      <c r="D335" t="s">
        <v>70</v>
      </c>
      <c r="E335" s="167" t="s">
        <v>51</v>
      </c>
      <c r="F335" t="s">
        <v>52</v>
      </c>
      <c r="G335" s="165" t="s">
        <v>53</v>
      </c>
      <c r="H335" t="s">
        <v>54</v>
      </c>
      <c r="I335" s="165" t="s">
        <v>55</v>
      </c>
      <c r="J335" t="s">
        <v>54</v>
      </c>
      <c r="K335" s="169"/>
    </row>
    <row r="336" spans="1:11" ht="13.8">
      <c r="A336" s="165" t="s">
        <v>948</v>
      </c>
      <c r="B336" t="s">
        <v>949</v>
      </c>
      <c r="C336" s="166" t="s">
        <v>950</v>
      </c>
      <c r="D336" t="s">
        <v>102</v>
      </c>
      <c r="E336" s="167" t="s">
        <v>51</v>
      </c>
      <c r="F336" t="s">
        <v>52</v>
      </c>
      <c r="G336" s="165" t="s">
        <v>53</v>
      </c>
      <c r="H336" t="s">
        <v>54</v>
      </c>
      <c r="I336" s="165" t="s">
        <v>55</v>
      </c>
      <c r="J336" t="s">
        <v>54</v>
      </c>
      <c r="K336" s="169"/>
    </row>
    <row r="337" spans="1:11" ht="13.8">
      <c r="A337" s="165" t="s">
        <v>951</v>
      </c>
      <c r="B337" t="s">
        <v>952</v>
      </c>
      <c r="C337" s="166" t="s">
        <v>589</v>
      </c>
      <c r="D337" t="s">
        <v>953</v>
      </c>
      <c r="E337" s="167" t="s">
        <v>51</v>
      </c>
      <c r="F337" t="s">
        <v>52</v>
      </c>
      <c r="G337" s="165" t="s">
        <v>53</v>
      </c>
      <c r="H337" t="s">
        <v>54</v>
      </c>
      <c r="I337" s="165" t="s">
        <v>55</v>
      </c>
      <c r="J337" t="s">
        <v>54</v>
      </c>
      <c r="K337" s="169"/>
    </row>
    <row r="338" spans="1:11" ht="13.8">
      <c r="A338" s="165" t="s">
        <v>954</v>
      </c>
      <c r="B338" t="s">
        <v>955</v>
      </c>
      <c r="C338" s="166" t="s">
        <v>165</v>
      </c>
      <c r="D338" t="s">
        <v>59</v>
      </c>
      <c r="E338" s="167" t="s">
        <v>51</v>
      </c>
      <c r="F338" t="s">
        <v>52</v>
      </c>
      <c r="G338" s="165" t="s">
        <v>53</v>
      </c>
      <c r="H338" t="s">
        <v>54</v>
      </c>
      <c r="I338" s="165" t="s">
        <v>55</v>
      </c>
      <c r="J338" t="s">
        <v>54</v>
      </c>
      <c r="K338" s="169"/>
    </row>
    <row r="339" spans="1:11" ht="13.8">
      <c r="A339" s="165" t="s">
        <v>956</v>
      </c>
      <c r="B339" t="s">
        <v>957</v>
      </c>
      <c r="C339" s="166" t="s">
        <v>286</v>
      </c>
      <c r="D339" t="s">
        <v>136</v>
      </c>
      <c r="E339" s="167" t="s">
        <v>51</v>
      </c>
      <c r="F339" t="s">
        <v>52</v>
      </c>
      <c r="G339" s="165" t="s">
        <v>53</v>
      </c>
      <c r="H339" t="s">
        <v>54</v>
      </c>
      <c r="I339" s="165" t="s">
        <v>55</v>
      </c>
      <c r="J339" t="s">
        <v>54</v>
      </c>
      <c r="K339" s="169"/>
    </row>
    <row r="340" spans="1:11" ht="13.8">
      <c r="A340" s="165" t="s">
        <v>958</v>
      </c>
      <c r="B340" t="s">
        <v>959</v>
      </c>
      <c r="C340" s="166" t="s">
        <v>960</v>
      </c>
      <c r="D340" t="s">
        <v>98</v>
      </c>
      <c r="E340" s="167" t="s">
        <v>51</v>
      </c>
      <c r="F340" t="s">
        <v>52</v>
      </c>
      <c r="G340" s="165" t="s">
        <v>53</v>
      </c>
      <c r="H340" t="s">
        <v>54</v>
      </c>
      <c r="I340" s="165" t="s">
        <v>55</v>
      </c>
      <c r="J340" t="s">
        <v>54</v>
      </c>
      <c r="K340" s="169"/>
    </row>
    <row r="341" spans="1:11" ht="13.8">
      <c r="A341" s="165" t="s">
        <v>961</v>
      </c>
      <c r="B341" t="s">
        <v>962</v>
      </c>
      <c r="C341" s="166" t="s">
        <v>963</v>
      </c>
      <c r="D341" t="s">
        <v>320</v>
      </c>
      <c r="E341" s="167" t="s">
        <v>51</v>
      </c>
      <c r="F341" t="s">
        <v>52</v>
      </c>
      <c r="G341" s="165" t="s">
        <v>53</v>
      </c>
      <c r="H341" t="s">
        <v>54</v>
      </c>
      <c r="I341" s="165" t="s">
        <v>55</v>
      </c>
      <c r="J341" t="s">
        <v>54</v>
      </c>
      <c r="K341" s="169"/>
    </row>
    <row r="342" spans="1:11" ht="13.8">
      <c r="A342" s="165" t="s">
        <v>964</v>
      </c>
      <c r="B342" t="s">
        <v>965</v>
      </c>
      <c r="C342" s="166" t="s">
        <v>707</v>
      </c>
      <c r="D342" t="s">
        <v>59</v>
      </c>
      <c r="E342" s="167" t="s">
        <v>51</v>
      </c>
      <c r="F342" t="s">
        <v>52</v>
      </c>
      <c r="G342" s="165" t="s">
        <v>53</v>
      </c>
      <c r="H342" t="s">
        <v>54</v>
      </c>
      <c r="I342" s="165" t="s">
        <v>55</v>
      </c>
      <c r="J342" t="s">
        <v>54</v>
      </c>
      <c r="K342" s="169"/>
    </row>
    <row r="343" spans="1:11" ht="13.8">
      <c r="A343" s="165" t="s">
        <v>966</v>
      </c>
      <c r="B343" t="s">
        <v>967</v>
      </c>
      <c r="C343" s="166" t="s">
        <v>968</v>
      </c>
      <c r="D343" t="s">
        <v>178</v>
      </c>
      <c r="E343" s="167" t="s">
        <v>51</v>
      </c>
      <c r="F343" t="s">
        <v>52</v>
      </c>
      <c r="G343" s="165" t="s">
        <v>53</v>
      </c>
      <c r="H343" t="s">
        <v>54</v>
      </c>
      <c r="I343" s="165" t="s">
        <v>55</v>
      </c>
      <c r="J343" t="s">
        <v>54</v>
      </c>
      <c r="K343" s="169"/>
    </row>
    <row r="344" spans="1:11" ht="13.8">
      <c r="A344" s="165" t="s">
        <v>969</v>
      </c>
      <c r="B344" t="s">
        <v>970</v>
      </c>
      <c r="C344" s="166" t="s">
        <v>971</v>
      </c>
      <c r="D344" t="s">
        <v>206</v>
      </c>
      <c r="E344" s="167" t="s">
        <v>51</v>
      </c>
      <c r="F344" t="s">
        <v>52</v>
      </c>
      <c r="G344" s="165" t="s">
        <v>53</v>
      </c>
      <c r="H344" t="s">
        <v>54</v>
      </c>
      <c r="I344" s="165" t="s">
        <v>55</v>
      </c>
      <c r="J344" t="s">
        <v>54</v>
      </c>
      <c r="K344" s="169"/>
    </row>
    <row r="345" spans="1:11" ht="13.8">
      <c r="A345" s="165" t="s">
        <v>972</v>
      </c>
      <c r="B345" t="s">
        <v>973</v>
      </c>
      <c r="C345" s="166" t="s">
        <v>292</v>
      </c>
      <c r="D345" t="s">
        <v>59</v>
      </c>
      <c r="E345" s="167" t="s">
        <v>51</v>
      </c>
      <c r="F345" t="s">
        <v>52</v>
      </c>
      <c r="G345" s="165" t="s">
        <v>53</v>
      </c>
      <c r="H345" t="s">
        <v>54</v>
      </c>
      <c r="I345" s="165" t="s">
        <v>55</v>
      </c>
      <c r="J345" t="s">
        <v>54</v>
      </c>
      <c r="K345" s="169"/>
    </row>
    <row r="346" spans="1:11" ht="13.8">
      <c r="A346" s="165" t="s">
        <v>974</v>
      </c>
      <c r="B346" t="s">
        <v>975</v>
      </c>
      <c r="C346" s="166" t="s">
        <v>976</v>
      </c>
      <c r="D346" t="s">
        <v>206</v>
      </c>
      <c r="E346" s="167" t="s">
        <v>51</v>
      </c>
      <c r="F346" t="s">
        <v>52</v>
      </c>
      <c r="G346" s="165" t="s">
        <v>53</v>
      </c>
      <c r="H346" t="s">
        <v>54</v>
      </c>
      <c r="I346" s="165" t="s">
        <v>55</v>
      </c>
      <c r="J346" t="s">
        <v>54</v>
      </c>
      <c r="K346" s="169"/>
    </row>
    <row r="347" spans="1:11" ht="13.8">
      <c r="A347" s="165" t="s">
        <v>977</v>
      </c>
      <c r="B347" t="s">
        <v>978</v>
      </c>
      <c r="C347" s="166" t="s">
        <v>570</v>
      </c>
      <c r="D347" t="s">
        <v>136</v>
      </c>
      <c r="E347" s="167" t="s">
        <v>51</v>
      </c>
      <c r="F347" t="s">
        <v>52</v>
      </c>
      <c r="G347" s="165" t="s">
        <v>53</v>
      </c>
      <c r="H347" t="s">
        <v>54</v>
      </c>
      <c r="I347" s="165" t="s">
        <v>55</v>
      </c>
      <c r="J347" t="s">
        <v>54</v>
      </c>
      <c r="K347" s="169"/>
    </row>
    <row r="348" spans="1:11" ht="13.8">
      <c r="A348" s="165" t="s">
        <v>979</v>
      </c>
      <c r="B348" t="s">
        <v>980</v>
      </c>
      <c r="C348" s="166" t="s">
        <v>981</v>
      </c>
      <c r="D348" t="s">
        <v>50</v>
      </c>
      <c r="E348" s="167" t="s">
        <v>51</v>
      </c>
      <c r="F348" t="s">
        <v>52</v>
      </c>
      <c r="G348" s="165" t="s">
        <v>53</v>
      </c>
      <c r="H348" t="s">
        <v>54</v>
      </c>
      <c r="I348" s="165" t="s">
        <v>55</v>
      </c>
      <c r="J348" t="s">
        <v>54</v>
      </c>
      <c r="K348" s="169"/>
    </row>
    <row r="349" spans="1:11" ht="13.8">
      <c r="A349" s="165" t="s">
        <v>982</v>
      </c>
      <c r="B349" t="s">
        <v>983</v>
      </c>
      <c r="C349" s="166" t="s">
        <v>984</v>
      </c>
      <c r="D349" t="s">
        <v>59</v>
      </c>
      <c r="E349" s="167" t="s">
        <v>51</v>
      </c>
      <c r="F349" t="s">
        <v>52</v>
      </c>
      <c r="G349" s="165" t="s">
        <v>53</v>
      </c>
      <c r="H349" t="s">
        <v>54</v>
      </c>
      <c r="I349" s="165" t="s">
        <v>55</v>
      </c>
      <c r="J349" t="s">
        <v>54</v>
      </c>
      <c r="K349" s="169"/>
    </row>
    <row r="350" spans="1:11" ht="13.8">
      <c r="A350" s="165" t="s">
        <v>985</v>
      </c>
      <c r="B350" t="s">
        <v>986</v>
      </c>
      <c r="C350" s="166" t="s">
        <v>987</v>
      </c>
      <c r="D350" t="s">
        <v>59</v>
      </c>
      <c r="E350" s="167" t="s">
        <v>51</v>
      </c>
      <c r="F350" t="s">
        <v>52</v>
      </c>
      <c r="G350" s="165" t="s">
        <v>53</v>
      </c>
      <c r="H350" t="s">
        <v>54</v>
      </c>
      <c r="I350" s="165" t="s">
        <v>55</v>
      </c>
      <c r="J350" t="s">
        <v>54</v>
      </c>
      <c r="K350" s="169"/>
    </row>
    <row r="351" spans="1:11" ht="13.8">
      <c r="A351" s="165" t="s">
        <v>988</v>
      </c>
      <c r="B351" t="s">
        <v>989</v>
      </c>
      <c r="C351" s="166" t="s">
        <v>990</v>
      </c>
      <c r="D351" t="s">
        <v>59</v>
      </c>
      <c r="E351" s="167" t="s">
        <v>51</v>
      </c>
      <c r="F351" t="s">
        <v>52</v>
      </c>
      <c r="G351" s="165" t="s">
        <v>53</v>
      </c>
      <c r="H351" t="s">
        <v>54</v>
      </c>
      <c r="I351" s="165" t="s">
        <v>55</v>
      </c>
      <c r="J351" t="s">
        <v>54</v>
      </c>
      <c r="K351" s="169"/>
    </row>
    <row r="352" spans="1:11" ht="13.8">
      <c r="A352" s="165" t="s">
        <v>991</v>
      </c>
      <c r="B352" t="s">
        <v>992</v>
      </c>
      <c r="C352" s="166" t="s">
        <v>993</v>
      </c>
      <c r="D352" t="s">
        <v>50</v>
      </c>
      <c r="E352" s="167" t="s">
        <v>51</v>
      </c>
      <c r="F352" t="s">
        <v>52</v>
      </c>
      <c r="G352" s="165" t="s">
        <v>53</v>
      </c>
      <c r="H352" t="s">
        <v>54</v>
      </c>
      <c r="I352" s="165" t="s">
        <v>55</v>
      </c>
      <c r="J352" t="s">
        <v>54</v>
      </c>
      <c r="K352" s="169"/>
    </row>
    <row r="353" spans="1:11" ht="13.8">
      <c r="A353" s="165" t="s">
        <v>994</v>
      </c>
      <c r="B353" t="s">
        <v>995</v>
      </c>
      <c r="C353" s="166" t="s">
        <v>996</v>
      </c>
      <c r="D353" t="s">
        <v>178</v>
      </c>
      <c r="E353" s="167" t="s">
        <v>51</v>
      </c>
      <c r="F353" t="s">
        <v>52</v>
      </c>
      <c r="G353" s="165" t="s">
        <v>53</v>
      </c>
      <c r="H353" t="s">
        <v>54</v>
      </c>
      <c r="I353" s="165" t="s">
        <v>55</v>
      </c>
      <c r="J353" t="s">
        <v>54</v>
      </c>
      <c r="K353" s="169"/>
    </row>
    <row r="354" spans="1:11" ht="13.8">
      <c r="A354" s="165" t="s">
        <v>997</v>
      </c>
      <c r="B354" t="s">
        <v>998</v>
      </c>
      <c r="C354" s="166" t="s">
        <v>971</v>
      </c>
      <c r="D354" t="s">
        <v>206</v>
      </c>
      <c r="E354" s="167" t="s">
        <v>51</v>
      </c>
      <c r="F354" t="s">
        <v>52</v>
      </c>
      <c r="G354" s="165" t="s">
        <v>53</v>
      </c>
      <c r="H354" t="s">
        <v>54</v>
      </c>
      <c r="I354" s="165" t="s">
        <v>55</v>
      </c>
      <c r="J354" t="s">
        <v>54</v>
      </c>
      <c r="K354" s="169"/>
    </row>
    <row r="355" spans="1:11" ht="13.8">
      <c r="A355" s="165" t="s">
        <v>999</v>
      </c>
      <c r="B355" t="s">
        <v>1000</v>
      </c>
      <c r="C355" s="166" t="s">
        <v>858</v>
      </c>
      <c r="D355" t="s">
        <v>136</v>
      </c>
      <c r="E355" s="167" t="s">
        <v>51</v>
      </c>
      <c r="F355" t="s">
        <v>52</v>
      </c>
      <c r="G355" s="165" t="s">
        <v>53</v>
      </c>
      <c r="H355" t="s">
        <v>54</v>
      </c>
      <c r="I355" s="165" t="s">
        <v>55</v>
      </c>
      <c r="J355" t="s">
        <v>54</v>
      </c>
      <c r="K355" s="169"/>
    </row>
    <row r="356" spans="1:11" ht="13.8">
      <c r="A356" s="165" t="s">
        <v>1001</v>
      </c>
      <c r="B356" t="s">
        <v>1002</v>
      </c>
      <c r="C356" s="166" t="s">
        <v>1003</v>
      </c>
      <c r="D356" t="s">
        <v>70</v>
      </c>
      <c r="E356" s="167" t="s">
        <v>51</v>
      </c>
      <c r="F356" t="s">
        <v>52</v>
      </c>
      <c r="G356" s="165" t="s">
        <v>53</v>
      </c>
      <c r="H356" t="s">
        <v>54</v>
      </c>
      <c r="I356" s="165" t="s">
        <v>55</v>
      </c>
      <c r="J356" t="s">
        <v>54</v>
      </c>
      <c r="K356" s="169"/>
    </row>
    <row r="357" spans="1:11" ht="13.8">
      <c r="A357" s="165" t="s">
        <v>1004</v>
      </c>
      <c r="B357" t="s">
        <v>1005</v>
      </c>
      <c r="C357" s="166" t="s">
        <v>420</v>
      </c>
      <c r="D357" t="s">
        <v>461</v>
      </c>
      <c r="E357" s="167" t="s">
        <v>51</v>
      </c>
      <c r="F357" t="s">
        <v>52</v>
      </c>
      <c r="G357" s="165" t="s">
        <v>53</v>
      </c>
      <c r="H357" t="s">
        <v>54</v>
      </c>
      <c r="I357" s="165" t="s">
        <v>55</v>
      </c>
      <c r="J357" t="s">
        <v>54</v>
      </c>
      <c r="K357" s="169"/>
    </row>
    <row r="358" spans="1:11" ht="13.8">
      <c r="A358" s="165" t="s">
        <v>1006</v>
      </c>
      <c r="B358" t="s">
        <v>1007</v>
      </c>
      <c r="C358" s="166" t="s">
        <v>570</v>
      </c>
      <c r="D358" t="s">
        <v>98</v>
      </c>
      <c r="E358" s="167" t="s">
        <v>51</v>
      </c>
      <c r="F358" t="s">
        <v>52</v>
      </c>
      <c r="G358" s="165" t="s">
        <v>53</v>
      </c>
      <c r="H358" t="s">
        <v>54</v>
      </c>
      <c r="I358" s="165" t="s">
        <v>55</v>
      </c>
      <c r="J358" t="s">
        <v>54</v>
      </c>
      <c r="K358" s="169"/>
    </row>
    <row r="359" spans="1:11" ht="13.8">
      <c r="A359" s="165" t="s">
        <v>1008</v>
      </c>
      <c r="B359" t="s">
        <v>1009</v>
      </c>
      <c r="C359" s="166" t="s">
        <v>1010</v>
      </c>
      <c r="D359" t="s">
        <v>50</v>
      </c>
      <c r="E359" s="167" t="s">
        <v>51</v>
      </c>
      <c r="F359" t="s">
        <v>52</v>
      </c>
      <c r="G359" s="165" t="s">
        <v>53</v>
      </c>
      <c r="H359" t="s">
        <v>54</v>
      </c>
      <c r="I359" s="165" t="s">
        <v>55</v>
      </c>
      <c r="J359" t="s">
        <v>54</v>
      </c>
      <c r="K359" s="169"/>
    </row>
    <row r="360" spans="1:11" ht="13.8">
      <c r="A360" s="165" t="s">
        <v>1011</v>
      </c>
      <c r="B360" t="s">
        <v>1012</v>
      </c>
      <c r="C360" s="166" t="s">
        <v>1013</v>
      </c>
      <c r="D360" t="s">
        <v>80</v>
      </c>
      <c r="E360" s="167" t="s">
        <v>51</v>
      </c>
      <c r="F360" t="s">
        <v>52</v>
      </c>
      <c r="G360" s="165" t="s">
        <v>53</v>
      </c>
      <c r="H360" t="s">
        <v>54</v>
      </c>
      <c r="I360" s="165" t="s">
        <v>55</v>
      </c>
      <c r="J360" t="s">
        <v>54</v>
      </c>
      <c r="K360" s="169"/>
    </row>
    <row r="361" spans="1:11" ht="13.8">
      <c r="A361" s="165" t="s">
        <v>1014</v>
      </c>
      <c r="B361" t="s">
        <v>1015</v>
      </c>
      <c r="C361" s="166" t="s">
        <v>292</v>
      </c>
      <c r="D361" t="s">
        <v>59</v>
      </c>
      <c r="E361" s="167" t="s">
        <v>51</v>
      </c>
      <c r="F361" t="s">
        <v>52</v>
      </c>
      <c r="G361" s="165" t="s">
        <v>53</v>
      </c>
      <c r="H361" t="s">
        <v>54</v>
      </c>
      <c r="I361" s="165" t="s">
        <v>55</v>
      </c>
      <c r="J361" t="s">
        <v>54</v>
      </c>
      <c r="K361" s="169"/>
    </row>
    <row r="362" spans="1:11" ht="13.8">
      <c r="A362" s="165" t="s">
        <v>1016</v>
      </c>
      <c r="B362" t="s">
        <v>1017</v>
      </c>
      <c r="C362" s="166" t="s">
        <v>227</v>
      </c>
      <c r="D362" t="s">
        <v>136</v>
      </c>
      <c r="E362" s="167" t="s">
        <v>51</v>
      </c>
      <c r="F362" t="s">
        <v>52</v>
      </c>
      <c r="G362" s="165" t="s">
        <v>53</v>
      </c>
      <c r="H362" t="s">
        <v>54</v>
      </c>
      <c r="I362" s="165" t="s">
        <v>55</v>
      </c>
      <c r="J362" t="s">
        <v>54</v>
      </c>
      <c r="K362" s="169"/>
    </row>
    <row r="363" spans="1:11" ht="13.8">
      <c r="A363" s="165" t="s">
        <v>1018</v>
      </c>
      <c r="B363" t="s">
        <v>1019</v>
      </c>
      <c r="C363" s="166" t="s">
        <v>165</v>
      </c>
      <c r="D363" t="s">
        <v>50</v>
      </c>
      <c r="E363" s="167" t="s">
        <v>51</v>
      </c>
      <c r="F363" t="s">
        <v>52</v>
      </c>
      <c r="G363" s="165" t="s">
        <v>53</v>
      </c>
      <c r="H363" t="s">
        <v>54</v>
      </c>
      <c r="I363" s="165" t="s">
        <v>55</v>
      </c>
      <c r="J363" t="s">
        <v>54</v>
      </c>
      <c r="K363" s="169"/>
    </row>
    <row r="364" spans="1:11" ht="13.8">
      <c r="A364" s="165" t="s">
        <v>1020</v>
      </c>
      <c r="B364" t="s">
        <v>1021</v>
      </c>
      <c r="C364" s="166" t="s">
        <v>187</v>
      </c>
      <c r="D364" t="s">
        <v>50</v>
      </c>
      <c r="E364" s="167" t="s">
        <v>51</v>
      </c>
      <c r="F364" t="s">
        <v>52</v>
      </c>
      <c r="G364" s="165" t="s">
        <v>53</v>
      </c>
      <c r="H364" t="s">
        <v>54</v>
      </c>
      <c r="I364" s="165" t="s">
        <v>55</v>
      </c>
      <c r="J364" t="s">
        <v>54</v>
      </c>
      <c r="K364" s="169"/>
    </row>
    <row r="365" spans="1:11" ht="13.8">
      <c r="A365" s="165" t="s">
        <v>1022</v>
      </c>
      <c r="B365" t="s">
        <v>1023</v>
      </c>
      <c r="C365" s="166" t="s">
        <v>139</v>
      </c>
      <c r="D365" t="s">
        <v>50</v>
      </c>
      <c r="E365" s="167" t="s">
        <v>51</v>
      </c>
      <c r="F365" t="s">
        <v>52</v>
      </c>
      <c r="G365" s="165" t="s">
        <v>53</v>
      </c>
      <c r="H365" t="s">
        <v>54</v>
      </c>
      <c r="I365" s="165" t="s">
        <v>55</v>
      </c>
      <c r="J365" t="s">
        <v>54</v>
      </c>
      <c r="K365" s="169"/>
    </row>
    <row r="366" spans="1:11" ht="13.8">
      <c r="A366" s="165" t="s">
        <v>1024</v>
      </c>
      <c r="B366" t="s">
        <v>1025</v>
      </c>
      <c r="C366" s="166" t="s">
        <v>1026</v>
      </c>
      <c r="D366" t="s">
        <v>94</v>
      </c>
      <c r="E366" s="167" t="s">
        <v>51</v>
      </c>
      <c r="F366" t="s">
        <v>52</v>
      </c>
      <c r="G366" s="165" t="s">
        <v>53</v>
      </c>
      <c r="H366" t="s">
        <v>54</v>
      </c>
      <c r="I366" s="165" t="s">
        <v>55</v>
      </c>
      <c r="J366" t="s">
        <v>54</v>
      </c>
      <c r="K366" s="169"/>
    </row>
    <row r="367" spans="1:11" ht="13.8">
      <c r="A367" s="165" t="s">
        <v>1027</v>
      </c>
      <c r="B367" t="s">
        <v>1028</v>
      </c>
      <c r="C367" s="166" t="s">
        <v>1029</v>
      </c>
      <c r="D367" t="s">
        <v>59</v>
      </c>
      <c r="E367" s="167" t="s">
        <v>51</v>
      </c>
      <c r="F367" t="s">
        <v>52</v>
      </c>
      <c r="G367" s="165" t="s">
        <v>53</v>
      </c>
      <c r="H367" t="s">
        <v>54</v>
      </c>
      <c r="I367" s="165" t="s">
        <v>55</v>
      </c>
      <c r="J367" t="s">
        <v>54</v>
      </c>
      <c r="K367" s="169"/>
    </row>
    <row r="368" spans="1:11" ht="13.8">
      <c r="A368" s="165" t="s">
        <v>1030</v>
      </c>
      <c r="B368" t="s">
        <v>1031</v>
      </c>
      <c r="C368" s="166" t="s">
        <v>381</v>
      </c>
      <c r="D368" t="s">
        <v>102</v>
      </c>
      <c r="E368" s="167" t="s">
        <v>51</v>
      </c>
      <c r="F368" t="s">
        <v>52</v>
      </c>
      <c r="G368" s="165" t="s">
        <v>53</v>
      </c>
      <c r="H368" t="s">
        <v>54</v>
      </c>
      <c r="I368" s="165" t="s">
        <v>55</v>
      </c>
      <c r="J368" t="s">
        <v>54</v>
      </c>
      <c r="K368" s="169"/>
    </row>
    <row r="369" spans="1:11" ht="13.8">
      <c r="A369" s="165" t="s">
        <v>1032</v>
      </c>
      <c r="B369" t="s">
        <v>1033</v>
      </c>
      <c r="C369" s="166" t="s">
        <v>1034</v>
      </c>
      <c r="D369" t="s">
        <v>206</v>
      </c>
      <c r="E369" s="167" t="s">
        <v>51</v>
      </c>
      <c r="F369" t="s">
        <v>52</v>
      </c>
      <c r="G369" s="165" t="s">
        <v>53</v>
      </c>
      <c r="H369" t="s">
        <v>54</v>
      </c>
      <c r="I369" s="165" t="s">
        <v>55</v>
      </c>
      <c r="J369" t="s">
        <v>54</v>
      </c>
      <c r="K369" s="169"/>
    </row>
    <row r="370" spans="1:11" ht="13.8">
      <c r="A370" s="165" t="s">
        <v>1035</v>
      </c>
      <c r="B370" t="s">
        <v>1036</v>
      </c>
      <c r="C370" s="166" t="s">
        <v>1037</v>
      </c>
      <c r="D370" t="s">
        <v>50</v>
      </c>
      <c r="E370" s="167" t="s">
        <v>51</v>
      </c>
      <c r="F370" t="s">
        <v>52</v>
      </c>
      <c r="G370" s="165" t="s">
        <v>53</v>
      </c>
      <c r="H370" t="s">
        <v>54</v>
      </c>
      <c r="I370" s="165" t="s">
        <v>55</v>
      </c>
      <c r="J370" t="s">
        <v>54</v>
      </c>
      <c r="K370" s="169"/>
    </row>
    <row r="371" spans="1:11" ht="13.8">
      <c r="A371" s="165" t="s">
        <v>1038</v>
      </c>
      <c r="B371" t="s">
        <v>1039</v>
      </c>
      <c r="C371" s="166" t="s">
        <v>858</v>
      </c>
      <c r="D371" t="s">
        <v>59</v>
      </c>
      <c r="E371" s="167" t="s">
        <v>51</v>
      </c>
      <c r="F371" t="s">
        <v>52</v>
      </c>
      <c r="G371" s="165" t="s">
        <v>53</v>
      </c>
      <c r="H371" t="s">
        <v>54</v>
      </c>
      <c r="I371" s="165" t="s">
        <v>55</v>
      </c>
      <c r="J371" t="s">
        <v>54</v>
      </c>
      <c r="K371" s="169"/>
    </row>
    <row r="372" spans="1:11" ht="13.8">
      <c r="A372" s="165" t="s">
        <v>1040</v>
      </c>
      <c r="B372" t="s">
        <v>1041</v>
      </c>
      <c r="C372" s="166" t="s">
        <v>570</v>
      </c>
      <c r="D372" t="s">
        <v>136</v>
      </c>
      <c r="E372" s="167" t="s">
        <v>51</v>
      </c>
      <c r="F372" t="s">
        <v>52</v>
      </c>
      <c r="G372" s="165" t="s">
        <v>53</v>
      </c>
      <c r="H372" t="s">
        <v>54</v>
      </c>
      <c r="I372" s="165" t="s">
        <v>55</v>
      </c>
      <c r="J372" t="s">
        <v>54</v>
      </c>
      <c r="K372" s="169"/>
    </row>
    <row r="373" spans="1:11" ht="13.8">
      <c r="A373" s="165" t="s">
        <v>1042</v>
      </c>
      <c r="B373" t="s">
        <v>1043</v>
      </c>
      <c r="C373" s="166" t="s">
        <v>1044</v>
      </c>
      <c r="D373" t="s">
        <v>320</v>
      </c>
      <c r="E373" s="167" t="s">
        <v>51</v>
      </c>
      <c r="F373" t="s">
        <v>52</v>
      </c>
      <c r="G373" s="165" t="s">
        <v>53</v>
      </c>
      <c r="H373" t="s">
        <v>54</v>
      </c>
      <c r="I373" s="165" t="s">
        <v>55</v>
      </c>
      <c r="J373" t="s">
        <v>54</v>
      </c>
      <c r="K373" s="169"/>
    </row>
    <row r="374" spans="1:11" ht="13.8">
      <c r="A374" s="165" t="s">
        <v>1045</v>
      </c>
      <c r="B374" t="s">
        <v>1046</v>
      </c>
      <c r="C374" s="166" t="s">
        <v>187</v>
      </c>
      <c r="D374" t="s">
        <v>50</v>
      </c>
      <c r="E374" s="167" t="s">
        <v>51</v>
      </c>
      <c r="F374" t="s">
        <v>52</v>
      </c>
      <c r="G374" s="165" t="s">
        <v>53</v>
      </c>
      <c r="H374" t="s">
        <v>54</v>
      </c>
      <c r="I374" s="165" t="s">
        <v>55</v>
      </c>
      <c r="J374" t="s">
        <v>54</v>
      </c>
      <c r="K374" s="169"/>
    </row>
    <row r="375" spans="1:11" ht="13.8">
      <c r="A375" s="165" t="s">
        <v>1047</v>
      </c>
      <c r="B375" t="s">
        <v>1048</v>
      </c>
      <c r="C375" s="166" t="s">
        <v>909</v>
      </c>
      <c r="D375" t="s">
        <v>50</v>
      </c>
      <c r="E375" s="167" t="s">
        <v>51</v>
      </c>
      <c r="F375" t="s">
        <v>52</v>
      </c>
      <c r="G375" s="165" t="s">
        <v>53</v>
      </c>
      <c r="H375" t="s">
        <v>54</v>
      </c>
      <c r="I375" s="165" t="s">
        <v>55</v>
      </c>
      <c r="J375" t="s">
        <v>54</v>
      </c>
      <c r="K375" s="169"/>
    </row>
    <row r="376" spans="1:11" ht="13.8">
      <c r="A376" s="165" t="s">
        <v>1049</v>
      </c>
      <c r="B376" t="s">
        <v>1050</v>
      </c>
      <c r="C376" s="166" t="s">
        <v>534</v>
      </c>
      <c r="D376" t="s">
        <v>98</v>
      </c>
      <c r="E376" s="167" t="s">
        <v>51</v>
      </c>
      <c r="F376" t="s">
        <v>52</v>
      </c>
      <c r="G376" s="165" t="s">
        <v>53</v>
      </c>
      <c r="H376" t="s">
        <v>54</v>
      </c>
      <c r="I376" s="165" t="s">
        <v>55</v>
      </c>
      <c r="J376" t="s">
        <v>54</v>
      </c>
      <c r="K376" s="169"/>
    </row>
    <row r="377" spans="1:11" ht="13.8">
      <c r="A377" s="165" t="s">
        <v>1051</v>
      </c>
      <c r="B377" t="s">
        <v>1052</v>
      </c>
      <c r="C377" s="166" t="s">
        <v>534</v>
      </c>
      <c r="D377" t="s">
        <v>98</v>
      </c>
      <c r="E377" s="167" t="s">
        <v>51</v>
      </c>
      <c r="F377" t="s">
        <v>52</v>
      </c>
      <c r="G377" s="165" t="s">
        <v>53</v>
      </c>
      <c r="H377" t="s">
        <v>54</v>
      </c>
      <c r="I377" s="165" t="s">
        <v>55</v>
      </c>
      <c r="J377" t="s">
        <v>54</v>
      </c>
      <c r="K377" s="169"/>
    </row>
    <row r="378" spans="1:11" ht="13.8">
      <c r="A378" s="165" t="s">
        <v>1053</v>
      </c>
      <c r="B378" t="s">
        <v>1054</v>
      </c>
      <c r="C378" s="166" t="s">
        <v>1055</v>
      </c>
      <c r="D378" t="s">
        <v>50</v>
      </c>
      <c r="E378" s="167" t="s">
        <v>51</v>
      </c>
      <c r="F378" t="s">
        <v>52</v>
      </c>
      <c r="G378" s="165" t="s">
        <v>53</v>
      </c>
      <c r="H378" t="s">
        <v>54</v>
      </c>
      <c r="I378" s="165" t="s">
        <v>55</v>
      </c>
      <c r="J378" t="s">
        <v>54</v>
      </c>
      <c r="K378" s="169"/>
    </row>
    <row r="379" spans="1:11" ht="13.8">
      <c r="A379" s="165" t="s">
        <v>1056</v>
      </c>
      <c r="B379" t="s">
        <v>1057</v>
      </c>
      <c r="C379" s="166" t="s">
        <v>1058</v>
      </c>
      <c r="D379" t="s">
        <v>70</v>
      </c>
      <c r="E379" s="167" t="s">
        <v>51</v>
      </c>
      <c r="F379" t="s">
        <v>52</v>
      </c>
      <c r="G379" s="165" t="s">
        <v>53</v>
      </c>
      <c r="H379" t="s">
        <v>54</v>
      </c>
      <c r="I379" s="165" t="s">
        <v>55</v>
      </c>
      <c r="J379" t="s">
        <v>54</v>
      </c>
      <c r="K379" s="169"/>
    </row>
    <row r="380" spans="1:11" ht="13.8">
      <c r="A380" s="165" t="s">
        <v>1059</v>
      </c>
      <c r="B380" t="s">
        <v>1060</v>
      </c>
      <c r="C380" s="166" t="s">
        <v>239</v>
      </c>
      <c r="D380" t="s">
        <v>178</v>
      </c>
      <c r="E380" s="167" t="s">
        <v>51</v>
      </c>
      <c r="F380" t="s">
        <v>52</v>
      </c>
      <c r="G380" s="165" t="s">
        <v>53</v>
      </c>
      <c r="H380" t="s">
        <v>54</v>
      </c>
      <c r="I380" s="165" t="s">
        <v>55</v>
      </c>
      <c r="J380" t="s">
        <v>54</v>
      </c>
      <c r="K380" s="169"/>
    </row>
    <row r="381" spans="1:11" ht="13.8">
      <c r="A381" s="165" t="s">
        <v>1061</v>
      </c>
      <c r="B381" t="s">
        <v>1062</v>
      </c>
      <c r="C381" s="166" t="s">
        <v>165</v>
      </c>
      <c r="D381" t="s">
        <v>178</v>
      </c>
      <c r="E381" s="167" t="s">
        <v>51</v>
      </c>
      <c r="F381" t="s">
        <v>52</v>
      </c>
      <c r="G381" s="165" t="s">
        <v>53</v>
      </c>
      <c r="H381" t="s">
        <v>54</v>
      </c>
      <c r="I381" s="165" t="s">
        <v>55</v>
      </c>
      <c r="J381" t="s">
        <v>54</v>
      </c>
      <c r="K381" s="169"/>
    </row>
    <row r="382" spans="1:11" ht="13.8">
      <c r="A382" s="165" t="s">
        <v>1063</v>
      </c>
      <c r="B382" t="s">
        <v>1064</v>
      </c>
      <c r="C382" s="166" t="s">
        <v>139</v>
      </c>
      <c r="D382" t="s">
        <v>59</v>
      </c>
      <c r="E382" s="167" t="s">
        <v>51</v>
      </c>
      <c r="F382" t="s">
        <v>52</v>
      </c>
      <c r="G382" s="165" t="s">
        <v>53</v>
      </c>
      <c r="H382" t="s">
        <v>54</v>
      </c>
      <c r="I382" s="165" t="s">
        <v>55</v>
      </c>
      <c r="J382" t="s">
        <v>54</v>
      </c>
      <c r="K382" s="169"/>
    </row>
    <row r="383" spans="1:11" ht="13.8">
      <c r="A383" s="165" t="s">
        <v>1065</v>
      </c>
      <c r="B383" t="s">
        <v>1066</v>
      </c>
      <c r="C383" s="166" t="s">
        <v>227</v>
      </c>
      <c r="D383" t="s">
        <v>98</v>
      </c>
      <c r="E383" s="167" t="s">
        <v>51</v>
      </c>
      <c r="F383" t="s">
        <v>52</v>
      </c>
      <c r="G383" s="165" t="s">
        <v>53</v>
      </c>
      <c r="H383" t="s">
        <v>54</v>
      </c>
      <c r="I383" s="165" t="s">
        <v>55</v>
      </c>
      <c r="J383" t="s">
        <v>54</v>
      </c>
      <c r="K383" s="169"/>
    </row>
    <row r="384" spans="1:11" ht="13.8">
      <c r="A384" s="165" t="s">
        <v>1067</v>
      </c>
      <c r="B384" t="s">
        <v>1068</v>
      </c>
      <c r="C384" s="166" t="s">
        <v>124</v>
      </c>
      <c r="D384" t="s">
        <v>59</v>
      </c>
      <c r="E384" s="167" t="s">
        <v>51</v>
      </c>
      <c r="F384" t="s">
        <v>52</v>
      </c>
      <c r="G384" s="165" t="s">
        <v>53</v>
      </c>
      <c r="H384" t="s">
        <v>54</v>
      </c>
      <c r="I384" s="165" t="s">
        <v>55</v>
      </c>
      <c r="J384" t="s">
        <v>54</v>
      </c>
      <c r="K384" s="169"/>
    </row>
    <row r="385" spans="1:11" ht="13.8">
      <c r="A385" s="165" t="s">
        <v>1069</v>
      </c>
      <c r="B385" t="s">
        <v>1070</v>
      </c>
      <c r="C385" s="166" t="s">
        <v>1071</v>
      </c>
      <c r="D385" t="s">
        <v>59</v>
      </c>
      <c r="E385" s="167" t="s">
        <v>51</v>
      </c>
      <c r="F385" t="s">
        <v>52</v>
      </c>
      <c r="G385" s="165" t="s">
        <v>53</v>
      </c>
      <c r="H385" t="s">
        <v>54</v>
      </c>
      <c r="I385" s="165" t="s">
        <v>55</v>
      </c>
      <c r="J385" t="s">
        <v>54</v>
      </c>
      <c r="K385" s="169"/>
    </row>
    <row r="386" spans="1:11" ht="13.8">
      <c r="A386" s="165" t="s">
        <v>1072</v>
      </c>
      <c r="B386" t="s">
        <v>1073</v>
      </c>
      <c r="C386" s="166" t="s">
        <v>49</v>
      </c>
      <c r="D386" t="s">
        <v>206</v>
      </c>
      <c r="E386" s="167" t="s">
        <v>51</v>
      </c>
      <c r="F386" t="s">
        <v>52</v>
      </c>
      <c r="G386" s="165" t="s">
        <v>53</v>
      </c>
      <c r="H386" t="s">
        <v>54</v>
      </c>
      <c r="I386" s="165" t="s">
        <v>55</v>
      </c>
      <c r="J386" t="s">
        <v>54</v>
      </c>
      <c r="K386" s="169"/>
    </row>
    <row r="387" spans="1:11" ht="13.8">
      <c r="A387" s="165" t="s">
        <v>1074</v>
      </c>
      <c r="B387" t="s">
        <v>1075</v>
      </c>
      <c r="C387" s="166" t="s">
        <v>1071</v>
      </c>
      <c r="D387" t="s">
        <v>59</v>
      </c>
      <c r="E387" s="167" t="s">
        <v>51</v>
      </c>
      <c r="F387" t="s">
        <v>52</v>
      </c>
      <c r="G387" s="165" t="s">
        <v>53</v>
      </c>
      <c r="H387" t="s">
        <v>54</v>
      </c>
      <c r="I387" s="165" t="s">
        <v>55</v>
      </c>
      <c r="J387" t="s">
        <v>54</v>
      </c>
      <c r="K387" s="169"/>
    </row>
    <row r="388" spans="1:11" ht="13.8">
      <c r="A388" s="165" t="s">
        <v>1076</v>
      </c>
      <c r="B388" t="s">
        <v>1077</v>
      </c>
      <c r="C388" s="166" t="s">
        <v>101</v>
      </c>
      <c r="D388" t="s">
        <v>50</v>
      </c>
      <c r="E388" s="167" t="s">
        <v>51</v>
      </c>
      <c r="F388" t="s">
        <v>52</v>
      </c>
      <c r="G388" s="165" t="s">
        <v>53</v>
      </c>
      <c r="H388" t="s">
        <v>54</v>
      </c>
      <c r="I388" s="165" t="s">
        <v>55</v>
      </c>
      <c r="J388" t="s">
        <v>54</v>
      </c>
      <c r="K388" s="169"/>
    </row>
    <row r="389" spans="1:11" ht="13.8">
      <c r="A389" s="165" t="s">
        <v>1078</v>
      </c>
      <c r="B389" t="s">
        <v>1079</v>
      </c>
      <c r="C389" s="166" t="s">
        <v>252</v>
      </c>
      <c r="D389" t="s">
        <v>70</v>
      </c>
      <c r="E389" s="167" t="s">
        <v>51</v>
      </c>
      <c r="F389" t="s">
        <v>52</v>
      </c>
      <c r="G389" s="165" t="s">
        <v>53</v>
      </c>
      <c r="H389" t="s">
        <v>54</v>
      </c>
      <c r="I389" s="165" t="s">
        <v>55</v>
      </c>
      <c r="J389" t="s">
        <v>54</v>
      </c>
      <c r="K389" s="169"/>
    </row>
    <row r="390" spans="1:11" ht="13.8">
      <c r="A390" s="165" t="s">
        <v>1080</v>
      </c>
      <c r="B390" t="s">
        <v>1081</v>
      </c>
      <c r="C390" s="166" t="s">
        <v>177</v>
      </c>
      <c r="D390" t="s">
        <v>178</v>
      </c>
      <c r="E390" s="167" t="s">
        <v>51</v>
      </c>
      <c r="F390" t="s">
        <v>52</v>
      </c>
      <c r="G390" s="165" t="s">
        <v>53</v>
      </c>
      <c r="H390" t="s">
        <v>54</v>
      </c>
      <c r="I390" s="165" t="s">
        <v>55</v>
      </c>
      <c r="J390" t="s">
        <v>54</v>
      </c>
      <c r="K390" s="169"/>
    </row>
    <row r="391" spans="1:11" ht="13.8">
      <c r="A391" s="165" t="s">
        <v>1082</v>
      </c>
      <c r="B391" t="s">
        <v>1083</v>
      </c>
      <c r="C391" s="166" t="s">
        <v>1084</v>
      </c>
      <c r="D391" t="s">
        <v>70</v>
      </c>
      <c r="E391" s="167" t="s">
        <v>51</v>
      </c>
      <c r="F391" t="s">
        <v>52</v>
      </c>
      <c r="G391" s="165" t="s">
        <v>53</v>
      </c>
      <c r="H391" t="s">
        <v>54</v>
      </c>
      <c r="I391" s="165" t="s">
        <v>55</v>
      </c>
      <c r="J391" t="s">
        <v>54</v>
      </c>
      <c r="K391" s="169"/>
    </row>
    <row r="392" spans="1:11" ht="13.8">
      <c r="A392" s="165" t="s">
        <v>1085</v>
      </c>
      <c r="B392" t="s">
        <v>1086</v>
      </c>
      <c r="C392" s="166" t="s">
        <v>1087</v>
      </c>
      <c r="D392" t="s">
        <v>59</v>
      </c>
      <c r="E392" s="167" t="s">
        <v>51</v>
      </c>
      <c r="F392" t="s">
        <v>52</v>
      </c>
      <c r="G392" s="165" t="s">
        <v>53</v>
      </c>
      <c r="H392" t="s">
        <v>54</v>
      </c>
      <c r="I392" s="165" t="s">
        <v>55</v>
      </c>
      <c r="J392" t="s">
        <v>54</v>
      </c>
      <c r="K392" s="169"/>
    </row>
    <row r="393" spans="1:11" ht="13.8">
      <c r="A393" s="165" t="s">
        <v>1088</v>
      </c>
      <c r="B393" t="s">
        <v>1089</v>
      </c>
      <c r="C393" s="166" t="s">
        <v>1090</v>
      </c>
      <c r="D393" t="s">
        <v>59</v>
      </c>
      <c r="E393" s="167" t="s">
        <v>51</v>
      </c>
      <c r="F393" t="s">
        <v>52</v>
      </c>
      <c r="G393" s="165" t="s">
        <v>53</v>
      </c>
      <c r="H393" t="s">
        <v>54</v>
      </c>
      <c r="I393" s="165" t="s">
        <v>55</v>
      </c>
      <c r="J393" t="s">
        <v>54</v>
      </c>
      <c r="K393" s="169"/>
    </row>
    <row r="394" spans="1:11" ht="13.8">
      <c r="A394" s="165" t="s">
        <v>1091</v>
      </c>
      <c r="B394" t="s">
        <v>1092</v>
      </c>
      <c r="C394" s="166" t="s">
        <v>927</v>
      </c>
      <c r="D394" t="s">
        <v>50</v>
      </c>
      <c r="E394" s="167" t="s">
        <v>51</v>
      </c>
      <c r="F394" t="s">
        <v>52</v>
      </c>
      <c r="G394" s="165" t="s">
        <v>53</v>
      </c>
      <c r="H394" t="s">
        <v>54</v>
      </c>
      <c r="I394" s="165" t="s">
        <v>55</v>
      </c>
      <c r="J394" t="s">
        <v>54</v>
      </c>
      <c r="K394" s="169"/>
    </row>
    <row r="395" spans="1:11" ht="13.8">
      <c r="A395" s="165" t="s">
        <v>1093</v>
      </c>
      <c r="B395" t="s">
        <v>1094</v>
      </c>
      <c r="C395" s="166" t="s">
        <v>1095</v>
      </c>
      <c r="D395" t="s">
        <v>50</v>
      </c>
      <c r="E395" s="167" t="s">
        <v>51</v>
      </c>
      <c r="F395" t="s">
        <v>52</v>
      </c>
      <c r="G395" s="165" t="s">
        <v>53</v>
      </c>
      <c r="H395" t="s">
        <v>54</v>
      </c>
      <c r="I395" s="165" t="s">
        <v>55</v>
      </c>
      <c r="J395" t="s">
        <v>54</v>
      </c>
      <c r="K395" s="169"/>
    </row>
    <row r="396" spans="1:11" ht="13.8">
      <c r="A396" s="165" t="s">
        <v>1096</v>
      </c>
      <c r="B396" t="s">
        <v>1097</v>
      </c>
      <c r="C396" s="166" t="s">
        <v>1098</v>
      </c>
      <c r="D396" t="s">
        <v>70</v>
      </c>
      <c r="E396" s="167" t="s">
        <v>51</v>
      </c>
      <c r="F396" t="s">
        <v>52</v>
      </c>
      <c r="G396" s="165" t="s">
        <v>53</v>
      </c>
      <c r="H396" t="s">
        <v>54</v>
      </c>
      <c r="I396" s="165" t="s">
        <v>55</v>
      </c>
      <c r="J396" t="s">
        <v>54</v>
      </c>
      <c r="K396" s="169"/>
    </row>
    <row r="397" spans="1:11" ht="13.8">
      <c r="A397" s="165" t="s">
        <v>1099</v>
      </c>
      <c r="B397" t="s">
        <v>1100</v>
      </c>
      <c r="C397" s="166" t="s">
        <v>1101</v>
      </c>
      <c r="D397" t="s">
        <v>50</v>
      </c>
      <c r="E397" s="167" t="s">
        <v>51</v>
      </c>
      <c r="F397" t="s">
        <v>52</v>
      </c>
      <c r="G397" s="165" t="s">
        <v>53</v>
      </c>
      <c r="H397" t="s">
        <v>54</v>
      </c>
      <c r="I397" s="165" t="s">
        <v>55</v>
      </c>
      <c r="J397" t="s">
        <v>54</v>
      </c>
      <c r="K397" s="169"/>
    </row>
    <row r="398" spans="1:11" ht="13.8">
      <c r="A398" s="165" t="s">
        <v>1102</v>
      </c>
      <c r="B398" t="s">
        <v>1103</v>
      </c>
      <c r="C398" s="166" t="s">
        <v>567</v>
      </c>
      <c r="D398" t="s">
        <v>178</v>
      </c>
      <c r="E398" s="167" t="s">
        <v>51</v>
      </c>
      <c r="F398" t="s">
        <v>52</v>
      </c>
      <c r="G398" s="165" t="s">
        <v>53</v>
      </c>
      <c r="H398" t="s">
        <v>54</v>
      </c>
      <c r="I398" s="165" t="s">
        <v>55</v>
      </c>
      <c r="J398" t="s">
        <v>54</v>
      </c>
      <c r="K398" s="169"/>
    </row>
    <row r="399" spans="1:11" ht="13.8">
      <c r="A399" s="165" t="s">
        <v>1104</v>
      </c>
      <c r="B399" t="s">
        <v>1105</v>
      </c>
      <c r="C399" s="166" t="s">
        <v>233</v>
      </c>
      <c r="D399" t="s">
        <v>50</v>
      </c>
      <c r="E399" s="167" t="s">
        <v>51</v>
      </c>
      <c r="F399" t="s">
        <v>52</v>
      </c>
      <c r="G399" s="165" t="s">
        <v>53</v>
      </c>
      <c r="H399" t="s">
        <v>54</v>
      </c>
      <c r="I399" s="165" t="s">
        <v>55</v>
      </c>
      <c r="J399" t="s">
        <v>54</v>
      </c>
      <c r="K399" s="169"/>
    </row>
    <row r="400" spans="1:11" ht="13.8">
      <c r="A400" s="165" t="s">
        <v>1106</v>
      </c>
      <c r="B400" t="s">
        <v>1107</v>
      </c>
      <c r="C400" s="166" t="s">
        <v>139</v>
      </c>
      <c r="D400" t="s">
        <v>50</v>
      </c>
      <c r="E400" s="167" t="s">
        <v>51</v>
      </c>
      <c r="F400" t="s">
        <v>52</v>
      </c>
      <c r="G400" s="165" t="s">
        <v>53</v>
      </c>
      <c r="H400" t="s">
        <v>54</v>
      </c>
      <c r="I400" s="165" t="s">
        <v>55</v>
      </c>
      <c r="J400" t="s">
        <v>54</v>
      </c>
      <c r="K400" s="169"/>
    </row>
    <row r="401" spans="1:11" ht="13.8">
      <c r="A401" s="165" t="s">
        <v>1108</v>
      </c>
      <c r="B401" t="s">
        <v>1109</v>
      </c>
      <c r="C401" s="166" t="s">
        <v>1110</v>
      </c>
      <c r="D401" t="s">
        <v>98</v>
      </c>
      <c r="E401" s="167" t="s">
        <v>51</v>
      </c>
      <c r="F401" t="s">
        <v>52</v>
      </c>
      <c r="G401" s="165" t="s">
        <v>53</v>
      </c>
      <c r="H401" t="s">
        <v>54</v>
      </c>
      <c r="I401" s="165" t="s">
        <v>55</v>
      </c>
      <c r="J401" t="s">
        <v>54</v>
      </c>
      <c r="K401" s="169"/>
    </row>
    <row r="402" spans="1:11" ht="13.8">
      <c r="A402" s="165" t="s">
        <v>1111</v>
      </c>
      <c r="B402" t="s">
        <v>1112</v>
      </c>
      <c r="C402" s="166" t="s">
        <v>1113</v>
      </c>
      <c r="D402" t="s">
        <v>59</v>
      </c>
      <c r="E402" s="167" t="s">
        <v>51</v>
      </c>
      <c r="F402" t="s">
        <v>52</v>
      </c>
      <c r="G402" s="165" t="s">
        <v>53</v>
      </c>
      <c r="H402" t="s">
        <v>54</v>
      </c>
      <c r="I402" s="165" t="s">
        <v>55</v>
      </c>
      <c r="J402" t="s">
        <v>54</v>
      </c>
      <c r="K402" s="169"/>
    </row>
    <row r="403" spans="1:11" ht="13.8">
      <c r="A403" s="165" t="s">
        <v>1114</v>
      </c>
      <c r="B403" t="s">
        <v>1115</v>
      </c>
      <c r="C403" s="166" t="s">
        <v>1116</v>
      </c>
      <c r="D403" t="s">
        <v>50</v>
      </c>
      <c r="E403" s="167" t="s">
        <v>51</v>
      </c>
      <c r="F403" t="s">
        <v>52</v>
      </c>
      <c r="G403" s="165" t="s">
        <v>53</v>
      </c>
      <c r="H403" t="s">
        <v>54</v>
      </c>
      <c r="I403" s="165" t="s">
        <v>55</v>
      </c>
      <c r="J403" t="s">
        <v>54</v>
      </c>
      <c r="K403" s="169"/>
    </row>
    <row r="404" spans="1:11" ht="13.8">
      <c r="A404" s="165" t="s">
        <v>1117</v>
      </c>
      <c r="B404" t="s">
        <v>1118</v>
      </c>
      <c r="C404" s="166" t="s">
        <v>49</v>
      </c>
      <c r="D404" t="s">
        <v>50</v>
      </c>
      <c r="E404" s="167" t="s">
        <v>51</v>
      </c>
      <c r="F404" t="s">
        <v>52</v>
      </c>
      <c r="G404" s="165" t="s">
        <v>53</v>
      </c>
      <c r="H404" t="s">
        <v>54</v>
      </c>
      <c r="I404" s="165" t="s">
        <v>55</v>
      </c>
      <c r="J404" t="s">
        <v>54</v>
      </c>
      <c r="K404" s="169"/>
    </row>
    <row r="405" spans="1:11" ht="13.8">
      <c r="A405" s="165" t="s">
        <v>1119</v>
      </c>
      <c r="B405" t="s">
        <v>1120</v>
      </c>
      <c r="C405" s="166" t="s">
        <v>292</v>
      </c>
      <c r="D405" t="s">
        <v>94</v>
      </c>
      <c r="E405" s="167" t="s">
        <v>51</v>
      </c>
      <c r="F405" t="s">
        <v>52</v>
      </c>
      <c r="G405" s="165" t="s">
        <v>53</v>
      </c>
      <c r="H405" t="s">
        <v>54</v>
      </c>
      <c r="I405" s="165" t="s">
        <v>55</v>
      </c>
      <c r="J405" t="s">
        <v>54</v>
      </c>
      <c r="K405" s="169"/>
    </row>
    <row r="406" spans="1:11" ht="13.8">
      <c r="A406" s="165" t="s">
        <v>1121</v>
      </c>
      <c r="B406" t="s">
        <v>1122</v>
      </c>
      <c r="C406" s="166" t="s">
        <v>187</v>
      </c>
      <c r="D406" t="s">
        <v>98</v>
      </c>
      <c r="E406" s="167" t="s">
        <v>51</v>
      </c>
      <c r="F406" t="s">
        <v>52</v>
      </c>
      <c r="G406" s="165" t="s">
        <v>53</v>
      </c>
      <c r="H406" t="s">
        <v>54</v>
      </c>
      <c r="I406" s="165" t="s">
        <v>55</v>
      </c>
      <c r="J406" t="s">
        <v>54</v>
      </c>
      <c r="K406" s="169"/>
    </row>
    <row r="407" spans="1:11" ht="13.8">
      <c r="A407" s="165" t="s">
        <v>1123</v>
      </c>
      <c r="B407" t="s">
        <v>1124</v>
      </c>
      <c r="C407" s="166" t="s">
        <v>1125</v>
      </c>
      <c r="D407" t="s">
        <v>59</v>
      </c>
      <c r="E407" s="167" t="s">
        <v>51</v>
      </c>
      <c r="F407" t="s">
        <v>52</v>
      </c>
      <c r="G407" s="165" t="s">
        <v>53</v>
      </c>
      <c r="H407" t="s">
        <v>54</v>
      </c>
      <c r="I407" s="165" t="s">
        <v>55</v>
      </c>
      <c r="J407" t="s">
        <v>54</v>
      </c>
      <c r="K407" s="169"/>
    </row>
    <row r="408" spans="1:11" ht="13.8">
      <c r="A408" s="165" t="s">
        <v>1126</v>
      </c>
      <c r="B408" t="s">
        <v>1127</v>
      </c>
      <c r="C408" s="166" t="s">
        <v>586</v>
      </c>
      <c r="D408" t="s">
        <v>63</v>
      </c>
      <c r="E408" s="167" t="s">
        <v>51</v>
      </c>
      <c r="F408" t="s">
        <v>52</v>
      </c>
      <c r="G408" s="165" t="s">
        <v>53</v>
      </c>
      <c r="H408" t="s">
        <v>54</v>
      </c>
      <c r="I408" s="165" t="s">
        <v>55</v>
      </c>
      <c r="J408" t="s">
        <v>54</v>
      </c>
      <c r="K408" s="169"/>
    </row>
    <row r="409" spans="1:11" ht="13.8">
      <c r="A409" s="165" t="s">
        <v>1128</v>
      </c>
      <c r="B409" t="s">
        <v>1129</v>
      </c>
      <c r="C409" s="166" t="s">
        <v>917</v>
      </c>
      <c r="D409" t="s">
        <v>50</v>
      </c>
      <c r="E409" s="167" t="s">
        <v>51</v>
      </c>
      <c r="F409" t="s">
        <v>52</v>
      </c>
      <c r="G409" s="165" t="s">
        <v>53</v>
      </c>
      <c r="H409" t="s">
        <v>54</v>
      </c>
      <c r="I409" s="165" t="s">
        <v>55</v>
      </c>
      <c r="J409" t="s">
        <v>54</v>
      </c>
      <c r="K409" s="169"/>
    </row>
    <row r="410" spans="1:11" ht="13.8">
      <c r="A410" s="165" t="s">
        <v>1130</v>
      </c>
      <c r="B410" t="s">
        <v>1131</v>
      </c>
      <c r="C410" s="166" t="s">
        <v>221</v>
      </c>
      <c r="D410" t="s">
        <v>66</v>
      </c>
      <c r="E410" s="167" t="s">
        <v>51</v>
      </c>
      <c r="F410" t="s">
        <v>52</v>
      </c>
      <c r="G410" s="165" t="s">
        <v>53</v>
      </c>
      <c r="H410" t="s">
        <v>54</v>
      </c>
      <c r="I410" s="165" t="s">
        <v>55</v>
      </c>
      <c r="J410" t="s">
        <v>54</v>
      </c>
      <c r="K410" s="169"/>
    </row>
    <row r="411" spans="1:11" ht="13.8">
      <c r="A411" s="165" t="s">
        <v>1132</v>
      </c>
      <c r="B411" t="s">
        <v>1133</v>
      </c>
      <c r="C411" s="166" t="s">
        <v>1134</v>
      </c>
      <c r="D411" t="s">
        <v>102</v>
      </c>
      <c r="E411" s="167" t="s">
        <v>51</v>
      </c>
      <c r="F411" t="s">
        <v>52</v>
      </c>
      <c r="G411" s="165" t="s">
        <v>53</v>
      </c>
      <c r="H411" t="s">
        <v>54</v>
      </c>
      <c r="I411" s="165" t="s">
        <v>55</v>
      </c>
      <c r="J411" t="s">
        <v>54</v>
      </c>
      <c r="K411" s="169"/>
    </row>
    <row r="412" spans="1:11" ht="13.8">
      <c r="A412" s="165" t="s">
        <v>1135</v>
      </c>
      <c r="B412" t="s">
        <v>1136</v>
      </c>
      <c r="C412" s="166" t="s">
        <v>1137</v>
      </c>
      <c r="D412" t="s">
        <v>59</v>
      </c>
      <c r="E412" s="167" t="s">
        <v>51</v>
      </c>
      <c r="F412" t="s">
        <v>52</v>
      </c>
      <c r="G412" s="165" t="s">
        <v>53</v>
      </c>
      <c r="H412" t="s">
        <v>54</v>
      </c>
      <c r="I412" s="165" t="s">
        <v>55</v>
      </c>
      <c r="J412" t="s">
        <v>54</v>
      </c>
      <c r="K412" s="169"/>
    </row>
    <row r="413" spans="1:11" ht="13.8">
      <c r="A413" s="165" t="s">
        <v>1138</v>
      </c>
      <c r="B413" t="s">
        <v>1139</v>
      </c>
      <c r="C413" s="166" t="s">
        <v>1003</v>
      </c>
      <c r="D413" t="s">
        <v>70</v>
      </c>
      <c r="E413" s="167" t="s">
        <v>51</v>
      </c>
      <c r="F413" t="s">
        <v>52</v>
      </c>
      <c r="G413" s="165" t="s">
        <v>53</v>
      </c>
      <c r="H413" t="s">
        <v>54</v>
      </c>
      <c r="I413" s="165" t="s">
        <v>55</v>
      </c>
      <c r="J413" t="s">
        <v>54</v>
      </c>
      <c r="K413" s="169"/>
    </row>
    <row r="414" spans="1:11" ht="13.8">
      <c r="A414" s="165" t="s">
        <v>1140</v>
      </c>
      <c r="B414" t="s">
        <v>1141</v>
      </c>
      <c r="C414" s="166" t="s">
        <v>1142</v>
      </c>
      <c r="D414" t="s">
        <v>59</v>
      </c>
      <c r="E414" s="167" t="s">
        <v>51</v>
      </c>
      <c r="F414" t="s">
        <v>52</v>
      </c>
      <c r="G414" s="165" t="s">
        <v>53</v>
      </c>
      <c r="H414" t="s">
        <v>54</v>
      </c>
      <c r="I414" s="165" t="s">
        <v>55</v>
      </c>
      <c r="J414" t="s">
        <v>54</v>
      </c>
      <c r="K414" s="169"/>
    </row>
    <row r="415" spans="1:11" ht="13.8">
      <c r="A415" s="165" t="s">
        <v>1143</v>
      </c>
      <c r="B415" t="s">
        <v>1144</v>
      </c>
      <c r="C415" s="166" t="s">
        <v>990</v>
      </c>
      <c r="D415" t="s">
        <v>1145</v>
      </c>
      <c r="E415" s="167" t="s">
        <v>51</v>
      </c>
      <c r="F415" t="s">
        <v>52</v>
      </c>
      <c r="G415" s="165" t="s">
        <v>53</v>
      </c>
      <c r="H415" t="s">
        <v>54</v>
      </c>
      <c r="I415" s="165" t="s">
        <v>55</v>
      </c>
      <c r="J415" t="s">
        <v>54</v>
      </c>
      <c r="K415" s="169"/>
    </row>
    <row r="416" spans="1:11" ht="13.8">
      <c r="A416" s="165" t="s">
        <v>1146</v>
      </c>
      <c r="B416" t="s">
        <v>1147</v>
      </c>
      <c r="C416" s="166" t="s">
        <v>286</v>
      </c>
      <c r="D416" t="s">
        <v>50</v>
      </c>
      <c r="E416" s="167" t="s">
        <v>51</v>
      </c>
      <c r="F416" t="s">
        <v>52</v>
      </c>
      <c r="G416" s="165" t="s">
        <v>53</v>
      </c>
      <c r="H416" t="s">
        <v>54</v>
      </c>
      <c r="I416" s="165" t="s">
        <v>55</v>
      </c>
      <c r="J416" t="s">
        <v>54</v>
      </c>
      <c r="K416" s="169"/>
    </row>
    <row r="417" spans="1:11" ht="13.8">
      <c r="A417" s="165" t="s">
        <v>1148</v>
      </c>
      <c r="B417" t="s">
        <v>1149</v>
      </c>
      <c r="C417" s="166" t="s">
        <v>509</v>
      </c>
      <c r="D417" t="s">
        <v>178</v>
      </c>
      <c r="E417" s="167" t="s">
        <v>51</v>
      </c>
      <c r="F417" t="s">
        <v>52</v>
      </c>
      <c r="G417" s="165" t="s">
        <v>53</v>
      </c>
      <c r="H417" t="s">
        <v>54</v>
      </c>
      <c r="I417" s="165" t="s">
        <v>55</v>
      </c>
      <c r="J417" t="s">
        <v>54</v>
      </c>
      <c r="K417" s="169"/>
    </row>
    <row r="418" spans="1:11" ht="13.8">
      <c r="A418" s="165" t="s">
        <v>1150</v>
      </c>
      <c r="B418" t="s">
        <v>1151</v>
      </c>
      <c r="C418" s="166" t="s">
        <v>124</v>
      </c>
      <c r="D418" t="s">
        <v>59</v>
      </c>
      <c r="E418" s="167" t="s">
        <v>51</v>
      </c>
      <c r="F418" t="s">
        <v>52</v>
      </c>
      <c r="G418" s="165" t="s">
        <v>53</v>
      </c>
      <c r="H418" t="s">
        <v>54</v>
      </c>
      <c r="I418" s="165" t="s">
        <v>55</v>
      </c>
      <c r="J418" t="s">
        <v>54</v>
      </c>
      <c r="K418" s="169"/>
    </row>
    <row r="419" spans="1:11" ht="13.8">
      <c r="A419" s="165" t="s">
        <v>1152</v>
      </c>
      <c r="B419" t="s">
        <v>1153</v>
      </c>
      <c r="C419" s="166" t="s">
        <v>148</v>
      </c>
      <c r="D419" t="s">
        <v>206</v>
      </c>
      <c r="E419" s="167" t="s">
        <v>51</v>
      </c>
      <c r="F419" t="s">
        <v>52</v>
      </c>
      <c r="G419" s="165" t="s">
        <v>53</v>
      </c>
      <c r="H419" t="s">
        <v>54</v>
      </c>
      <c r="I419" s="165" t="s">
        <v>55</v>
      </c>
      <c r="J419" t="s">
        <v>54</v>
      </c>
      <c r="K419" s="169"/>
    </row>
    <row r="420" spans="1:11" ht="13.8">
      <c r="A420" s="165" t="s">
        <v>1154</v>
      </c>
      <c r="B420" t="s">
        <v>1155</v>
      </c>
      <c r="C420" s="166" t="s">
        <v>148</v>
      </c>
      <c r="D420" t="s">
        <v>153</v>
      </c>
      <c r="E420" s="167" t="s">
        <v>51</v>
      </c>
      <c r="F420" t="s">
        <v>52</v>
      </c>
      <c r="G420" s="165" t="s">
        <v>53</v>
      </c>
      <c r="H420" t="s">
        <v>54</v>
      </c>
      <c r="I420" s="165" t="s">
        <v>55</v>
      </c>
      <c r="J420" t="s">
        <v>54</v>
      </c>
      <c r="K420" s="169"/>
    </row>
    <row r="421" spans="1:11" ht="13.8">
      <c r="A421" s="165" t="s">
        <v>1156</v>
      </c>
      <c r="B421" t="s">
        <v>1157</v>
      </c>
      <c r="C421" s="166" t="s">
        <v>165</v>
      </c>
      <c r="D421" t="s">
        <v>70</v>
      </c>
      <c r="E421" s="167" t="s">
        <v>51</v>
      </c>
      <c r="F421" t="s">
        <v>52</v>
      </c>
      <c r="G421" s="165" t="s">
        <v>53</v>
      </c>
      <c r="H421" t="s">
        <v>54</v>
      </c>
      <c r="I421" s="165" t="s">
        <v>55</v>
      </c>
      <c r="J421" t="s">
        <v>54</v>
      </c>
      <c r="K421" s="169"/>
    </row>
    <row r="422" spans="1:11" ht="13.8">
      <c r="A422" s="165" t="s">
        <v>1158</v>
      </c>
      <c r="B422" t="s">
        <v>1159</v>
      </c>
      <c r="C422" s="166" t="s">
        <v>148</v>
      </c>
      <c r="D422" t="s">
        <v>50</v>
      </c>
      <c r="E422" s="167" t="s">
        <v>51</v>
      </c>
      <c r="F422" t="s">
        <v>52</v>
      </c>
      <c r="G422" s="165" t="s">
        <v>53</v>
      </c>
      <c r="H422" t="s">
        <v>54</v>
      </c>
      <c r="I422" s="165" t="s">
        <v>55</v>
      </c>
      <c r="J422" t="s">
        <v>54</v>
      </c>
      <c r="K422" s="169"/>
    </row>
    <row r="423" spans="1:11" ht="13.8">
      <c r="A423" s="165" t="s">
        <v>1160</v>
      </c>
      <c r="B423" t="s">
        <v>1161</v>
      </c>
      <c r="C423" s="166" t="s">
        <v>209</v>
      </c>
      <c r="D423" t="s">
        <v>50</v>
      </c>
      <c r="E423" s="167" t="s">
        <v>51</v>
      </c>
      <c r="F423" t="s">
        <v>52</v>
      </c>
      <c r="G423" s="165" t="s">
        <v>53</v>
      </c>
      <c r="H423" t="s">
        <v>54</v>
      </c>
      <c r="I423" s="165" t="s">
        <v>55</v>
      </c>
      <c r="J423" t="s">
        <v>54</v>
      </c>
      <c r="K423" s="169"/>
    </row>
    <row r="424" spans="1:11" ht="13.8">
      <c r="A424" s="165" t="s">
        <v>1162</v>
      </c>
      <c r="B424" t="s">
        <v>1163</v>
      </c>
      <c r="C424" s="166" t="s">
        <v>534</v>
      </c>
      <c r="D424" t="s">
        <v>63</v>
      </c>
      <c r="E424" s="167" t="s">
        <v>51</v>
      </c>
      <c r="F424" t="s">
        <v>52</v>
      </c>
      <c r="G424" s="165" t="s">
        <v>53</v>
      </c>
      <c r="H424" t="s">
        <v>54</v>
      </c>
      <c r="I424" s="165" t="s">
        <v>55</v>
      </c>
      <c r="J424" t="s">
        <v>54</v>
      </c>
      <c r="K424" s="169"/>
    </row>
    <row r="425" spans="1:11" ht="13.8">
      <c r="A425" s="165" t="s">
        <v>1164</v>
      </c>
      <c r="B425" t="s">
        <v>1165</v>
      </c>
      <c r="C425" s="166" t="s">
        <v>1166</v>
      </c>
      <c r="D425" t="s">
        <v>320</v>
      </c>
      <c r="E425" s="167" t="s">
        <v>51</v>
      </c>
      <c r="F425" t="s">
        <v>52</v>
      </c>
      <c r="G425" s="165" t="s">
        <v>53</v>
      </c>
      <c r="H425" t="s">
        <v>54</v>
      </c>
      <c r="I425" s="165" t="s">
        <v>55</v>
      </c>
      <c r="J425" t="s">
        <v>54</v>
      </c>
      <c r="K425" s="169"/>
    </row>
    <row r="426" spans="1:11" ht="13.8">
      <c r="A426" s="165" t="s">
        <v>1167</v>
      </c>
      <c r="B426" t="s">
        <v>1168</v>
      </c>
      <c r="C426" s="166" t="s">
        <v>1169</v>
      </c>
      <c r="D426" t="s">
        <v>59</v>
      </c>
      <c r="E426" s="167" t="s">
        <v>51</v>
      </c>
      <c r="F426" t="s">
        <v>52</v>
      </c>
      <c r="G426" s="165" t="s">
        <v>53</v>
      </c>
      <c r="H426" t="s">
        <v>54</v>
      </c>
      <c r="I426" s="165" t="s">
        <v>55</v>
      </c>
      <c r="J426" t="s">
        <v>54</v>
      </c>
      <c r="K426" s="169"/>
    </row>
    <row r="427" spans="1:11" ht="13.8">
      <c r="A427" s="165" t="s">
        <v>1170</v>
      </c>
      <c r="B427" t="s">
        <v>1171</v>
      </c>
      <c r="C427" s="166" t="s">
        <v>165</v>
      </c>
      <c r="D427" t="s">
        <v>98</v>
      </c>
      <c r="E427" s="167" t="s">
        <v>51</v>
      </c>
      <c r="F427" t="s">
        <v>52</v>
      </c>
      <c r="G427" s="165" t="s">
        <v>53</v>
      </c>
      <c r="H427" t="s">
        <v>54</v>
      </c>
      <c r="I427" s="165" t="s">
        <v>55</v>
      </c>
      <c r="J427" t="s">
        <v>54</v>
      </c>
      <c r="K427" s="169"/>
    </row>
    <row r="428" spans="1:11" ht="13.8">
      <c r="A428" s="165" t="s">
        <v>1172</v>
      </c>
      <c r="B428" t="s">
        <v>1173</v>
      </c>
      <c r="C428" s="166" t="s">
        <v>286</v>
      </c>
      <c r="D428" t="s">
        <v>293</v>
      </c>
      <c r="E428" s="167" t="s">
        <v>51</v>
      </c>
      <c r="F428" t="s">
        <v>52</v>
      </c>
      <c r="G428" s="165" t="s">
        <v>53</v>
      </c>
      <c r="H428" t="s">
        <v>54</v>
      </c>
      <c r="I428" s="165" t="s">
        <v>55</v>
      </c>
      <c r="J428" t="s">
        <v>54</v>
      </c>
      <c r="K428" s="169"/>
    </row>
    <row r="429" spans="1:11" ht="13.8">
      <c r="A429" s="165" t="s">
        <v>1174</v>
      </c>
      <c r="B429" t="s">
        <v>1175</v>
      </c>
      <c r="C429" s="166" t="s">
        <v>1176</v>
      </c>
      <c r="D429" t="s">
        <v>87</v>
      </c>
      <c r="E429" s="167" t="s">
        <v>51</v>
      </c>
      <c r="F429" t="s">
        <v>52</v>
      </c>
      <c r="G429" s="165" t="s">
        <v>53</v>
      </c>
      <c r="H429" t="s">
        <v>54</v>
      </c>
      <c r="I429" s="165" t="s">
        <v>55</v>
      </c>
      <c r="J429" t="s">
        <v>54</v>
      </c>
      <c r="K429" s="169"/>
    </row>
    <row r="430" spans="1:11" ht="13.8">
      <c r="A430" s="165" t="s">
        <v>1177</v>
      </c>
      <c r="B430" t="s">
        <v>1178</v>
      </c>
      <c r="C430" s="166" t="s">
        <v>1179</v>
      </c>
      <c r="D430" t="s">
        <v>50</v>
      </c>
      <c r="E430" s="167" t="s">
        <v>51</v>
      </c>
      <c r="F430" t="s">
        <v>52</v>
      </c>
      <c r="G430" s="165" t="s">
        <v>53</v>
      </c>
      <c r="H430" t="s">
        <v>54</v>
      </c>
      <c r="I430" s="165" t="s">
        <v>55</v>
      </c>
      <c r="J430" t="s">
        <v>54</v>
      </c>
      <c r="K430" s="169"/>
    </row>
    <row r="431" spans="1:11" ht="13.8">
      <c r="A431" s="165" t="s">
        <v>1180</v>
      </c>
      <c r="B431" t="s">
        <v>1181</v>
      </c>
      <c r="C431" s="166" t="s">
        <v>286</v>
      </c>
      <c r="D431" t="s">
        <v>50</v>
      </c>
      <c r="E431" s="167" t="s">
        <v>51</v>
      </c>
      <c r="F431" t="s">
        <v>52</v>
      </c>
      <c r="G431" s="165" t="s">
        <v>53</v>
      </c>
      <c r="H431" t="s">
        <v>54</v>
      </c>
      <c r="I431" s="165" t="s">
        <v>55</v>
      </c>
      <c r="J431" t="s">
        <v>54</v>
      </c>
      <c r="K431" s="169"/>
    </row>
    <row r="432" spans="1:11" ht="13.8">
      <c r="A432" s="165" t="s">
        <v>1182</v>
      </c>
      <c r="B432" t="s">
        <v>1183</v>
      </c>
      <c r="C432" s="166" t="s">
        <v>49</v>
      </c>
      <c r="D432" t="s">
        <v>50</v>
      </c>
      <c r="E432" s="167" t="s">
        <v>51</v>
      </c>
      <c r="F432" t="s">
        <v>52</v>
      </c>
      <c r="G432" s="165" t="s">
        <v>53</v>
      </c>
      <c r="H432" t="s">
        <v>54</v>
      </c>
      <c r="I432" s="165" t="s">
        <v>55</v>
      </c>
      <c r="J432" t="s">
        <v>54</v>
      </c>
      <c r="K432" s="169"/>
    </row>
    <row r="433" spans="1:11" ht="13.8">
      <c r="A433" s="165" t="s">
        <v>1184</v>
      </c>
      <c r="B433" t="s">
        <v>1185</v>
      </c>
      <c r="C433" s="166" t="s">
        <v>1186</v>
      </c>
      <c r="D433" t="s">
        <v>59</v>
      </c>
      <c r="E433" s="167" t="s">
        <v>51</v>
      </c>
      <c r="F433" t="s">
        <v>52</v>
      </c>
      <c r="G433" s="165" t="s">
        <v>53</v>
      </c>
      <c r="H433" t="s">
        <v>54</v>
      </c>
      <c r="I433" s="165" t="s">
        <v>55</v>
      </c>
      <c r="J433" t="s">
        <v>54</v>
      </c>
      <c r="K433" s="169"/>
    </row>
    <row r="434" spans="1:11" ht="13.8">
      <c r="A434" s="165" t="s">
        <v>1187</v>
      </c>
      <c r="B434" t="s">
        <v>1188</v>
      </c>
      <c r="C434" s="166" t="s">
        <v>1189</v>
      </c>
      <c r="D434" t="s">
        <v>59</v>
      </c>
      <c r="E434" s="167" t="s">
        <v>51</v>
      </c>
      <c r="F434" t="s">
        <v>52</v>
      </c>
      <c r="G434" s="165" t="s">
        <v>53</v>
      </c>
      <c r="H434" t="s">
        <v>54</v>
      </c>
      <c r="I434" s="165" t="s">
        <v>55</v>
      </c>
      <c r="J434" t="s">
        <v>54</v>
      </c>
      <c r="K434" s="169"/>
    </row>
    <row r="435" spans="1:11" ht="13.8">
      <c r="A435" s="165" t="s">
        <v>1190</v>
      </c>
      <c r="B435" t="s">
        <v>1191</v>
      </c>
      <c r="C435" s="166" t="s">
        <v>1192</v>
      </c>
      <c r="D435" t="s">
        <v>924</v>
      </c>
      <c r="E435" s="167" t="s">
        <v>51</v>
      </c>
      <c r="F435" t="s">
        <v>52</v>
      </c>
      <c r="G435" s="165" t="s">
        <v>53</v>
      </c>
      <c r="H435" t="s">
        <v>54</v>
      </c>
      <c r="I435" s="165" t="s">
        <v>55</v>
      </c>
      <c r="J435" t="s">
        <v>54</v>
      </c>
      <c r="K435" s="169"/>
    </row>
    <row r="436" spans="1:11" ht="13.8">
      <c r="A436" s="165" t="s">
        <v>1193</v>
      </c>
      <c r="B436" t="s">
        <v>1194</v>
      </c>
      <c r="C436" s="166" t="s">
        <v>1195</v>
      </c>
      <c r="D436" t="s">
        <v>50</v>
      </c>
      <c r="E436" s="167" t="s">
        <v>51</v>
      </c>
      <c r="F436" t="s">
        <v>52</v>
      </c>
      <c r="G436" s="165" t="s">
        <v>53</v>
      </c>
      <c r="H436" t="s">
        <v>54</v>
      </c>
      <c r="I436" s="165" t="s">
        <v>55</v>
      </c>
      <c r="J436" t="s">
        <v>54</v>
      </c>
      <c r="K436" s="169"/>
    </row>
    <row r="437" spans="1:11" ht="13.8">
      <c r="A437" s="165" t="s">
        <v>1196</v>
      </c>
      <c r="B437" t="s">
        <v>1197</v>
      </c>
      <c r="C437" s="166" t="s">
        <v>1198</v>
      </c>
      <c r="D437" t="s">
        <v>87</v>
      </c>
      <c r="E437" s="167" t="s">
        <v>51</v>
      </c>
      <c r="F437" t="s">
        <v>52</v>
      </c>
      <c r="G437" s="165" t="s">
        <v>53</v>
      </c>
      <c r="H437" t="s">
        <v>54</v>
      </c>
      <c r="I437" s="165" t="s">
        <v>55</v>
      </c>
      <c r="J437" t="s">
        <v>54</v>
      </c>
      <c r="K437" s="169"/>
    </row>
    <row r="438" spans="1:11" ht="13.8">
      <c r="A438" s="165" t="s">
        <v>1199</v>
      </c>
      <c r="B438" t="s">
        <v>1200</v>
      </c>
      <c r="C438" s="166" t="s">
        <v>124</v>
      </c>
      <c r="D438" t="s">
        <v>50</v>
      </c>
      <c r="E438" s="167" t="s">
        <v>51</v>
      </c>
      <c r="F438" t="s">
        <v>52</v>
      </c>
      <c r="G438" s="165" t="s">
        <v>53</v>
      </c>
      <c r="H438" t="s">
        <v>54</v>
      </c>
      <c r="I438" s="165" t="s">
        <v>55</v>
      </c>
      <c r="J438" t="s">
        <v>54</v>
      </c>
      <c r="K438" s="169"/>
    </row>
    <row r="439" spans="1:11" ht="13.8">
      <c r="A439" s="165" t="s">
        <v>1201</v>
      </c>
      <c r="B439" t="s">
        <v>1202</v>
      </c>
      <c r="C439" s="166" t="s">
        <v>93</v>
      </c>
      <c r="D439" t="s">
        <v>94</v>
      </c>
      <c r="E439" s="167" t="s">
        <v>51</v>
      </c>
      <c r="F439" t="s">
        <v>52</v>
      </c>
      <c r="G439" s="165" t="s">
        <v>53</v>
      </c>
      <c r="H439" t="s">
        <v>54</v>
      </c>
      <c r="I439" s="165" t="s">
        <v>55</v>
      </c>
      <c r="J439" t="s">
        <v>54</v>
      </c>
      <c r="K439" s="169"/>
    </row>
    <row r="440" spans="1:11" ht="13.8">
      <c r="A440" s="165" t="s">
        <v>1203</v>
      </c>
      <c r="B440" t="s">
        <v>1204</v>
      </c>
      <c r="C440" s="166" t="s">
        <v>1205</v>
      </c>
      <c r="D440" t="s">
        <v>63</v>
      </c>
      <c r="E440" s="167" t="s">
        <v>51</v>
      </c>
      <c r="F440" t="s">
        <v>52</v>
      </c>
      <c r="G440" s="165" t="s">
        <v>53</v>
      </c>
      <c r="H440" t="s">
        <v>54</v>
      </c>
      <c r="I440" s="165" t="s">
        <v>55</v>
      </c>
      <c r="J440" t="s">
        <v>54</v>
      </c>
      <c r="K440" s="169"/>
    </row>
    <row r="441" spans="1:11" ht="13.8">
      <c r="A441" s="165" t="s">
        <v>1206</v>
      </c>
      <c r="B441" t="s">
        <v>1207</v>
      </c>
      <c r="C441" s="166" t="s">
        <v>227</v>
      </c>
      <c r="D441" t="s">
        <v>668</v>
      </c>
      <c r="E441" s="167" t="s">
        <v>51</v>
      </c>
      <c r="F441" t="s">
        <v>52</v>
      </c>
      <c r="G441" s="165" t="s">
        <v>53</v>
      </c>
      <c r="H441" t="s">
        <v>54</v>
      </c>
      <c r="I441" s="165" t="s">
        <v>55</v>
      </c>
      <c r="J441" t="s">
        <v>54</v>
      </c>
      <c r="K441" s="169"/>
    </row>
    <row r="442" spans="1:11" ht="13.8">
      <c r="A442" s="165" t="s">
        <v>1208</v>
      </c>
      <c r="B442" t="s">
        <v>1209</v>
      </c>
      <c r="C442" s="166" t="s">
        <v>239</v>
      </c>
      <c r="D442" t="s">
        <v>59</v>
      </c>
      <c r="E442" s="167" t="s">
        <v>51</v>
      </c>
      <c r="F442" t="s">
        <v>52</v>
      </c>
      <c r="G442" s="165" t="s">
        <v>53</v>
      </c>
      <c r="H442" t="s">
        <v>54</v>
      </c>
      <c r="I442" s="165" t="s">
        <v>55</v>
      </c>
      <c r="J442" t="s">
        <v>54</v>
      </c>
      <c r="K442" s="169"/>
    </row>
    <row r="443" spans="1:11" ht="13.8">
      <c r="A443" s="165" t="s">
        <v>1210</v>
      </c>
      <c r="B443" t="s">
        <v>1211</v>
      </c>
      <c r="C443" s="166" t="s">
        <v>1212</v>
      </c>
      <c r="D443" t="s">
        <v>206</v>
      </c>
      <c r="E443" s="167" t="s">
        <v>51</v>
      </c>
      <c r="F443" t="s">
        <v>52</v>
      </c>
      <c r="G443" s="165" t="s">
        <v>53</v>
      </c>
      <c r="H443" t="s">
        <v>54</v>
      </c>
      <c r="I443" s="165" t="s">
        <v>55</v>
      </c>
      <c r="J443" t="s">
        <v>54</v>
      </c>
      <c r="K443" s="169"/>
    </row>
    <row r="444" spans="1:11" ht="13.8">
      <c r="A444" s="165" t="s">
        <v>1213</v>
      </c>
      <c r="B444" t="s">
        <v>1214</v>
      </c>
      <c r="C444" s="166" t="s">
        <v>302</v>
      </c>
      <c r="D444" t="s">
        <v>59</v>
      </c>
      <c r="E444" s="167" t="s">
        <v>51</v>
      </c>
      <c r="F444" t="s">
        <v>52</v>
      </c>
      <c r="G444" s="165" t="s">
        <v>53</v>
      </c>
      <c r="H444" t="s">
        <v>54</v>
      </c>
      <c r="I444" s="165" t="s">
        <v>55</v>
      </c>
      <c r="J444" t="s">
        <v>54</v>
      </c>
      <c r="K444" s="169"/>
    </row>
    <row r="445" spans="1:11" ht="13.8">
      <c r="A445" s="165" t="s">
        <v>1215</v>
      </c>
      <c r="B445" t="s">
        <v>1216</v>
      </c>
      <c r="C445" s="166" t="s">
        <v>1186</v>
      </c>
      <c r="D445" t="s">
        <v>98</v>
      </c>
      <c r="E445" s="167" t="s">
        <v>51</v>
      </c>
      <c r="F445" t="s">
        <v>52</v>
      </c>
      <c r="G445" s="165" t="s">
        <v>53</v>
      </c>
      <c r="H445" t="s">
        <v>54</v>
      </c>
      <c r="I445" s="165" t="s">
        <v>55</v>
      </c>
      <c r="J445" t="s">
        <v>54</v>
      </c>
      <c r="K445" s="169"/>
    </row>
    <row r="446" spans="1:11" ht="13.8">
      <c r="A446" s="165" t="s">
        <v>1217</v>
      </c>
      <c r="B446" t="s">
        <v>1218</v>
      </c>
      <c r="C446" s="166" t="s">
        <v>1219</v>
      </c>
      <c r="D446" t="s">
        <v>178</v>
      </c>
      <c r="E446" s="167" t="s">
        <v>51</v>
      </c>
      <c r="F446" t="s">
        <v>52</v>
      </c>
      <c r="G446" s="165" t="s">
        <v>53</v>
      </c>
      <c r="H446" t="s">
        <v>54</v>
      </c>
      <c r="I446" s="165" t="s">
        <v>55</v>
      </c>
      <c r="J446" t="s">
        <v>54</v>
      </c>
      <c r="K446" s="169"/>
    </row>
    <row r="447" spans="1:11" ht="13.8">
      <c r="A447" s="165" t="s">
        <v>1220</v>
      </c>
      <c r="B447" t="s">
        <v>1221</v>
      </c>
      <c r="C447" s="166" t="s">
        <v>156</v>
      </c>
      <c r="D447" t="s">
        <v>293</v>
      </c>
      <c r="E447" s="167" t="s">
        <v>51</v>
      </c>
      <c r="F447" t="s">
        <v>52</v>
      </c>
      <c r="G447" s="165" t="s">
        <v>53</v>
      </c>
      <c r="H447" t="s">
        <v>54</v>
      </c>
      <c r="I447" s="165" t="s">
        <v>55</v>
      </c>
      <c r="J447" t="s">
        <v>54</v>
      </c>
      <c r="K447" s="169"/>
    </row>
    <row r="448" spans="1:11" ht="13.8">
      <c r="A448" s="165" t="s">
        <v>1222</v>
      </c>
      <c r="B448" t="s">
        <v>1223</v>
      </c>
      <c r="C448" s="166" t="s">
        <v>823</v>
      </c>
      <c r="D448" t="s">
        <v>59</v>
      </c>
      <c r="E448" s="167" t="s">
        <v>51</v>
      </c>
      <c r="F448" t="s">
        <v>52</v>
      </c>
      <c r="G448" s="165" t="s">
        <v>53</v>
      </c>
      <c r="H448" t="s">
        <v>54</v>
      </c>
      <c r="I448" s="165" t="s">
        <v>55</v>
      </c>
      <c r="J448" t="s">
        <v>54</v>
      </c>
      <c r="K448" s="169"/>
    </row>
    <row r="449" spans="1:11" ht="13.8">
      <c r="A449" s="165" t="s">
        <v>1224</v>
      </c>
      <c r="B449" t="s">
        <v>1225</v>
      </c>
      <c r="C449" s="166" t="s">
        <v>381</v>
      </c>
      <c r="D449" t="s">
        <v>94</v>
      </c>
      <c r="E449" s="167" t="s">
        <v>51</v>
      </c>
      <c r="F449" t="s">
        <v>52</v>
      </c>
      <c r="G449" s="165" t="s">
        <v>53</v>
      </c>
      <c r="H449" t="s">
        <v>54</v>
      </c>
      <c r="I449" s="165" t="s">
        <v>55</v>
      </c>
      <c r="J449" t="s">
        <v>54</v>
      </c>
      <c r="K449" s="169"/>
    </row>
    <row r="450" spans="1:11" ht="13.8">
      <c r="A450" s="165" t="s">
        <v>1226</v>
      </c>
      <c r="B450" t="s">
        <v>1227</v>
      </c>
      <c r="C450" s="166" t="s">
        <v>152</v>
      </c>
      <c r="D450" t="s">
        <v>50</v>
      </c>
      <c r="E450" s="167" t="s">
        <v>51</v>
      </c>
      <c r="F450" t="s">
        <v>52</v>
      </c>
      <c r="G450" s="165" t="s">
        <v>53</v>
      </c>
      <c r="H450" t="s">
        <v>54</v>
      </c>
      <c r="I450" s="165" t="s">
        <v>55</v>
      </c>
      <c r="J450" t="s">
        <v>54</v>
      </c>
      <c r="K450" s="169"/>
    </row>
    <row r="451" spans="1:11" ht="13.8">
      <c r="A451" s="165" t="s">
        <v>1228</v>
      </c>
      <c r="B451" t="s">
        <v>1229</v>
      </c>
      <c r="C451" s="166" t="s">
        <v>1230</v>
      </c>
      <c r="D451" t="s">
        <v>70</v>
      </c>
      <c r="E451" s="167" t="s">
        <v>51</v>
      </c>
      <c r="F451" t="s">
        <v>52</v>
      </c>
      <c r="G451" s="165" t="s">
        <v>53</v>
      </c>
      <c r="H451" t="s">
        <v>54</v>
      </c>
      <c r="I451" s="165" t="s">
        <v>55</v>
      </c>
      <c r="J451" t="s">
        <v>54</v>
      </c>
      <c r="K451" s="169"/>
    </row>
    <row r="452" spans="1:11" ht="13.8">
      <c r="A452" s="165" t="s">
        <v>1231</v>
      </c>
      <c r="B452" t="s">
        <v>1232</v>
      </c>
      <c r="C452" s="166" t="s">
        <v>971</v>
      </c>
      <c r="D452" t="s">
        <v>59</v>
      </c>
      <c r="E452" s="167" t="s">
        <v>51</v>
      </c>
      <c r="F452" t="s">
        <v>52</v>
      </c>
      <c r="G452" s="165" t="s">
        <v>53</v>
      </c>
      <c r="H452" t="s">
        <v>54</v>
      </c>
      <c r="I452" s="165" t="s">
        <v>55</v>
      </c>
      <c r="J452" t="s">
        <v>54</v>
      </c>
      <c r="K452" s="169"/>
    </row>
    <row r="453" spans="1:11" ht="13.8">
      <c r="A453" s="165" t="s">
        <v>1233</v>
      </c>
      <c r="B453" t="s">
        <v>1234</v>
      </c>
      <c r="C453" s="166" t="s">
        <v>971</v>
      </c>
      <c r="D453" t="s">
        <v>136</v>
      </c>
      <c r="E453" s="167" t="s">
        <v>51</v>
      </c>
      <c r="F453" t="s">
        <v>52</v>
      </c>
      <c r="G453" s="165" t="s">
        <v>53</v>
      </c>
      <c r="H453" t="s">
        <v>54</v>
      </c>
      <c r="I453" s="165" t="s">
        <v>55</v>
      </c>
      <c r="J453" t="s">
        <v>54</v>
      </c>
      <c r="K453" s="169"/>
    </row>
    <row r="454" spans="1:11" ht="13.8">
      <c r="A454" s="165" t="s">
        <v>1235</v>
      </c>
      <c r="B454" t="s">
        <v>1236</v>
      </c>
      <c r="C454" s="166" t="s">
        <v>130</v>
      </c>
      <c r="D454" t="s">
        <v>136</v>
      </c>
      <c r="E454" s="167" t="s">
        <v>51</v>
      </c>
      <c r="F454" t="s">
        <v>52</v>
      </c>
      <c r="G454" s="165" t="s">
        <v>53</v>
      </c>
      <c r="H454" t="s">
        <v>54</v>
      </c>
      <c r="I454" s="165" t="s">
        <v>55</v>
      </c>
      <c r="J454" t="s">
        <v>54</v>
      </c>
      <c r="K454" s="169"/>
    </row>
    <row r="455" spans="1:11" ht="13.8">
      <c r="A455" s="165" t="s">
        <v>1237</v>
      </c>
      <c r="B455" t="s">
        <v>1238</v>
      </c>
      <c r="C455" s="166" t="s">
        <v>1239</v>
      </c>
      <c r="D455" t="s">
        <v>63</v>
      </c>
      <c r="E455" s="167" t="s">
        <v>51</v>
      </c>
      <c r="F455" t="s">
        <v>52</v>
      </c>
      <c r="G455" s="165" t="s">
        <v>53</v>
      </c>
      <c r="H455" t="s">
        <v>54</v>
      </c>
      <c r="I455" s="165" t="s">
        <v>55</v>
      </c>
      <c r="J455" t="s">
        <v>54</v>
      </c>
      <c r="K455" s="169"/>
    </row>
    <row r="456" spans="1:11" ht="13.8">
      <c r="A456" s="165" t="s">
        <v>1240</v>
      </c>
      <c r="B456" t="s">
        <v>1241</v>
      </c>
      <c r="C456" s="166" t="s">
        <v>1242</v>
      </c>
      <c r="D456" t="s">
        <v>50</v>
      </c>
      <c r="E456" s="167" t="s">
        <v>51</v>
      </c>
      <c r="F456" t="s">
        <v>52</v>
      </c>
      <c r="G456" s="165" t="s">
        <v>53</v>
      </c>
      <c r="H456" t="s">
        <v>54</v>
      </c>
      <c r="I456" s="165" t="s">
        <v>55</v>
      </c>
      <c r="J456" t="s">
        <v>54</v>
      </c>
      <c r="K456" s="169"/>
    </row>
    <row r="457" spans="1:11" ht="13.8">
      <c r="A457" s="165" t="s">
        <v>1243</v>
      </c>
      <c r="B457" t="s">
        <v>1244</v>
      </c>
      <c r="C457" s="166" t="s">
        <v>1245</v>
      </c>
      <c r="D457" t="s">
        <v>50</v>
      </c>
      <c r="E457" s="167" t="s">
        <v>51</v>
      </c>
      <c r="F457" t="s">
        <v>52</v>
      </c>
      <c r="G457" s="165" t="s">
        <v>53</v>
      </c>
      <c r="H457" t="s">
        <v>54</v>
      </c>
      <c r="I457" s="165" t="s">
        <v>55</v>
      </c>
      <c r="J457" t="s">
        <v>54</v>
      </c>
      <c r="K457" s="169"/>
    </row>
    <row r="458" spans="1:11" ht="13.8">
      <c r="A458" s="165" t="s">
        <v>1246</v>
      </c>
      <c r="B458" t="s">
        <v>1247</v>
      </c>
      <c r="C458" s="166" t="s">
        <v>145</v>
      </c>
      <c r="D458" t="s">
        <v>106</v>
      </c>
      <c r="E458" s="167" t="s">
        <v>51</v>
      </c>
      <c r="F458" t="s">
        <v>52</v>
      </c>
      <c r="G458" s="165" t="s">
        <v>53</v>
      </c>
      <c r="H458" t="s">
        <v>54</v>
      </c>
      <c r="I458" s="165" t="s">
        <v>55</v>
      </c>
      <c r="J458" t="s">
        <v>54</v>
      </c>
      <c r="K458" s="169"/>
    </row>
    <row r="459" spans="1:11" ht="13.8">
      <c r="A459" s="165" t="s">
        <v>1248</v>
      </c>
      <c r="B459" t="s">
        <v>1249</v>
      </c>
      <c r="C459" s="166" t="s">
        <v>1250</v>
      </c>
      <c r="D459" t="s">
        <v>50</v>
      </c>
      <c r="E459" s="167" t="s">
        <v>51</v>
      </c>
      <c r="F459" t="s">
        <v>52</v>
      </c>
      <c r="G459" s="165" t="s">
        <v>53</v>
      </c>
      <c r="H459" t="s">
        <v>54</v>
      </c>
      <c r="I459" s="165" t="s">
        <v>55</v>
      </c>
      <c r="J459" t="s">
        <v>54</v>
      </c>
      <c r="K459" s="169"/>
    </row>
    <row r="460" spans="1:11" ht="13.8">
      <c r="A460" s="165" t="s">
        <v>1251</v>
      </c>
      <c r="B460" t="s">
        <v>1252</v>
      </c>
      <c r="C460" s="166" t="s">
        <v>1253</v>
      </c>
      <c r="D460" t="s">
        <v>206</v>
      </c>
      <c r="E460" s="167" t="s">
        <v>51</v>
      </c>
      <c r="F460" t="s">
        <v>52</v>
      </c>
      <c r="G460" s="165" t="s">
        <v>53</v>
      </c>
      <c r="H460" t="s">
        <v>54</v>
      </c>
      <c r="I460" s="165" t="s">
        <v>55</v>
      </c>
      <c r="J460" t="s">
        <v>54</v>
      </c>
      <c r="K460" s="169"/>
    </row>
    <row r="461" spans="1:11" ht="13.8">
      <c r="A461" s="165" t="s">
        <v>1254</v>
      </c>
      <c r="B461" t="s">
        <v>1255</v>
      </c>
      <c r="C461" s="166" t="s">
        <v>1256</v>
      </c>
      <c r="D461" t="s">
        <v>50</v>
      </c>
      <c r="E461" s="167" t="s">
        <v>51</v>
      </c>
      <c r="F461" t="s">
        <v>52</v>
      </c>
      <c r="G461" s="165" t="s">
        <v>53</v>
      </c>
      <c r="H461" t="s">
        <v>54</v>
      </c>
      <c r="I461" s="165" t="s">
        <v>55</v>
      </c>
      <c r="J461" t="s">
        <v>54</v>
      </c>
      <c r="K461" s="169"/>
    </row>
    <row r="462" spans="1:11" ht="13.8">
      <c r="A462" s="165" t="s">
        <v>1257</v>
      </c>
      <c r="B462" t="s">
        <v>1258</v>
      </c>
      <c r="C462" s="166" t="s">
        <v>1259</v>
      </c>
      <c r="D462" t="s">
        <v>59</v>
      </c>
      <c r="E462" s="167" t="s">
        <v>51</v>
      </c>
      <c r="F462" t="s">
        <v>52</v>
      </c>
      <c r="G462" s="165" t="s">
        <v>53</v>
      </c>
      <c r="H462" t="s">
        <v>54</v>
      </c>
      <c r="I462" s="165" t="s">
        <v>55</v>
      </c>
      <c r="J462" t="s">
        <v>54</v>
      </c>
      <c r="K462" s="169"/>
    </row>
    <row r="463" spans="1:11" ht="13.8">
      <c r="A463" s="165" t="s">
        <v>1260</v>
      </c>
      <c r="B463" t="s">
        <v>1261</v>
      </c>
      <c r="C463" s="166" t="s">
        <v>1262</v>
      </c>
      <c r="D463" t="s">
        <v>50</v>
      </c>
      <c r="E463" s="167" t="s">
        <v>51</v>
      </c>
      <c r="F463" t="s">
        <v>52</v>
      </c>
      <c r="G463" s="165" t="s">
        <v>53</v>
      </c>
      <c r="H463" t="s">
        <v>54</v>
      </c>
      <c r="I463" s="165" t="s">
        <v>55</v>
      </c>
      <c r="J463" t="s">
        <v>54</v>
      </c>
      <c r="K463" s="169"/>
    </row>
    <row r="464" spans="1:11" ht="13.8">
      <c r="A464" s="165" t="s">
        <v>1263</v>
      </c>
      <c r="B464" t="s">
        <v>1264</v>
      </c>
      <c r="C464" s="166" t="s">
        <v>1265</v>
      </c>
      <c r="D464" t="s">
        <v>178</v>
      </c>
      <c r="E464" s="167" t="s">
        <v>51</v>
      </c>
      <c r="F464" t="s">
        <v>52</v>
      </c>
      <c r="G464" s="165" t="s">
        <v>53</v>
      </c>
      <c r="H464" t="s">
        <v>54</v>
      </c>
      <c r="I464" s="165" t="s">
        <v>55</v>
      </c>
      <c r="J464" t="s">
        <v>54</v>
      </c>
      <c r="K464" s="169"/>
    </row>
    <row r="465" spans="1:11" ht="13.8">
      <c r="A465" s="165" t="s">
        <v>1266</v>
      </c>
      <c r="B465" t="s">
        <v>1267</v>
      </c>
      <c r="C465" s="166" t="s">
        <v>1268</v>
      </c>
      <c r="D465" t="s">
        <v>87</v>
      </c>
      <c r="E465" s="167" t="s">
        <v>51</v>
      </c>
      <c r="F465" t="s">
        <v>52</v>
      </c>
      <c r="G465" s="165" t="s">
        <v>53</v>
      </c>
      <c r="H465" t="s">
        <v>54</v>
      </c>
      <c r="I465" s="165" t="s">
        <v>55</v>
      </c>
      <c r="J465" t="s">
        <v>54</v>
      </c>
      <c r="K465" s="169"/>
    </row>
    <row r="466" spans="1:11" ht="13.8">
      <c r="A466" s="165" t="s">
        <v>1269</v>
      </c>
      <c r="B466" t="s">
        <v>1270</v>
      </c>
      <c r="C466" s="166" t="s">
        <v>1271</v>
      </c>
      <c r="D466" t="s">
        <v>59</v>
      </c>
      <c r="E466" s="167" t="s">
        <v>51</v>
      </c>
      <c r="F466" t="s">
        <v>52</v>
      </c>
      <c r="G466" s="165" t="s">
        <v>53</v>
      </c>
      <c r="H466" t="s">
        <v>54</v>
      </c>
      <c r="I466" s="165" t="s">
        <v>55</v>
      </c>
      <c r="J466" t="s">
        <v>54</v>
      </c>
      <c r="K466" s="169"/>
    </row>
    <row r="467" spans="1:11" ht="13.8">
      <c r="A467" s="165" t="s">
        <v>1272</v>
      </c>
      <c r="B467" t="s">
        <v>1273</v>
      </c>
      <c r="C467" s="166" t="s">
        <v>49</v>
      </c>
      <c r="D467" t="s">
        <v>50</v>
      </c>
      <c r="E467" s="167" t="s">
        <v>51</v>
      </c>
      <c r="F467" t="s">
        <v>52</v>
      </c>
      <c r="G467" s="165" t="s">
        <v>53</v>
      </c>
      <c r="H467" t="s">
        <v>54</v>
      </c>
      <c r="I467" s="165" t="s">
        <v>55</v>
      </c>
      <c r="J467" t="s">
        <v>54</v>
      </c>
      <c r="K467" s="169"/>
    </row>
    <row r="468" spans="1:11" ht="13.8">
      <c r="A468" s="165" t="s">
        <v>1274</v>
      </c>
      <c r="B468" t="s">
        <v>1275</v>
      </c>
      <c r="C468" s="166" t="s">
        <v>608</v>
      </c>
      <c r="D468" t="s">
        <v>178</v>
      </c>
      <c r="E468" s="167" t="s">
        <v>51</v>
      </c>
      <c r="F468" t="s">
        <v>52</v>
      </c>
      <c r="G468" s="165" t="s">
        <v>53</v>
      </c>
      <c r="H468" t="s">
        <v>54</v>
      </c>
      <c r="I468" s="165" t="s">
        <v>55</v>
      </c>
      <c r="J468" t="s">
        <v>54</v>
      </c>
      <c r="K468" s="169"/>
    </row>
    <row r="469" spans="1:11" ht="13.8">
      <c r="A469" s="165" t="s">
        <v>1276</v>
      </c>
      <c r="B469" t="s">
        <v>1277</v>
      </c>
      <c r="C469" s="166" t="s">
        <v>1278</v>
      </c>
      <c r="D469" t="s">
        <v>59</v>
      </c>
      <c r="E469" s="167" t="s">
        <v>51</v>
      </c>
      <c r="F469" t="s">
        <v>52</v>
      </c>
      <c r="G469" s="165" t="s">
        <v>53</v>
      </c>
      <c r="H469" t="s">
        <v>54</v>
      </c>
      <c r="I469" s="165" t="s">
        <v>55</v>
      </c>
      <c r="J469" t="s">
        <v>54</v>
      </c>
      <c r="K469" s="169"/>
    </row>
    <row r="470" spans="1:11" ht="13.8">
      <c r="A470" s="165" t="s">
        <v>1279</v>
      </c>
      <c r="B470" t="s">
        <v>1280</v>
      </c>
      <c r="C470" s="166" t="s">
        <v>124</v>
      </c>
      <c r="D470" t="s">
        <v>50</v>
      </c>
      <c r="E470" s="167" t="s">
        <v>51</v>
      </c>
      <c r="F470" t="s">
        <v>52</v>
      </c>
      <c r="G470" s="165" t="s">
        <v>53</v>
      </c>
      <c r="H470" t="s">
        <v>54</v>
      </c>
      <c r="I470" s="165" t="s">
        <v>55</v>
      </c>
      <c r="J470" t="s">
        <v>54</v>
      </c>
      <c r="K470" s="169"/>
    </row>
    <row r="471" spans="1:11" ht="13.8">
      <c r="A471" s="165" t="s">
        <v>1281</v>
      </c>
      <c r="B471" t="s">
        <v>1282</v>
      </c>
      <c r="C471" s="166" t="s">
        <v>390</v>
      </c>
      <c r="D471" t="s">
        <v>94</v>
      </c>
      <c r="E471" s="167" t="s">
        <v>51</v>
      </c>
      <c r="F471" t="s">
        <v>52</v>
      </c>
      <c r="G471" s="165" t="s">
        <v>53</v>
      </c>
      <c r="H471" t="s">
        <v>54</v>
      </c>
      <c r="I471" s="165" t="s">
        <v>55</v>
      </c>
      <c r="J471" t="s">
        <v>54</v>
      </c>
      <c r="K471" s="169"/>
    </row>
    <row r="472" spans="1:11" ht="13.8">
      <c r="A472" s="165" t="s">
        <v>1283</v>
      </c>
      <c r="B472" t="s">
        <v>1284</v>
      </c>
      <c r="C472" s="166" t="s">
        <v>1134</v>
      </c>
      <c r="D472" t="s">
        <v>102</v>
      </c>
      <c r="E472" s="167" t="s">
        <v>51</v>
      </c>
      <c r="F472" t="s">
        <v>52</v>
      </c>
      <c r="G472" s="165" t="s">
        <v>53</v>
      </c>
      <c r="H472" t="s">
        <v>54</v>
      </c>
      <c r="I472" s="165" t="s">
        <v>55</v>
      </c>
      <c r="J472" t="s">
        <v>54</v>
      </c>
      <c r="K472" s="169"/>
    </row>
    <row r="473" spans="1:11" ht="13.8">
      <c r="A473" s="165" t="s">
        <v>1285</v>
      </c>
      <c r="B473" t="s">
        <v>1286</v>
      </c>
      <c r="C473" s="166" t="s">
        <v>1287</v>
      </c>
      <c r="D473" t="s">
        <v>178</v>
      </c>
      <c r="E473" s="167" t="s">
        <v>51</v>
      </c>
      <c r="F473" t="s">
        <v>52</v>
      </c>
      <c r="G473" s="165" t="s">
        <v>53</v>
      </c>
      <c r="H473" t="s">
        <v>54</v>
      </c>
      <c r="I473" s="165" t="s">
        <v>55</v>
      </c>
      <c r="J473" t="s">
        <v>54</v>
      </c>
      <c r="K473" s="169"/>
    </row>
    <row r="474" spans="1:11" ht="13.8">
      <c r="A474" s="165" t="s">
        <v>1288</v>
      </c>
      <c r="B474" t="s">
        <v>1289</v>
      </c>
      <c r="C474" s="166" t="s">
        <v>292</v>
      </c>
      <c r="D474" t="s">
        <v>136</v>
      </c>
      <c r="E474" s="167" t="s">
        <v>51</v>
      </c>
      <c r="F474" t="s">
        <v>52</v>
      </c>
      <c r="G474" s="165" t="s">
        <v>53</v>
      </c>
      <c r="H474" t="s">
        <v>54</v>
      </c>
      <c r="I474" s="165" t="s">
        <v>55</v>
      </c>
      <c r="J474" t="s">
        <v>54</v>
      </c>
      <c r="K474" s="169"/>
    </row>
    <row r="475" spans="1:11" ht="13.8">
      <c r="A475" s="165" t="s">
        <v>1290</v>
      </c>
      <c r="B475" t="s">
        <v>1291</v>
      </c>
      <c r="C475" s="166" t="s">
        <v>302</v>
      </c>
      <c r="D475" t="s">
        <v>98</v>
      </c>
      <c r="E475" s="167" t="s">
        <v>51</v>
      </c>
      <c r="F475" t="s">
        <v>52</v>
      </c>
      <c r="G475" s="165" t="s">
        <v>53</v>
      </c>
      <c r="H475" t="s">
        <v>54</v>
      </c>
      <c r="I475" s="165" t="s">
        <v>55</v>
      </c>
      <c r="J475" t="s">
        <v>54</v>
      </c>
      <c r="K475" s="169"/>
    </row>
    <row r="476" spans="1:11" ht="13.8">
      <c r="A476" s="165" t="s">
        <v>1292</v>
      </c>
      <c r="B476" t="s">
        <v>1293</v>
      </c>
      <c r="C476" s="166" t="s">
        <v>156</v>
      </c>
      <c r="D476" t="s">
        <v>63</v>
      </c>
      <c r="E476" s="167" t="s">
        <v>51</v>
      </c>
      <c r="F476" t="s">
        <v>52</v>
      </c>
      <c r="G476" s="165" t="s">
        <v>53</v>
      </c>
      <c r="H476" t="s">
        <v>54</v>
      </c>
      <c r="I476" s="165" t="s">
        <v>55</v>
      </c>
      <c r="J476" t="s">
        <v>54</v>
      </c>
      <c r="K476" s="169"/>
    </row>
    <row r="477" spans="1:11" ht="13.8">
      <c r="A477" s="165" t="s">
        <v>1294</v>
      </c>
      <c r="B477" t="s">
        <v>1295</v>
      </c>
      <c r="C477" s="166" t="s">
        <v>1296</v>
      </c>
      <c r="D477" t="s">
        <v>59</v>
      </c>
      <c r="E477" s="167" t="s">
        <v>51</v>
      </c>
      <c r="F477" t="s">
        <v>52</v>
      </c>
      <c r="G477" s="165" t="s">
        <v>53</v>
      </c>
      <c r="H477" t="s">
        <v>54</v>
      </c>
      <c r="I477" s="165" t="s">
        <v>55</v>
      </c>
      <c r="J477" t="s">
        <v>54</v>
      </c>
      <c r="K477" s="169"/>
    </row>
    <row r="478" spans="1:11" ht="13.8">
      <c r="A478" s="165" t="s">
        <v>1297</v>
      </c>
      <c r="B478" t="s">
        <v>1298</v>
      </c>
      <c r="C478" s="166" t="s">
        <v>523</v>
      </c>
      <c r="D478" t="s">
        <v>94</v>
      </c>
      <c r="E478" s="167" t="s">
        <v>51</v>
      </c>
      <c r="F478" t="s">
        <v>52</v>
      </c>
      <c r="G478" s="165" t="s">
        <v>53</v>
      </c>
      <c r="H478" t="s">
        <v>54</v>
      </c>
      <c r="I478" s="165" t="s">
        <v>55</v>
      </c>
      <c r="J478" t="s">
        <v>54</v>
      </c>
      <c r="K478" s="169"/>
    </row>
    <row r="479" spans="1:11" ht="13.8">
      <c r="A479" s="165" t="s">
        <v>1299</v>
      </c>
      <c r="B479" t="s">
        <v>1300</v>
      </c>
      <c r="C479" s="166" t="s">
        <v>1301</v>
      </c>
      <c r="D479" t="s">
        <v>178</v>
      </c>
      <c r="E479" s="167" t="s">
        <v>51</v>
      </c>
      <c r="F479" t="s">
        <v>52</v>
      </c>
      <c r="G479" s="165" t="s">
        <v>53</v>
      </c>
      <c r="H479" t="s">
        <v>54</v>
      </c>
      <c r="I479" s="165" t="s">
        <v>55</v>
      </c>
      <c r="J479" t="s">
        <v>54</v>
      </c>
      <c r="K479" s="169"/>
    </row>
    <row r="480" spans="1:11" ht="13.8">
      <c r="A480" s="165" t="s">
        <v>1302</v>
      </c>
      <c r="B480" t="s">
        <v>1303</v>
      </c>
      <c r="C480" s="166" t="s">
        <v>1304</v>
      </c>
      <c r="D480" t="s">
        <v>1305</v>
      </c>
      <c r="E480" s="167" t="s">
        <v>51</v>
      </c>
      <c r="F480" t="s">
        <v>52</v>
      </c>
      <c r="G480" s="165" t="s">
        <v>53</v>
      </c>
      <c r="H480" t="s">
        <v>54</v>
      </c>
      <c r="I480" s="165" t="s">
        <v>55</v>
      </c>
      <c r="J480" t="s">
        <v>54</v>
      </c>
      <c r="K480" s="169"/>
    </row>
    <row r="481" spans="1:11" ht="13.8">
      <c r="A481" s="165" t="s">
        <v>1306</v>
      </c>
      <c r="B481" t="s">
        <v>1307</v>
      </c>
      <c r="C481" s="166" t="s">
        <v>534</v>
      </c>
      <c r="D481" t="s">
        <v>98</v>
      </c>
      <c r="E481" s="167" t="s">
        <v>51</v>
      </c>
      <c r="F481" t="s">
        <v>52</v>
      </c>
      <c r="G481" s="165" t="s">
        <v>53</v>
      </c>
      <c r="H481" t="s">
        <v>54</v>
      </c>
      <c r="I481" s="165" t="s">
        <v>55</v>
      </c>
      <c r="J481" t="s">
        <v>54</v>
      </c>
      <c r="K481" s="169"/>
    </row>
    <row r="482" spans="1:11" ht="13.8">
      <c r="A482" s="165" t="s">
        <v>1308</v>
      </c>
      <c r="B482" t="s">
        <v>1309</v>
      </c>
      <c r="C482" s="166" t="s">
        <v>156</v>
      </c>
      <c r="D482" t="s">
        <v>59</v>
      </c>
      <c r="E482" s="167" t="s">
        <v>51</v>
      </c>
      <c r="F482" t="s">
        <v>52</v>
      </c>
      <c r="G482" s="165" t="s">
        <v>53</v>
      </c>
      <c r="H482" t="s">
        <v>54</v>
      </c>
      <c r="I482" s="165" t="s">
        <v>55</v>
      </c>
      <c r="J482" t="s">
        <v>54</v>
      </c>
      <c r="K482" s="169"/>
    </row>
    <row r="483" spans="1:11" ht="13.8">
      <c r="A483" s="165" t="s">
        <v>1310</v>
      </c>
      <c r="B483" t="s">
        <v>1311</v>
      </c>
      <c r="C483" s="166" t="s">
        <v>257</v>
      </c>
      <c r="D483" t="s">
        <v>59</v>
      </c>
      <c r="E483" s="167" t="s">
        <v>51</v>
      </c>
      <c r="F483" t="s">
        <v>52</v>
      </c>
      <c r="G483" s="165" t="s">
        <v>53</v>
      </c>
      <c r="H483" t="s">
        <v>54</v>
      </c>
      <c r="I483" s="165" t="s">
        <v>55</v>
      </c>
      <c r="J483" t="s">
        <v>54</v>
      </c>
      <c r="K483" s="169"/>
    </row>
    <row r="484" spans="1:11" ht="13.8">
      <c r="A484" s="165" t="s">
        <v>1312</v>
      </c>
      <c r="B484" t="s">
        <v>1313</v>
      </c>
      <c r="C484" s="166" t="s">
        <v>460</v>
      </c>
      <c r="D484" t="s">
        <v>59</v>
      </c>
      <c r="E484" s="167" t="s">
        <v>51</v>
      </c>
      <c r="F484" t="s">
        <v>52</v>
      </c>
      <c r="G484" s="165" t="s">
        <v>53</v>
      </c>
      <c r="H484" t="s">
        <v>54</v>
      </c>
      <c r="I484" s="165" t="s">
        <v>55</v>
      </c>
      <c r="J484" t="s">
        <v>54</v>
      </c>
      <c r="K484" s="169"/>
    </row>
    <row r="485" spans="1:11" ht="13.8">
      <c r="A485" s="165" t="s">
        <v>1314</v>
      </c>
      <c r="B485" t="s">
        <v>1315</v>
      </c>
      <c r="C485" s="166" t="s">
        <v>271</v>
      </c>
      <c r="D485" t="s">
        <v>102</v>
      </c>
      <c r="E485" s="167" t="s">
        <v>51</v>
      </c>
      <c r="F485" t="s">
        <v>52</v>
      </c>
      <c r="G485" s="165" t="s">
        <v>53</v>
      </c>
      <c r="H485" t="s">
        <v>54</v>
      </c>
      <c r="I485" s="165" t="s">
        <v>55</v>
      </c>
      <c r="J485" t="s">
        <v>54</v>
      </c>
      <c r="K485" s="169"/>
    </row>
    <row r="486" spans="1:11" ht="13.8">
      <c r="A486" s="165" t="s">
        <v>1316</v>
      </c>
      <c r="B486" t="s">
        <v>1317</v>
      </c>
      <c r="C486" s="166" t="s">
        <v>1318</v>
      </c>
      <c r="D486" t="s">
        <v>50</v>
      </c>
      <c r="E486" s="167" t="s">
        <v>51</v>
      </c>
      <c r="F486" t="s">
        <v>52</v>
      </c>
      <c r="G486" s="165" t="s">
        <v>53</v>
      </c>
      <c r="H486" t="s">
        <v>54</v>
      </c>
      <c r="I486" s="165" t="s">
        <v>55</v>
      </c>
      <c r="J486" t="s">
        <v>54</v>
      </c>
      <c r="K486" s="169"/>
    </row>
    <row r="487" spans="1:11" ht="13.8">
      <c r="A487" s="165" t="s">
        <v>1319</v>
      </c>
      <c r="B487" t="s">
        <v>1320</v>
      </c>
      <c r="C487" s="166" t="s">
        <v>436</v>
      </c>
      <c r="D487" t="s">
        <v>206</v>
      </c>
      <c r="E487" s="167" t="s">
        <v>51</v>
      </c>
      <c r="F487" t="s">
        <v>52</v>
      </c>
      <c r="G487" s="165" t="s">
        <v>53</v>
      </c>
      <c r="H487" t="s">
        <v>54</v>
      </c>
      <c r="I487" s="165" t="s">
        <v>55</v>
      </c>
      <c r="J487" t="s">
        <v>54</v>
      </c>
      <c r="K487" s="169"/>
    </row>
    <row r="488" spans="1:11" ht="13.8">
      <c r="A488" s="165" t="s">
        <v>1321</v>
      </c>
      <c r="B488" t="s">
        <v>1322</v>
      </c>
      <c r="C488" s="166" t="s">
        <v>1323</v>
      </c>
      <c r="D488" t="s">
        <v>136</v>
      </c>
      <c r="E488" s="167" t="s">
        <v>51</v>
      </c>
      <c r="F488" t="s">
        <v>52</v>
      </c>
      <c r="G488" s="165" t="s">
        <v>53</v>
      </c>
      <c r="H488" t="s">
        <v>54</v>
      </c>
      <c r="I488" s="165" t="s">
        <v>55</v>
      </c>
      <c r="J488" t="s">
        <v>54</v>
      </c>
      <c r="K488" s="169"/>
    </row>
    <row r="489" spans="1:11" ht="13.8">
      <c r="A489" s="165" t="s">
        <v>1324</v>
      </c>
      <c r="B489" t="s">
        <v>1325</v>
      </c>
      <c r="C489" s="166" t="s">
        <v>516</v>
      </c>
      <c r="D489" t="s">
        <v>98</v>
      </c>
      <c r="E489" s="167" t="s">
        <v>51</v>
      </c>
      <c r="F489" t="s">
        <v>52</v>
      </c>
      <c r="G489" s="165" t="s">
        <v>53</v>
      </c>
      <c r="H489" t="s">
        <v>54</v>
      </c>
      <c r="I489" s="165" t="s">
        <v>55</v>
      </c>
      <c r="J489" t="s">
        <v>54</v>
      </c>
      <c r="K489" s="169"/>
    </row>
    <row r="490" spans="1:11" ht="13.8">
      <c r="A490" s="165" t="s">
        <v>1326</v>
      </c>
      <c r="B490" t="s">
        <v>1327</v>
      </c>
      <c r="C490" s="166" t="s">
        <v>1328</v>
      </c>
      <c r="D490" t="s">
        <v>178</v>
      </c>
      <c r="E490" s="167" t="s">
        <v>51</v>
      </c>
      <c r="F490" t="s">
        <v>52</v>
      </c>
      <c r="G490" s="165" t="s">
        <v>53</v>
      </c>
      <c r="H490" t="s">
        <v>54</v>
      </c>
      <c r="I490" s="165" t="s">
        <v>55</v>
      </c>
      <c r="J490" t="s">
        <v>54</v>
      </c>
      <c r="K490" s="169"/>
    </row>
    <row r="491" spans="1:11" ht="13.8">
      <c r="A491" s="165" t="s">
        <v>1329</v>
      </c>
      <c r="B491" t="s">
        <v>1330</v>
      </c>
      <c r="C491" s="166" t="s">
        <v>1331</v>
      </c>
      <c r="D491" t="s">
        <v>178</v>
      </c>
      <c r="E491" s="167" t="s">
        <v>51</v>
      </c>
      <c r="F491" t="s">
        <v>52</v>
      </c>
      <c r="G491" s="165" t="s">
        <v>53</v>
      </c>
      <c r="H491" t="s">
        <v>54</v>
      </c>
      <c r="I491" s="165" t="s">
        <v>55</v>
      </c>
      <c r="J491" t="s">
        <v>54</v>
      </c>
      <c r="K491" s="169"/>
    </row>
    <row r="492" spans="1:11" ht="13.8">
      <c r="A492" s="165" t="s">
        <v>1332</v>
      </c>
      <c r="B492" t="s">
        <v>1333</v>
      </c>
      <c r="C492" s="166" t="s">
        <v>723</v>
      </c>
      <c r="D492" t="s">
        <v>98</v>
      </c>
      <c r="E492" s="167" t="s">
        <v>51</v>
      </c>
      <c r="F492" t="s">
        <v>52</v>
      </c>
      <c r="G492" s="165" t="s">
        <v>53</v>
      </c>
      <c r="H492" t="s">
        <v>54</v>
      </c>
      <c r="I492" s="165" t="s">
        <v>55</v>
      </c>
      <c r="J492" t="s">
        <v>54</v>
      </c>
      <c r="K492" s="169"/>
    </row>
    <row r="493" spans="1:11" ht="13.8">
      <c r="A493" s="165" t="s">
        <v>1334</v>
      </c>
      <c r="B493" t="s">
        <v>1335</v>
      </c>
      <c r="C493" s="166" t="s">
        <v>526</v>
      </c>
      <c r="D493" t="s">
        <v>136</v>
      </c>
      <c r="E493" s="167" t="s">
        <v>51</v>
      </c>
      <c r="F493" t="s">
        <v>52</v>
      </c>
      <c r="G493" s="165" t="s">
        <v>53</v>
      </c>
      <c r="H493" t="s">
        <v>54</v>
      </c>
      <c r="I493" s="165" t="s">
        <v>55</v>
      </c>
      <c r="J493" t="s">
        <v>54</v>
      </c>
      <c r="K493" s="169"/>
    </row>
    <row r="494" spans="1:11" ht="13.8">
      <c r="A494" s="165" t="s">
        <v>1336</v>
      </c>
      <c r="B494" t="s">
        <v>1337</v>
      </c>
      <c r="C494" s="166" t="s">
        <v>121</v>
      </c>
      <c r="D494" t="s">
        <v>136</v>
      </c>
      <c r="E494" s="167" t="s">
        <v>51</v>
      </c>
      <c r="F494" t="s">
        <v>52</v>
      </c>
      <c r="G494" s="165" t="s">
        <v>53</v>
      </c>
      <c r="H494" t="s">
        <v>54</v>
      </c>
      <c r="I494" s="165" t="s">
        <v>55</v>
      </c>
      <c r="J494" t="s">
        <v>54</v>
      </c>
      <c r="K494" s="169"/>
    </row>
    <row r="495" spans="1:11" ht="13.8">
      <c r="A495" s="165" t="s">
        <v>1338</v>
      </c>
      <c r="B495" t="s">
        <v>1339</v>
      </c>
      <c r="C495" s="166" t="s">
        <v>165</v>
      </c>
      <c r="D495" t="s">
        <v>59</v>
      </c>
      <c r="E495" s="167" t="s">
        <v>51</v>
      </c>
      <c r="F495" t="s">
        <v>52</v>
      </c>
      <c r="G495" s="165" t="s">
        <v>53</v>
      </c>
      <c r="H495" t="s">
        <v>54</v>
      </c>
      <c r="I495" s="165" t="s">
        <v>55</v>
      </c>
      <c r="J495" t="s">
        <v>54</v>
      </c>
      <c r="K495" s="169"/>
    </row>
    <row r="496" spans="1:11" ht="13.8">
      <c r="A496" s="165" t="s">
        <v>1340</v>
      </c>
      <c r="B496" t="s">
        <v>1341</v>
      </c>
      <c r="C496" s="166" t="s">
        <v>69</v>
      </c>
      <c r="D496" t="s">
        <v>63</v>
      </c>
      <c r="E496" s="167" t="s">
        <v>51</v>
      </c>
      <c r="F496" t="s">
        <v>52</v>
      </c>
      <c r="G496" s="165" t="s">
        <v>53</v>
      </c>
      <c r="H496" t="s">
        <v>54</v>
      </c>
      <c r="I496" s="165" t="s">
        <v>55</v>
      </c>
      <c r="J496" t="s">
        <v>54</v>
      </c>
      <c r="K496" s="169"/>
    </row>
    <row r="497" spans="1:11" ht="13.8">
      <c r="A497" s="165" t="s">
        <v>1342</v>
      </c>
      <c r="B497" t="s">
        <v>1343</v>
      </c>
      <c r="C497" s="166" t="s">
        <v>1026</v>
      </c>
      <c r="D497" t="s">
        <v>320</v>
      </c>
      <c r="E497" s="167" t="s">
        <v>51</v>
      </c>
      <c r="F497" t="s">
        <v>52</v>
      </c>
      <c r="G497" s="165" t="s">
        <v>53</v>
      </c>
      <c r="H497" t="s">
        <v>54</v>
      </c>
      <c r="I497" s="165" t="s">
        <v>55</v>
      </c>
      <c r="J497" t="s">
        <v>54</v>
      </c>
      <c r="K497" s="169"/>
    </row>
    <row r="498" spans="1:11" ht="13.8">
      <c r="A498" s="165" t="s">
        <v>1344</v>
      </c>
      <c r="B498" t="s">
        <v>1345</v>
      </c>
      <c r="C498" s="166" t="s">
        <v>1346</v>
      </c>
      <c r="D498" t="s">
        <v>153</v>
      </c>
      <c r="E498" s="167" t="s">
        <v>51</v>
      </c>
      <c r="F498" t="s">
        <v>52</v>
      </c>
      <c r="G498" s="165" t="s">
        <v>53</v>
      </c>
      <c r="H498" t="s">
        <v>54</v>
      </c>
      <c r="I498" s="165" t="s">
        <v>55</v>
      </c>
      <c r="J498" t="s">
        <v>54</v>
      </c>
      <c r="K498" s="169"/>
    </row>
    <row r="499" spans="1:11" ht="13.8">
      <c r="A499" s="165" t="s">
        <v>1347</v>
      </c>
      <c r="B499" t="s">
        <v>1348</v>
      </c>
      <c r="C499" s="166" t="s">
        <v>1349</v>
      </c>
      <c r="D499" t="s">
        <v>87</v>
      </c>
      <c r="E499" s="167" t="s">
        <v>51</v>
      </c>
      <c r="F499" t="s">
        <v>52</v>
      </c>
      <c r="G499" s="165" t="s">
        <v>53</v>
      </c>
      <c r="H499" t="s">
        <v>54</v>
      </c>
      <c r="I499" s="165" t="s">
        <v>55</v>
      </c>
      <c r="J499" t="s">
        <v>54</v>
      </c>
      <c r="K499" s="169"/>
    </row>
    <row r="500" spans="1:11" ht="13.8">
      <c r="A500" s="165" t="s">
        <v>1350</v>
      </c>
      <c r="B500" t="s">
        <v>1351</v>
      </c>
      <c r="C500" s="166" t="s">
        <v>1352</v>
      </c>
      <c r="D500" t="s">
        <v>87</v>
      </c>
      <c r="E500" s="167" t="s">
        <v>51</v>
      </c>
      <c r="F500" t="s">
        <v>52</v>
      </c>
      <c r="G500" s="165" t="s">
        <v>53</v>
      </c>
      <c r="H500" t="s">
        <v>54</v>
      </c>
      <c r="I500" s="165" t="s">
        <v>55</v>
      </c>
      <c r="J500" t="s">
        <v>54</v>
      </c>
      <c r="K500" s="169"/>
    </row>
    <row r="501" spans="1:11" ht="13.8">
      <c r="A501" s="165" t="s">
        <v>1353</v>
      </c>
      <c r="B501" t="s">
        <v>1354</v>
      </c>
      <c r="C501" s="166" t="s">
        <v>436</v>
      </c>
      <c r="D501" t="s">
        <v>59</v>
      </c>
      <c r="E501" s="167" t="s">
        <v>51</v>
      </c>
      <c r="F501" t="s">
        <v>52</v>
      </c>
      <c r="G501" s="165" t="s">
        <v>53</v>
      </c>
      <c r="H501" t="s">
        <v>54</v>
      </c>
      <c r="I501" s="165" t="s">
        <v>55</v>
      </c>
      <c r="J501" t="s">
        <v>54</v>
      </c>
      <c r="K501" s="169"/>
    </row>
    <row r="502" spans="1:11" ht="13.8">
      <c r="A502" s="165" t="s">
        <v>1355</v>
      </c>
      <c r="B502" t="s">
        <v>1356</v>
      </c>
      <c r="C502" s="166" t="s">
        <v>1357</v>
      </c>
      <c r="D502" t="s">
        <v>59</v>
      </c>
      <c r="E502" s="167" t="s">
        <v>51</v>
      </c>
      <c r="F502" t="s">
        <v>52</v>
      </c>
      <c r="G502" s="165" t="s">
        <v>53</v>
      </c>
      <c r="H502" t="s">
        <v>54</v>
      </c>
      <c r="I502" s="165" t="s">
        <v>55</v>
      </c>
      <c r="J502" t="s">
        <v>54</v>
      </c>
      <c r="K502" s="169"/>
    </row>
    <row r="503" spans="1:11" ht="13.8">
      <c r="A503" s="165" t="s">
        <v>1358</v>
      </c>
      <c r="B503" t="s">
        <v>1359</v>
      </c>
      <c r="C503" s="166" t="s">
        <v>49</v>
      </c>
      <c r="D503" t="s">
        <v>50</v>
      </c>
      <c r="E503" s="167" t="s">
        <v>51</v>
      </c>
      <c r="F503" t="s">
        <v>52</v>
      </c>
      <c r="G503" s="165" t="s">
        <v>53</v>
      </c>
      <c r="H503" t="s">
        <v>54</v>
      </c>
      <c r="I503" s="165" t="s">
        <v>55</v>
      </c>
      <c r="J503" t="s">
        <v>54</v>
      </c>
      <c r="K503" s="169"/>
    </row>
    <row r="504" spans="1:11" ht="13.8">
      <c r="A504" s="165" t="s">
        <v>1360</v>
      </c>
      <c r="B504" t="s">
        <v>1361</v>
      </c>
      <c r="C504" s="166" t="s">
        <v>345</v>
      </c>
      <c r="D504" t="s">
        <v>50</v>
      </c>
      <c r="E504" s="167" t="s">
        <v>51</v>
      </c>
      <c r="F504" t="s">
        <v>52</v>
      </c>
      <c r="G504" s="165" t="s">
        <v>53</v>
      </c>
      <c r="H504" t="s">
        <v>54</v>
      </c>
      <c r="I504" s="165" t="s">
        <v>55</v>
      </c>
      <c r="J504" t="s">
        <v>54</v>
      </c>
      <c r="K504" s="169"/>
    </row>
    <row r="505" spans="1:11" ht="13.8">
      <c r="A505" s="165" t="s">
        <v>1362</v>
      </c>
      <c r="B505" t="s">
        <v>1363</v>
      </c>
      <c r="C505" s="166" t="s">
        <v>1256</v>
      </c>
      <c r="D505" t="s">
        <v>924</v>
      </c>
      <c r="E505" s="167" t="s">
        <v>51</v>
      </c>
      <c r="F505" t="s">
        <v>52</v>
      </c>
      <c r="G505" s="165" t="s">
        <v>53</v>
      </c>
      <c r="H505" t="s">
        <v>54</v>
      </c>
      <c r="I505" s="165" t="s">
        <v>55</v>
      </c>
      <c r="J505" t="s">
        <v>54</v>
      </c>
      <c r="K505" s="169"/>
    </row>
    <row r="506" spans="1:11" ht="13.8">
      <c r="A506" s="165" t="s">
        <v>1364</v>
      </c>
      <c r="B506" t="s">
        <v>1365</v>
      </c>
      <c r="C506" s="166" t="s">
        <v>1366</v>
      </c>
      <c r="D506" t="s">
        <v>63</v>
      </c>
      <c r="E506" s="167" t="s">
        <v>51</v>
      </c>
      <c r="F506" t="s">
        <v>52</v>
      </c>
      <c r="G506" s="165" t="s">
        <v>53</v>
      </c>
      <c r="H506" t="s">
        <v>54</v>
      </c>
      <c r="I506" s="165" t="s">
        <v>55</v>
      </c>
      <c r="J506" t="s">
        <v>54</v>
      </c>
      <c r="K506" s="169"/>
    </row>
    <row r="507" spans="1:11" ht="13.8">
      <c r="A507" s="165" t="s">
        <v>1367</v>
      </c>
      <c r="B507" t="s">
        <v>1368</v>
      </c>
      <c r="C507" s="166" t="s">
        <v>1369</v>
      </c>
      <c r="D507" t="s">
        <v>70</v>
      </c>
      <c r="E507" s="167" t="s">
        <v>51</v>
      </c>
      <c r="F507" t="s">
        <v>52</v>
      </c>
      <c r="G507" s="165" t="s">
        <v>53</v>
      </c>
      <c r="H507" t="s">
        <v>54</v>
      </c>
      <c r="I507" s="165" t="s">
        <v>55</v>
      </c>
      <c r="J507" t="s">
        <v>54</v>
      </c>
      <c r="K507" s="169"/>
    </row>
    <row r="508" spans="1:11" ht="13.8">
      <c r="A508" s="165" t="s">
        <v>1370</v>
      </c>
      <c r="B508" t="s">
        <v>1371</v>
      </c>
      <c r="C508" s="166" t="s">
        <v>567</v>
      </c>
      <c r="D508" t="s">
        <v>98</v>
      </c>
      <c r="E508" s="167" t="s">
        <v>51</v>
      </c>
      <c r="F508" t="s">
        <v>52</v>
      </c>
      <c r="G508" s="165" t="s">
        <v>53</v>
      </c>
      <c r="H508" t="s">
        <v>54</v>
      </c>
      <c r="I508" s="165" t="s">
        <v>55</v>
      </c>
      <c r="J508" t="s">
        <v>54</v>
      </c>
      <c r="K508" s="169"/>
    </row>
    <row r="509" spans="1:11" ht="13.8">
      <c r="A509" s="165" t="s">
        <v>1372</v>
      </c>
      <c r="B509" t="s">
        <v>1373</v>
      </c>
      <c r="C509" s="166" t="s">
        <v>1374</v>
      </c>
      <c r="D509" t="s">
        <v>59</v>
      </c>
      <c r="E509" s="167" t="s">
        <v>51</v>
      </c>
      <c r="F509" t="s">
        <v>52</v>
      </c>
      <c r="G509" s="165" t="s">
        <v>53</v>
      </c>
      <c r="H509" t="s">
        <v>54</v>
      </c>
      <c r="I509" s="165" t="s">
        <v>55</v>
      </c>
      <c r="J509" t="s">
        <v>54</v>
      </c>
      <c r="K509" s="169"/>
    </row>
    <row r="510" spans="1:11" ht="13.8">
      <c r="A510" s="165" t="s">
        <v>1375</v>
      </c>
      <c r="B510" t="s">
        <v>1376</v>
      </c>
      <c r="C510" s="166" t="s">
        <v>1323</v>
      </c>
      <c r="D510" t="s">
        <v>136</v>
      </c>
      <c r="E510" s="167" t="s">
        <v>51</v>
      </c>
      <c r="F510" t="s">
        <v>52</v>
      </c>
      <c r="G510" s="165" t="s">
        <v>53</v>
      </c>
      <c r="H510" t="s">
        <v>54</v>
      </c>
      <c r="I510" s="165" t="s">
        <v>55</v>
      </c>
      <c r="J510" t="s">
        <v>54</v>
      </c>
      <c r="K510" s="169"/>
    </row>
    <row r="511" spans="1:11" ht="13.8">
      <c r="A511" s="165" t="s">
        <v>1377</v>
      </c>
      <c r="B511" t="s">
        <v>1378</v>
      </c>
      <c r="C511" s="166" t="s">
        <v>1379</v>
      </c>
      <c r="D511" t="s">
        <v>59</v>
      </c>
      <c r="E511" s="167" t="s">
        <v>51</v>
      </c>
      <c r="F511" t="s">
        <v>52</v>
      </c>
      <c r="G511" s="165" t="s">
        <v>53</v>
      </c>
      <c r="H511" t="s">
        <v>54</v>
      </c>
      <c r="I511" s="165" t="s">
        <v>55</v>
      </c>
      <c r="J511" t="s">
        <v>54</v>
      </c>
      <c r="K511" s="169"/>
    </row>
    <row r="512" spans="1:11" ht="13.8">
      <c r="A512" s="165" t="s">
        <v>1380</v>
      </c>
      <c r="B512" t="s">
        <v>1381</v>
      </c>
      <c r="C512" s="166" t="s">
        <v>534</v>
      </c>
      <c r="D512" t="s">
        <v>98</v>
      </c>
      <c r="E512" s="167" t="s">
        <v>51</v>
      </c>
      <c r="F512" t="s">
        <v>52</v>
      </c>
      <c r="G512" s="165" t="s">
        <v>53</v>
      </c>
      <c r="H512" t="s">
        <v>54</v>
      </c>
      <c r="I512" s="165" t="s">
        <v>55</v>
      </c>
      <c r="J512" t="s">
        <v>54</v>
      </c>
      <c r="K512" s="169"/>
    </row>
    <row r="513" spans="1:11" ht="13.8">
      <c r="A513" s="165" t="s">
        <v>1382</v>
      </c>
      <c r="B513" t="s">
        <v>1383</v>
      </c>
      <c r="C513" s="166" t="s">
        <v>115</v>
      </c>
      <c r="D513" t="s">
        <v>59</v>
      </c>
      <c r="E513" s="167" t="s">
        <v>51</v>
      </c>
      <c r="F513" t="s">
        <v>52</v>
      </c>
      <c r="G513" s="165" t="s">
        <v>53</v>
      </c>
      <c r="H513" t="s">
        <v>54</v>
      </c>
      <c r="I513" s="165" t="s">
        <v>55</v>
      </c>
      <c r="J513" t="s">
        <v>54</v>
      </c>
      <c r="K513" s="169"/>
    </row>
    <row r="514" spans="1:11" ht="13.8">
      <c r="A514" s="165" t="s">
        <v>1384</v>
      </c>
      <c r="B514" t="s">
        <v>1385</v>
      </c>
      <c r="C514" s="166" t="s">
        <v>450</v>
      </c>
      <c r="D514" t="s">
        <v>59</v>
      </c>
      <c r="E514" s="167" t="s">
        <v>51</v>
      </c>
      <c r="F514" t="s">
        <v>52</v>
      </c>
      <c r="G514" s="165" t="s">
        <v>53</v>
      </c>
      <c r="H514" t="s">
        <v>54</v>
      </c>
      <c r="I514" s="165" t="s">
        <v>55</v>
      </c>
      <c r="J514" t="s">
        <v>54</v>
      </c>
      <c r="K514" s="169"/>
    </row>
    <row r="515" spans="1:11" ht="13.8">
      <c r="A515" s="165" t="s">
        <v>1386</v>
      </c>
      <c r="B515" t="s">
        <v>1387</v>
      </c>
      <c r="C515" s="166" t="s">
        <v>1388</v>
      </c>
      <c r="D515" t="s">
        <v>70</v>
      </c>
      <c r="E515" s="167" t="s">
        <v>51</v>
      </c>
      <c r="F515" t="s">
        <v>52</v>
      </c>
      <c r="G515" s="165" t="s">
        <v>53</v>
      </c>
      <c r="H515" t="s">
        <v>54</v>
      </c>
      <c r="I515" s="165" t="s">
        <v>55</v>
      </c>
      <c r="J515" t="s">
        <v>54</v>
      </c>
      <c r="K515" s="169"/>
    </row>
    <row r="516" spans="1:11" ht="13.8">
      <c r="A516" s="165" t="s">
        <v>1389</v>
      </c>
      <c r="B516" t="s">
        <v>1390</v>
      </c>
      <c r="C516" s="166" t="s">
        <v>360</v>
      </c>
      <c r="D516" t="s">
        <v>50</v>
      </c>
      <c r="E516" s="167" t="s">
        <v>51</v>
      </c>
      <c r="F516" t="s">
        <v>52</v>
      </c>
      <c r="G516" s="165" t="s">
        <v>53</v>
      </c>
      <c r="H516" t="s">
        <v>54</v>
      </c>
      <c r="I516" s="165" t="s">
        <v>55</v>
      </c>
      <c r="J516" t="s">
        <v>54</v>
      </c>
      <c r="K516" s="169"/>
    </row>
    <row r="517" spans="1:11" ht="13.8">
      <c r="A517" s="165" t="s">
        <v>1391</v>
      </c>
      <c r="B517" t="s">
        <v>1392</v>
      </c>
      <c r="C517" s="166" t="s">
        <v>121</v>
      </c>
      <c r="D517" t="s">
        <v>136</v>
      </c>
      <c r="E517" s="167" t="s">
        <v>51</v>
      </c>
      <c r="F517" t="s">
        <v>52</v>
      </c>
      <c r="G517" s="165" t="s">
        <v>53</v>
      </c>
      <c r="H517" t="s">
        <v>54</v>
      </c>
      <c r="I517" s="165" t="s">
        <v>55</v>
      </c>
      <c r="J517" t="s">
        <v>54</v>
      </c>
      <c r="K517" s="169"/>
    </row>
    <row r="518" spans="1:11" ht="13.8">
      <c r="A518" s="165" t="s">
        <v>1393</v>
      </c>
      <c r="B518" t="s">
        <v>1394</v>
      </c>
      <c r="C518" s="166" t="s">
        <v>534</v>
      </c>
      <c r="D518" t="s">
        <v>50</v>
      </c>
      <c r="E518" s="167" t="s">
        <v>51</v>
      </c>
      <c r="F518" t="s">
        <v>52</v>
      </c>
      <c r="G518" s="165" t="s">
        <v>53</v>
      </c>
      <c r="H518" t="s">
        <v>54</v>
      </c>
      <c r="I518" s="165" t="s">
        <v>55</v>
      </c>
      <c r="J518" t="s">
        <v>54</v>
      </c>
      <c r="K518" s="169"/>
    </row>
    <row r="519" spans="1:11" ht="13.8">
      <c r="A519" s="165" t="s">
        <v>1395</v>
      </c>
      <c r="B519" t="s">
        <v>1396</v>
      </c>
      <c r="C519" s="166" t="s">
        <v>124</v>
      </c>
      <c r="D519" t="s">
        <v>102</v>
      </c>
      <c r="E519" s="167" t="s">
        <v>51</v>
      </c>
      <c r="F519" t="s">
        <v>52</v>
      </c>
      <c r="G519" s="165" t="s">
        <v>53</v>
      </c>
      <c r="H519" t="s">
        <v>54</v>
      </c>
      <c r="I519" s="165" t="s">
        <v>55</v>
      </c>
      <c r="J519" t="s">
        <v>54</v>
      </c>
      <c r="K519" s="169"/>
    </row>
    <row r="520" spans="1:11" ht="13.8">
      <c r="A520" s="165" t="s">
        <v>1397</v>
      </c>
      <c r="B520" t="s">
        <v>1398</v>
      </c>
      <c r="C520" s="166" t="s">
        <v>1179</v>
      </c>
      <c r="D520" t="s">
        <v>59</v>
      </c>
      <c r="E520" s="167" t="s">
        <v>51</v>
      </c>
      <c r="F520" t="s">
        <v>52</v>
      </c>
      <c r="G520" s="165" t="s">
        <v>53</v>
      </c>
      <c r="H520" t="s">
        <v>54</v>
      </c>
      <c r="I520" s="165" t="s">
        <v>55</v>
      </c>
      <c r="J520" t="s">
        <v>54</v>
      </c>
      <c r="K520" s="169"/>
    </row>
    <row r="521" spans="1:11" ht="13.8">
      <c r="A521" s="165" t="s">
        <v>1399</v>
      </c>
      <c r="B521" t="s">
        <v>1400</v>
      </c>
      <c r="C521" s="166" t="s">
        <v>156</v>
      </c>
      <c r="D521" t="s">
        <v>50</v>
      </c>
      <c r="E521" s="167" t="s">
        <v>51</v>
      </c>
      <c r="F521" t="s">
        <v>52</v>
      </c>
      <c r="G521" s="165" t="s">
        <v>53</v>
      </c>
      <c r="H521" t="s">
        <v>54</v>
      </c>
      <c r="I521" s="165" t="s">
        <v>55</v>
      </c>
      <c r="J521" t="s">
        <v>54</v>
      </c>
      <c r="K521" s="169"/>
    </row>
    <row r="522" spans="1:11" ht="13.8">
      <c r="A522" s="165" t="s">
        <v>1401</v>
      </c>
      <c r="B522" t="s">
        <v>1402</v>
      </c>
      <c r="C522" s="166" t="s">
        <v>1403</v>
      </c>
      <c r="D522" t="s">
        <v>136</v>
      </c>
      <c r="E522" s="167" t="s">
        <v>51</v>
      </c>
      <c r="F522" t="s">
        <v>52</v>
      </c>
      <c r="G522" s="165" t="s">
        <v>53</v>
      </c>
      <c r="H522" t="s">
        <v>54</v>
      </c>
      <c r="I522" s="165" t="s">
        <v>55</v>
      </c>
      <c r="J522" t="s">
        <v>54</v>
      </c>
      <c r="K522" s="169"/>
    </row>
    <row r="523" spans="1:11" ht="13.8">
      <c r="A523" s="165" t="s">
        <v>1404</v>
      </c>
      <c r="B523" t="s">
        <v>1405</v>
      </c>
      <c r="C523" s="166" t="s">
        <v>1366</v>
      </c>
      <c r="D523" t="s">
        <v>59</v>
      </c>
      <c r="E523" s="167" t="s">
        <v>51</v>
      </c>
      <c r="F523" t="s">
        <v>52</v>
      </c>
      <c r="G523" s="165" t="s">
        <v>53</v>
      </c>
      <c r="H523" t="s">
        <v>54</v>
      </c>
      <c r="I523" s="165" t="s">
        <v>55</v>
      </c>
      <c r="J523" t="s">
        <v>54</v>
      </c>
      <c r="K523" s="169"/>
    </row>
    <row r="524" spans="1:11" ht="13.8">
      <c r="A524" s="165" t="s">
        <v>1406</v>
      </c>
      <c r="B524" t="s">
        <v>1407</v>
      </c>
      <c r="C524" s="166" t="s">
        <v>710</v>
      </c>
      <c r="D524" t="s">
        <v>206</v>
      </c>
      <c r="E524" s="167" t="s">
        <v>51</v>
      </c>
      <c r="F524" t="s">
        <v>52</v>
      </c>
      <c r="G524" s="165" t="s">
        <v>53</v>
      </c>
      <c r="H524" t="s">
        <v>54</v>
      </c>
      <c r="I524" s="165" t="s">
        <v>55</v>
      </c>
      <c r="J524" t="s">
        <v>54</v>
      </c>
      <c r="K524" s="169"/>
    </row>
    <row r="525" spans="1:11" ht="13.8">
      <c r="A525" s="165" t="s">
        <v>1408</v>
      </c>
      <c r="B525" t="s">
        <v>1409</v>
      </c>
      <c r="C525" s="166" t="s">
        <v>187</v>
      </c>
      <c r="D525" t="s">
        <v>50</v>
      </c>
      <c r="E525" s="167" t="s">
        <v>51</v>
      </c>
      <c r="F525" t="s">
        <v>52</v>
      </c>
      <c r="G525" s="165" t="s">
        <v>53</v>
      </c>
      <c r="H525" t="s">
        <v>54</v>
      </c>
      <c r="I525" s="165" t="s">
        <v>55</v>
      </c>
      <c r="J525" t="s">
        <v>54</v>
      </c>
      <c r="K525" s="169"/>
    </row>
    <row r="526" spans="1:11" ht="13.8">
      <c r="A526" s="165" t="s">
        <v>1410</v>
      </c>
      <c r="B526" t="s">
        <v>1411</v>
      </c>
      <c r="C526" s="166" t="s">
        <v>1166</v>
      </c>
      <c r="D526" t="s">
        <v>59</v>
      </c>
      <c r="E526" s="167" t="s">
        <v>51</v>
      </c>
      <c r="F526" t="s">
        <v>52</v>
      </c>
      <c r="G526" s="165" t="s">
        <v>53</v>
      </c>
      <c r="H526" t="s">
        <v>54</v>
      </c>
      <c r="I526" s="165" t="s">
        <v>55</v>
      </c>
      <c r="J526" t="s">
        <v>54</v>
      </c>
      <c r="K526" s="169"/>
    </row>
    <row r="527" spans="1:11" ht="13.8">
      <c r="A527" s="165" t="s">
        <v>1412</v>
      </c>
      <c r="B527" t="s">
        <v>1413</v>
      </c>
      <c r="C527" s="166" t="s">
        <v>420</v>
      </c>
      <c r="D527" t="s">
        <v>70</v>
      </c>
      <c r="E527" s="167" t="s">
        <v>51</v>
      </c>
      <c r="F527" t="s">
        <v>52</v>
      </c>
      <c r="G527" s="165" t="s">
        <v>53</v>
      </c>
      <c r="H527" t="s">
        <v>54</v>
      </c>
      <c r="I527" s="165" t="s">
        <v>55</v>
      </c>
      <c r="J527" t="s">
        <v>54</v>
      </c>
      <c r="K527" s="169"/>
    </row>
    <row r="528" spans="1:11" ht="13.8">
      <c r="A528" s="165" t="s">
        <v>1414</v>
      </c>
      <c r="B528" t="s">
        <v>1415</v>
      </c>
      <c r="C528" s="166" t="s">
        <v>1416</v>
      </c>
      <c r="D528" t="s">
        <v>59</v>
      </c>
      <c r="E528" s="167" t="s">
        <v>51</v>
      </c>
      <c r="F528" t="s">
        <v>52</v>
      </c>
      <c r="G528" s="165" t="s">
        <v>53</v>
      </c>
      <c r="H528" t="s">
        <v>54</v>
      </c>
      <c r="I528" s="165" t="s">
        <v>55</v>
      </c>
      <c r="J528" t="s">
        <v>54</v>
      </c>
      <c r="K528" s="169"/>
    </row>
    <row r="529" spans="1:11" ht="13.8">
      <c r="A529" s="165" t="s">
        <v>1417</v>
      </c>
      <c r="B529" t="s">
        <v>1418</v>
      </c>
      <c r="C529" s="166" t="s">
        <v>838</v>
      </c>
      <c r="D529" t="s">
        <v>106</v>
      </c>
      <c r="E529" s="167" t="s">
        <v>51</v>
      </c>
      <c r="F529" t="s">
        <v>52</v>
      </c>
      <c r="G529" s="165" t="s">
        <v>53</v>
      </c>
      <c r="H529" t="s">
        <v>54</v>
      </c>
      <c r="I529" s="165" t="s">
        <v>55</v>
      </c>
      <c r="J529" t="s">
        <v>54</v>
      </c>
      <c r="K529" s="169"/>
    </row>
    <row r="530" spans="1:11" ht="13.8">
      <c r="A530" s="165" t="s">
        <v>1419</v>
      </c>
      <c r="B530" t="s">
        <v>1420</v>
      </c>
      <c r="C530" s="166" t="s">
        <v>516</v>
      </c>
      <c r="D530" t="s">
        <v>417</v>
      </c>
      <c r="E530" s="167" t="s">
        <v>51</v>
      </c>
      <c r="F530" t="s">
        <v>52</v>
      </c>
      <c r="G530" s="165" t="s">
        <v>53</v>
      </c>
      <c r="H530" t="s">
        <v>54</v>
      </c>
      <c r="I530" s="165" t="s">
        <v>55</v>
      </c>
      <c r="J530" t="s">
        <v>54</v>
      </c>
      <c r="K530" s="169"/>
    </row>
    <row r="531" spans="1:11" ht="13.8">
      <c r="A531" s="165" t="s">
        <v>1421</v>
      </c>
      <c r="B531" t="s">
        <v>1422</v>
      </c>
      <c r="C531" s="166" t="s">
        <v>124</v>
      </c>
      <c r="D531" t="s">
        <v>50</v>
      </c>
      <c r="E531" s="167" t="s">
        <v>51</v>
      </c>
      <c r="F531" t="s">
        <v>52</v>
      </c>
      <c r="G531" s="165" t="s">
        <v>53</v>
      </c>
      <c r="H531" t="s">
        <v>54</v>
      </c>
      <c r="I531" s="165" t="s">
        <v>55</v>
      </c>
      <c r="J531" t="s">
        <v>54</v>
      </c>
      <c r="K531" s="169"/>
    </row>
    <row r="532" spans="1:11" ht="13.8">
      <c r="A532" s="165" t="s">
        <v>1423</v>
      </c>
      <c r="B532" t="s">
        <v>1424</v>
      </c>
      <c r="C532" s="166" t="s">
        <v>779</v>
      </c>
      <c r="D532" t="s">
        <v>59</v>
      </c>
      <c r="E532" s="167" t="s">
        <v>51</v>
      </c>
      <c r="F532" t="s">
        <v>52</v>
      </c>
      <c r="G532" s="165" t="s">
        <v>53</v>
      </c>
      <c r="H532" t="s">
        <v>54</v>
      </c>
      <c r="I532" s="165" t="s">
        <v>55</v>
      </c>
      <c r="J532" t="s">
        <v>54</v>
      </c>
      <c r="K532" s="169"/>
    </row>
    <row r="533" spans="1:11" ht="13.8">
      <c r="A533" s="165" t="s">
        <v>1425</v>
      </c>
      <c r="B533" t="s">
        <v>1426</v>
      </c>
      <c r="C533" s="166" t="s">
        <v>292</v>
      </c>
      <c r="D533" t="s">
        <v>50</v>
      </c>
      <c r="E533" s="167" t="s">
        <v>51</v>
      </c>
      <c r="F533" t="s">
        <v>52</v>
      </c>
      <c r="G533" s="165" t="s">
        <v>53</v>
      </c>
      <c r="H533" t="s">
        <v>54</v>
      </c>
      <c r="I533" s="165" t="s">
        <v>55</v>
      </c>
      <c r="J533" t="s">
        <v>54</v>
      </c>
      <c r="K533" s="169"/>
    </row>
    <row r="534" spans="1:11" ht="13.8">
      <c r="A534" s="165" t="s">
        <v>1427</v>
      </c>
      <c r="B534" t="s">
        <v>1428</v>
      </c>
      <c r="C534" s="166" t="s">
        <v>1429</v>
      </c>
      <c r="D534" t="s">
        <v>102</v>
      </c>
      <c r="E534" s="167" t="s">
        <v>51</v>
      </c>
      <c r="F534" t="s">
        <v>52</v>
      </c>
      <c r="G534" s="165" t="s">
        <v>53</v>
      </c>
      <c r="H534" t="s">
        <v>54</v>
      </c>
      <c r="I534" s="165" t="s">
        <v>55</v>
      </c>
      <c r="J534" t="s">
        <v>54</v>
      </c>
      <c r="K534" s="169"/>
    </row>
    <row r="535" spans="1:11" ht="13.8">
      <c r="A535" s="165" t="s">
        <v>1430</v>
      </c>
      <c r="B535" t="s">
        <v>1431</v>
      </c>
      <c r="C535" s="166" t="s">
        <v>1432</v>
      </c>
      <c r="D535" t="s">
        <v>1433</v>
      </c>
      <c r="E535" s="167" t="s">
        <v>51</v>
      </c>
      <c r="F535" t="s">
        <v>52</v>
      </c>
      <c r="G535" s="165" t="s">
        <v>53</v>
      </c>
      <c r="H535" t="s">
        <v>54</v>
      </c>
      <c r="I535" s="165" t="s">
        <v>55</v>
      </c>
      <c r="J535" t="s">
        <v>54</v>
      </c>
      <c r="K535" s="169"/>
    </row>
    <row r="536" spans="1:11" ht="13.8">
      <c r="A536" s="165" t="s">
        <v>1434</v>
      </c>
      <c r="B536" t="s">
        <v>1435</v>
      </c>
      <c r="C536" s="166" t="s">
        <v>156</v>
      </c>
      <c r="D536" t="s">
        <v>102</v>
      </c>
      <c r="E536" s="167" t="s">
        <v>51</v>
      </c>
      <c r="F536" t="s">
        <v>52</v>
      </c>
      <c r="G536" s="165" t="s">
        <v>53</v>
      </c>
      <c r="H536" t="s">
        <v>54</v>
      </c>
      <c r="I536" s="165" t="s">
        <v>55</v>
      </c>
      <c r="J536" t="s">
        <v>54</v>
      </c>
      <c r="K536" s="169"/>
    </row>
    <row r="537" spans="1:11" ht="13.8">
      <c r="A537" s="165" t="s">
        <v>1436</v>
      </c>
      <c r="B537" t="s">
        <v>1437</v>
      </c>
      <c r="C537" s="166" t="s">
        <v>51</v>
      </c>
      <c r="D537" t="s">
        <v>66</v>
      </c>
      <c r="E537" s="167" t="s">
        <v>51</v>
      </c>
      <c r="F537" t="s">
        <v>52</v>
      </c>
      <c r="G537" s="165" t="s">
        <v>53</v>
      </c>
      <c r="H537" t="s">
        <v>54</v>
      </c>
      <c r="I537" s="165" t="s">
        <v>55</v>
      </c>
      <c r="J537" t="s">
        <v>54</v>
      </c>
      <c r="K537" s="169"/>
    </row>
    <row r="538" spans="1:11" ht="13.8">
      <c r="A538" s="165" t="s">
        <v>1438</v>
      </c>
      <c r="B538" t="s">
        <v>1439</v>
      </c>
      <c r="C538" s="166" t="s">
        <v>49</v>
      </c>
      <c r="D538" t="s">
        <v>50</v>
      </c>
      <c r="E538" s="167" t="s">
        <v>51</v>
      </c>
      <c r="F538" t="s">
        <v>52</v>
      </c>
      <c r="G538" s="165" t="s">
        <v>53</v>
      </c>
      <c r="H538" t="s">
        <v>54</v>
      </c>
      <c r="I538" s="165" t="s">
        <v>55</v>
      </c>
      <c r="J538" t="s">
        <v>54</v>
      </c>
      <c r="K538" s="169"/>
    </row>
    <row r="539" spans="1:11" ht="13.8">
      <c r="A539" s="165" t="s">
        <v>1440</v>
      </c>
      <c r="B539" t="s">
        <v>1441</v>
      </c>
      <c r="C539" s="166" t="s">
        <v>292</v>
      </c>
      <c r="D539" t="s">
        <v>50</v>
      </c>
      <c r="E539" s="167" t="s">
        <v>51</v>
      </c>
      <c r="F539" t="s">
        <v>52</v>
      </c>
      <c r="G539" s="165" t="s">
        <v>53</v>
      </c>
      <c r="H539" t="s">
        <v>54</v>
      </c>
      <c r="I539" s="165" t="s">
        <v>55</v>
      </c>
      <c r="J539" t="s">
        <v>54</v>
      </c>
      <c r="K539" s="169"/>
    </row>
    <row r="540" spans="1:11" ht="13.8">
      <c r="A540" s="165" t="s">
        <v>1442</v>
      </c>
      <c r="B540" t="s">
        <v>1443</v>
      </c>
      <c r="C540" s="166" t="s">
        <v>139</v>
      </c>
      <c r="D540" t="s">
        <v>206</v>
      </c>
      <c r="E540" s="167" t="s">
        <v>51</v>
      </c>
      <c r="F540" t="s">
        <v>52</v>
      </c>
      <c r="G540" s="165" t="s">
        <v>53</v>
      </c>
      <c r="H540" t="s">
        <v>54</v>
      </c>
      <c r="I540" s="165" t="s">
        <v>55</v>
      </c>
      <c r="J540" t="s">
        <v>54</v>
      </c>
      <c r="K540" s="169"/>
    </row>
    <row r="541" spans="1:11" ht="13.8">
      <c r="A541" s="165" t="s">
        <v>1444</v>
      </c>
      <c r="B541" t="s">
        <v>1445</v>
      </c>
      <c r="C541" s="166" t="s">
        <v>450</v>
      </c>
      <c r="D541" t="s">
        <v>94</v>
      </c>
      <c r="E541" s="167" t="s">
        <v>51</v>
      </c>
      <c r="F541" t="s">
        <v>52</v>
      </c>
      <c r="G541" s="165" t="s">
        <v>53</v>
      </c>
      <c r="H541" t="s">
        <v>54</v>
      </c>
      <c r="I541" s="165" t="s">
        <v>55</v>
      </c>
      <c r="J541" t="s">
        <v>54</v>
      </c>
      <c r="K541" s="169"/>
    </row>
    <row r="542" spans="1:11" ht="13.8">
      <c r="A542" s="165" t="s">
        <v>1446</v>
      </c>
      <c r="B542" t="s">
        <v>1447</v>
      </c>
      <c r="C542" s="166" t="s">
        <v>233</v>
      </c>
      <c r="D542" t="s">
        <v>102</v>
      </c>
      <c r="E542" s="167" t="s">
        <v>51</v>
      </c>
      <c r="F542" t="s">
        <v>52</v>
      </c>
      <c r="G542" s="165" t="s">
        <v>53</v>
      </c>
      <c r="H542" t="s">
        <v>54</v>
      </c>
      <c r="I542" s="165" t="s">
        <v>55</v>
      </c>
      <c r="J542" t="s">
        <v>54</v>
      </c>
      <c r="K542" s="169"/>
    </row>
    <row r="543" spans="1:11" ht="13.8">
      <c r="A543" s="165" t="s">
        <v>1448</v>
      </c>
      <c r="B543" t="s">
        <v>1449</v>
      </c>
      <c r="C543" s="166" t="s">
        <v>567</v>
      </c>
      <c r="D543" t="s">
        <v>59</v>
      </c>
      <c r="E543" s="167" t="s">
        <v>51</v>
      </c>
      <c r="F543" t="s">
        <v>52</v>
      </c>
      <c r="G543" s="165" t="s">
        <v>53</v>
      </c>
      <c r="H543" t="s">
        <v>54</v>
      </c>
      <c r="I543" s="165" t="s">
        <v>55</v>
      </c>
      <c r="J543" t="s">
        <v>54</v>
      </c>
      <c r="K543" s="169"/>
    </row>
    <row r="544" spans="1:11" ht="13.8">
      <c r="A544" s="165" t="s">
        <v>1450</v>
      </c>
      <c r="B544" t="s">
        <v>1451</v>
      </c>
      <c r="C544" s="166" t="s">
        <v>205</v>
      </c>
      <c r="D544" t="s">
        <v>70</v>
      </c>
      <c r="E544" s="167" t="s">
        <v>51</v>
      </c>
      <c r="F544" t="s">
        <v>52</v>
      </c>
      <c r="G544" s="165" t="s">
        <v>53</v>
      </c>
      <c r="H544" t="s">
        <v>54</v>
      </c>
      <c r="I544" s="165" t="s">
        <v>55</v>
      </c>
      <c r="J544" t="s">
        <v>54</v>
      </c>
      <c r="K544" s="169"/>
    </row>
    <row r="545" spans="1:11" ht="13.8">
      <c r="A545" s="165" t="s">
        <v>1452</v>
      </c>
      <c r="B545" t="s">
        <v>1453</v>
      </c>
      <c r="C545" s="166" t="s">
        <v>1454</v>
      </c>
      <c r="D545" t="s">
        <v>106</v>
      </c>
      <c r="E545" s="167" t="s">
        <v>51</v>
      </c>
      <c r="F545" t="s">
        <v>52</v>
      </c>
      <c r="G545" s="165" t="s">
        <v>53</v>
      </c>
      <c r="H545" t="s">
        <v>54</v>
      </c>
      <c r="I545" s="165" t="s">
        <v>55</v>
      </c>
      <c r="J545" t="s">
        <v>54</v>
      </c>
      <c r="K545" s="169"/>
    </row>
    <row r="546" spans="1:11" ht="13.8">
      <c r="A546" s="165" t="s">
        <v>1455</v>
      </c>
      <c r="B546" t="s">
        <v>1456</v>
      </c>
      <c r="C546" s="166" t="s">
        <v>121</v>
      </c>
      <c r="D546" t="s">
        <v>136</v>
      </c>
      <c r="E546" s="167" t="s">
        <v>51</v>
      </c>
      <c r="F546" t="s">
        <v>52</v>
      </c>
      <c r="G546" s="165" t="s">
        <v>53</v>
      </c>
      <c r="H546" t="s">
        <v>54</v>
      </c>
      <c r="I546" s="165" t="s">
        <v>55</v>
      </c>
      <c r="J546" t="s">
        <v>54</v>
      </c>
      <c r="K546" s="169"/>
    </row>
    <row r="547" spans="1:11" ht="13.8">
      <c r="A547" s="165" t="s">
        <v>1457</v>
      </c>
      <c r="B547" t="s">
        <v>1458</v>
      </c>
      <c r="C547" s="166" t="s">
        <v>209</v>
      </c>
      <c r="D547" t="s">
        <v>417</v>
      </c>
      <c r="E547" s="167" t="s">
        <v>51</v>
      </c>
      <c r="F547" t="s">
        <v>52</v>
      </c>
      <c r="G547" s="165" t="s">
        <v>53</v>
      </c>
      <c r="H547" t="s">
        <v>54</v>
      </c>
      <c r="I547" s="165" t="s">
        <v>55</v>
      </c>
      <c r="J547" t="s">
        <v>54</v>
      </c>
      <c r="K547" s="169"/>
    </row>
    <row r="548" spans="1:11" ht="13.8">
      <c r="A548" s="165" t="s">
        <v>1459</v>
      </c>
      <c r="B548" t="s">
        <v>1460</v>
      </c>
      <c r="C548" s="166" t="s">
        <v>233</v>
      </c>
      <c r="D548" t="s">
        <v>50</v>
      </c>
      <c r="E548" s="167" t="s">
        <v>51</v>
      </c>
      <c r="F548" t="s">
        <v>52</v>
      </c>
      <c r="G548" s="165" t="s">
        <v>53</v>
      </c>
      <c r="H548" t="s">
        <v>54</v>
      </c>
      <c r="I548" s="165" t="s">
        <v>55</v>
      </c>
      <c r="J548" t="s">
        <v>54</v>
      </c>
      <c r="K548" s="169"/>
    </row>
    <row r="549" spans="1:11" ht="13.8">
      <c r="A549" s="165" t="s">
        <v>1461</v>
      </c>
      <c r="B549" t="s">
        <v>1462</v>
      </c>
      <c r="C549" s="166" t="s">
        <v>1463</v>
      </c>
      <c r="D549" t="s">
        <v>59</v>
      </c>
      <c r="E549" s="167" t="s">
        <v>51</v>
      </c>
      <c r="F549" t="s">
        <v>52</v>
      </c>
      <c r="G549" s="165" t="s">
        <v>53</v>
      </c>
      <c r="H549" t="s">
        <v>54</v>
      </c>
      <c r="I549" s="165" t="s">
        <v>55</v>
      </c>
      <c r="J549" t="s">
        <v>54</v>
      </c>
      <c r="K549" s="169"/>
    </row>
    <row r="550" spans="1:11" ht="13.8">
      <c r="A550" s="165" t="s">
        <v>1464</v>
      </c>
      <c r="B550" t="s">
        <v>1465</v>
      </c>
      <c r="C550" s="166" t="s">
        <v>1466</v>
      </c>
      <c r="D550" t="s">
        <v>66</v>
      </c>
      <c r="E550" s="167" t="s">
        <v>51</v>
      </c>
      <c r="F550" t="s">
        <v>52</v>
      </c>
      <c r="G550" s="165" t="s">
        <v>53</v>
      </c>
      <c r="H550" t="s">
        <v>54</v>
      </c>
      <c r="I550" s="165"/>
      <c r="J550"/>
      <c r="K550" s="169"/>
    </row>
    <row r="551" spans="1:11" ht="13.8">
      <c r="A551" s="165"/>
      <c r="B551"/>
      <c r="C551" s="166"/>
      <c r="D551"/>
      <c r="E551" s="167"/>
      <c r="F551"/>
      <c r="G551" s="165"/>
      <c r="H551"/>
      <c r="I551" s="165"/>
      <c r="J551"/>
      <c r="K551" s="169"/>
    </row>
    <row r="552" spans="1:11" ht="13.8">
      <c r="A552" s="165"/>
      <c r="B552"/>
      <c r="C552" s="166"/>
      <c r="D552"/>
      <c r="E552" s="167"/>
      <c r="F552"/>
      <c r="G552" s="165"/>
      <c r="H552"/>
      <c r="I552" s="165"/>
      <c r="J552"/>
      <c r="K552" s="169"/>
    </row>
    <row r="553" spans="1:11" ht="13.8">
      <c r="A553" s="165"/>
      <c r="B553"/>
      <c r="C553" s="166"/>
      <c r="D553"/>
      <c r="E553" s="167"/>
      <c r="F553"/>
      <c r="G553" s="165"/>
      <c r="H553"/>
      <c r="I553" s="165"/>
      <c r="J553"/>
      <c r="K553" s="169"/>
    </row>
    <row r="554" spans="1:11" ht="13.8">
      <c r="A554" s="165"/>
      <c r="B554"/>
      <c r="C554" s="166"/>
      <c r="D554"/>
      <c r="E554" s="167"/>
      <c r="F554"/>
      <c r="G554" s="165"/>
      <c r="H554"/>
      <c r="I554" s="165"/>
      <c r="J554"/>
      <c r="K554" s="169"/>
    </row>
    <row r="555" spans="1:11" ht="13.8">
      <c r="A555" s="165"/>
      <c r="B555"/>
      <c r="C555" s="166"/>
      <c r="D555"/>
      <c r="E555" s="167"/>
      <c r="F555"/>
      <c r="G555" s="165"/>
      <c r="H555"/>
      <c r="I555" s="165"/>
      <c r="J555"/>
      <c r="K555" s="169"/>
    </row>
    <row r="556" spans="1:11" ht="13.8">
      <c r="A556" s="165"/>
      <c r="B556"/>
      <c r="C556" s="166"/>
      <c r="D556"/>
      <c r="E556" s="167"/>
      <c r="F556"/>
      <c r="G556" s="165"/>
      <c r="H556"/>
      <c r="I556" s="165"/>
      <c r="J556"/>
      <c r="K556" s="169"/>
    </row>
    <row r="557" spans="1:11" ht="13.8">
      <c r="A557" s="165"/>
      <c r="B557"/>
      <c r="C557" s="166"/>
      <c r="D557"/>
      <c r="E557" s="167"/>
      <c r="F557"/>
      <c r="G557" s="165"/>
      <c r="H557"/>
      <c r="I557" s="165"/>
      <c r="J557"/>
      <c r="K557" s="169"/>
    </row>
    <row r="558" spans="1:11" ht="13.8">
      <c r="A558" s="165"/>
      <c r="B558"/>
      <c r="C558" s="166"/>
      <c r="D558"/>
      <c r="E558" s="167"/>
      <c r="F558"/>
      <c r="G558" s="165"/>
      <c r="H558"/>
      <c r="I558" s="165"/>
      <c r="J558"/>
      <c r="K558" s="169"/>
    </row>
    <row r="559" spans="1:11" ht="13.8">
      <c r="A559" s="165"/>
      <c r="B559"/>
      <c r="C559" s="166"/>
      <c r="D559"/>
      <c r="E559" s="167"/>
      <c r="F559"/>
      <c r="G559" s="165"/>
      <c r="H559"/>
      <c r="I559" s="165"/>
      <c r="J559"/>
      <c r="K559" s="169"/>
    </row>
    <row r="560" spans="1:11" ht="13.8">
      <c r="A560" s="165"/>
      <c r="B560"/>
      <c r="C560" s="166"/>
      <c r="D560"/>
      <c r="E560" s="167"/>
      <c r="F560"/>
      <c r="G560" s="165"/>
      <c r="H560"/>
      <c r="I560" s="165"/>
      <c r="J560"/>
      <c r="K560" s="169"/>
    </row>
    <row r="561" spans="1:11" ht="13.8">
      <c r="A561" s="165"/>
      <c r="B561"/>
      <c r="C561" s="166"/>
      <c r="D561"/>
      <c r="E561" s="167"/>
      <c r="F561"/>
      <c r="G561" s="165"/>
      <c r="H561"/>
      <c r="I561" s="165"/>
      <c r="J561"/>
      <c r="K561" s="169"/>
    </row>
    <row r="562" spans="1:11" ht="13.8">
      <c r="A562" s="165"/>
      <c r="B562"/>
      <c r="C562" s="166"/>
      <c r="D562"/>
      <c r="E562" s="167"/>
      <c r="F562"/>
      <c r="G562" s="165"/>
      <c r="H562"/>
      <c r="I562" s="165"/>
      <c r="J562"/>
      <c r="K562" s="169"/>
    </row>
    <row r="563" spans="1:11" ht="13.8">
      <c r="A563" s="165"/>
      <c r="B563"/>
      <c r="C563" s="166"/>
      <c r="D563"/>
      <c r="E563" s="167"/>
      <c r="F563"/>
      <c r="G563" s="165"/>
      <c r="H563"/>
      <c r="I563" s="165"/>
      <c r="J563"/>
      <c r="K563" s="169"/>
    </row>
    <row r="564" spans="1:11" ht="13.8">
      <c r="A564" s="165"/>
      <c r="B564"/>
      <c r="C564" s="166"/>
      <c r="D564"/>
      <c r="E564" s="167"/>
      <c r="F564"/>
      <c r="G564" s="165"/>
      <c r="H564"/>
      <c r="I564" s="165"/>
      <c r="J564"/>
      <c r="K564" s="169"/>
    </row>
    <row r="565" spans="1:11" ht="13.8">
      <c r="A565" s="165"/>
      <c r="B565"/>
      <c r="C565" s="166"/>
      <c r="D565"/>
      <c r="E565" s="167"/>
      <c r="F565"/>
      <c r="G565" s="165"/>
      <c r="H565"/>
      <c r="I565" s="165"/>
      <c r="J565"/>
      <c r="K565" s="169"/>
    </row>
    <row r="566" spans="1:11" ht="13.8">
      <c r="A566" s="165"/>
      <c r="B566"/>
      <c r="C566" s="166"/>
      <c r="D566"/>
      <c r="E566" s="167"/>
      <c r="F566"/>
      <c r="G566" s="165"/>
      <c r="H566"/>
      <c r="I566" s="165"/>
      <c r="J566"/>
      <c r="K566" s="169"/>
    </row>
    <row r="567" spans="1:11" ht="13.8">
      <c r="A567" s="165"/>
      <c r="B567"/>
      <c r="C567" s="166"/>
      <c r="D567"/>
      <c r="E567" s="167"/>
      <c r="F567"/>
      <c r="G567" s="165"/>
      <c r="H567"/>
      <c r="I567" s="165"/>
      <c r="J567"/>
      <c r="K567" s="169"/>
    </row>
    <row r="568" spans="1:11" ht="13.8">
      <c r="A568" s="165"/>
      <c r="B568"/>
      <c r="C568" s="166"/>
      <c r="D568"/>
      <c r="E568" s="167"/>
      <c r="F568"/>
      <c r="G568" s="165"/>
      <c r="H568"/>
      <c r="I568" s="165"/>
      <c r="J568"/>
      <c r="K568" s="169"/>
    </row>
    <row r="569" spans="1:11" ht="13.8">
      <c r="A569" s="165"/>
      <c r="B569"/>
      <c r="C569" s="166"/>
      <c r="D569"/>
      <c r="E569" s="167"/>
      <c r="F569"/>
      <c r="G569" s="165"/>
      <c r="H569"/>
      <c r="I569" s="165"/>
      <c r="J569"/>
      <c r="K569" s="169"/>
    </row>
    <row r="570" spans="1:11" ht="13.8">
      <c r="A570" s="165"/>
      <c r="B570"/>
      <c r="C570" s="166"/>
      <c r="D570"/>
      <c r="E570" s="167"/>
      <c r="F570"/>
      <c r="G570" s="165"/>
      <c r="H570"/>
      <c r="I570" s="165"/>
      <c r="J570"/>
      <c r="K570" s="169"/>
    </row>
    <row r="571" spans="1:11" ht="13.8">
      <c r="A571" s="165"/>
      <c r="B571"/>
      <c r="C571" s="166"/>
      <c r="D571"/>
      <c r="E571" s="167"/>
      <c r="F571"/>
      <c r="G571" s="165"/>
      <c r="H571"/>
      <c r="I571" s="165"/>
      <c r="J571"/>
      <c r="K571" s="169"/>
    </row>
    <row r="572" spans="1:11" ht="13.8">
      <c r="A572" s="165"/>
      <c r="B572"/>
      <c r="C572" s="166"/>
      <c r="D572"/>
      <c r="E572" s="167"/>
      <c r="F572"/>
      <c r="G572" s="165"/>
      <c r="H572"/>
      <c r="I572" s="165"/>
      <c r="J572"/>
      <c r="K572" s="169"/>
    </row>
    <row r="573" spans="1:11" ht="13.8">
      <c r="A573" s="165"/>
      <c r="B573"/>
      <c r="C573" s="166"/>
      <c r="D573"/>
      <c r="E573" s="167"/>
      <c r="F573"/>
      <c r="G573" s="165"/>
      <c r="H573"/>
      <c r="I573" s="165"/>
      <c r="J573"/>
      <c r="K573" s="169"/>
    </row>
    <row r="574" spans="1:11" ht="13.8">
      <c r="A574" s="165"/>
      <c r="B574"/>
      <c r="C574" s="166"/>
      <c r="D574"/>
      <c r="E574" s="167"/>
      <c r="F574"/>
      <c r="G574" s="165"/>
      <c r="H574"/>
      <c r="I574" s="165"/>
      <c r="J574"/>
      <c r="K574" s="169"/>
    </row>
    <row r="575" spans="1:11" ht="13.8">
      <c r="A575" s="165"/>
      <c r="B575"/>
      <c r="C575" s="166"/>
      <c r="D575"/>
      <c r="E575" s="167"/>
      <c r="F575"/>
      <c r="G575" s="165"/>
      <c r="H575"/>
      <c r="I575" s="165"/>
      <c r="J575"/>
      <c r="K575" s="169"/>
    </row>
    <row r="576" spans="1:11" ht="13.8">
      <c r="A576" s="165"/>
      <c r="B576"/>
      <c r="C576" s="166"/>
      <c r="D576"/>
      <c r="E576" s="167"/>
      <c r="F576"/>
      <c r="G576" s="165"/>
      <c r="H576"/>
      <c r="I576" s="165"/>
      <c r="J576"/>
      <c r="K576" s="169"/>
    </row>
    <row r="577" spans="1:11" ht="13.8">
      <c r="A577" s="165"/>
      <c r="B577"/>
      <c r="C577" s="166"/>
      <c r="D577"/>
      <c r="E577" s="167"/>
      <c r="F577"/>
      <c r="G577" s="165"/>
      <c r="H577"/>
      <c r="I577" s="165"/>
      <c r="J577"/>
      <c r="K577" s="169"/>
    </row>
    <row r="578" spans="1:11" ht="13.8">
      <c r="A578" s="165"/>
      <c r="B578"/>
      <c r="C578" s="166"/>
      <c r="D578"/>
      <c r="E578" s="167"/>
      <c r="F578"/>
      <c r="G578" s="165"/>
      <c r="H578"/>
      <c r="I578" s="165"/>
      <c r="J578"/>
      <c r="K578" s="169"/>
    </row>
    <row r="579" spans="1:11" ht="13.8">
      <c r="A579" s="165"/>
      <c r="B579"/>
      <c r="C579" s="166"/>
      <c r="D579"/>
      <c r="E579" s="167"/>
      <c r="F579"/>
      <c r="G579" s="165"/>
      <c r="H579"/>
      <c r="I579" s="165"/>
      <c r="J579"/>
      <c r="K579" s="169"/>
    </row>
    <row r="580" spans="1:11" ht="13.8">
      <c r="A580" s="165"/>
      <c r="B580"/>
      <c r="C580" s="166"/>
      <c r="D580"/>
      <c r="E580" s="167"/>
      <c r="F580"/>
      <c r="G580" s="165"/>
      <c r="H580"/>
      <c r="I580" s="165"/>
      <c r="J580"/>
      <c r="K580" s="169"/>
    </row>
    <row r="581" spans="1:11" ht="13.8">
      <c r="A581" s="165"/>
      <c r="B581"/>
      <c r="C581" s="166"/>
      <c r="D581"/>
      <c r="E581" s="167"/>
      <c r="F581"/>
      <c r="G581" s="165"/>
      <c r="H581"/>
      <c r="I581" s="165"/>
      <c r="J581"/>
      <c r="K581" s="169"/>
    </row>
    <row r="582" spans="1:11" ht="13.8">
      <c r="A582" s="165"/>
      <c r="B582"/>
      <c r="C582" s="166"/>
      <c r="D582"/>
      <c r="E582" s="167"/>
      <c r="F582"/>
      <c r="G582" s="165"/>
      <c r="H582"/>
      <c r="I582" s="165"/>
      <c r="J582"/>
      <c r="K582" s="169"/>
    </row>
    <row r="583" spans="1:11" ht="13.8">
      <c r="A583" s="165"/>
      <c r="B583"/>
      <c r="C583" s="166"/>
      <c r="D583"/>
      <c r="E583" s="167"/>
      <c r="F583"/>
      <c r="G583" s="165"/>
      <c r="H583"/>
      <c r="I583" s="165"/>
      <c r="J583"/>
      <c r="K583" s="169"/>
    </row>
    <row r="584" spans="1:11" ht="13.8">
      <c r="A584" s="165"/>
      <c r="B584"/>
      <c r="C584" s="166"/>
      <c r="D584"/>
      <c r="E584" s="167"/>
      <c r="F584"/>
      <c r="G584" s="165"/>
      <c r="H584"/>
      <c r="I584" s="165"/>
      <c r="J584"/>
      <c r="K584" s="169"/>
    </row>
    <row r="585" spans="1:11" ht="13.8">
      <c r="A585" s="165"/>
      <c r="B585"/>
      <c r="C585" s="166"/>
      <c r="D585"/>
      <c r="E585" s="167"/>
      <c r="F585"/>
      <c r="G585" s="165"/>
      <c r="H585"/>
      <c r="I585" s="165"/>
      <c r="J585"/>
      <c r="K585" s="169"/>
    </row>
    <row r="586" spans="1:11" ht="13.8">
      <c r="A586" s="165"/>
      <c r="B586"/>
      <c r="C586" s="166"/>
      <c r="D586"/>
      <c r="E586" s="167"/>
      <c r="F586"/>
      <c r="G586" s="165"/>
      <c r="H586"/>
      <c r="I586" s="165"/>
      <c r="J586"/>
      <c r="K586" s="169"/>
    </row>
    <row r="587" spans="1:11" ht="13.8">
      <c r="A587" s="165"/>
      <c r="B587"/>
      <c r="C587" s="166"/>
      <c r="D587"/>
      <c r="E587" s="167"/>
      <c r="F587"/>
      <c r="G587" s="165"/>
      <c r="H587"/>
      <c r="I587" s="165"/>
      <c r="J587"/>
      <c r="K587" s="169"/>
    </row>
    <row r="588" spans="1:11" ht="13.8">
      <c r="A588" s="165"/>
      <c r="B588"/>
      <c r="C588" s="166"/>
      <c r="D588"/>
      <c r="E588" s="167"/>
      <c r="F588"/>
      <c r="G588" s="165"/>
      <c r="H588"/>
      <c r="I588" s="165"/>
      <c r="J588"/>
      <c r="K588" s="169"/>
    </row>
    <row r="589" spans="1:11" ht="13.8">
      <c r="A589" s="165"/>
      <c r="B589"/>
      <c r="C589" s="166"/>
      <c r="D589"/>
      <c r="E589" s="167"/>
      <c r="F589"/>
      <c r="G589" s="165"/>
      <c r="H589"/>
      <c r="I589" s="165"/>
      <c r="J589"/>
      <c r="K589" s="169"/>
    </row>
    <row r="590" spans="1:11" ht="13.8">
      <c r="A590" s="165"/>
      <c r="B590"/>
      <c r="C590" s="166"/>
      <c r="D590"/>
      <c r="E590" s="167"/>
      <c r="F590"/>
      <c r="G590" s="165"/>
      <c r="H590"/>
      <c r="I590" s="165"/>
      <c r="J590"/>
      <c r="K590" s="169"/>
    </row>
    <row r="591" spans="1:11" ht="13.8">
      <c r="A591" s="165"/>
      <c r="B591"/>
      <c r="C591" s="166"/>
      <c r="D591"/>
      <c r="E591" s="167"/>
      <c r="F591"/>
      <c r="G591" s="165"/>
      <c r="H591"/>
      <c r="I591" s="165"/>
      <c r="J591"/>
      <c r="K591" s="169"/>
    </row>
    <row r="592" spans="1:11" ht="13.8">
      <c r="A592" s="165"/>
      <c r="B592"/>
      <c r="C592" s="166"/>
      <c r="D592"/>
      <c r="E592" s="167"/>
      <c r="F592"/>
      <c r="G592" s="165"/>
      <c r="H592"/>
      <c r="I592" s="165"/>
      <c r="J592"/>
      <c r="K592" s="169"/>
    </row>
    <row r="593" spans="1:11" ht="13.8">
      <c r="A593" s="165"/>
      <c r="B593"/>
      <c r="C593" s="166"/>
      <c r="D593"/>
      <c r="E593" s="167"/>
      <c r="F593"/>
      <c r="G593" s="165"/>
      <c r="H593"/>
      <c r="I593" s="165"/>
      <c r="J593"/>
      <c r="K593" s="169"/>
    </row>
    <row r="594" spans="1:11" ht="13.8">
      <c r="A594" s="165"/>
      <c r="B594"/>
      <c r="C594" s="166"/>
      <c r="D594"/>
      <c r="E594" s="167"/>
      <c r="F594"/>
      <c r="G594" s="165"/>
      <c r="H594"/>
      <c r="I594" s="165"/>
      <c r="J594"/>
      <c r="K594" s="169"/>
    </row>
    <row r="595" spans="1:11" ht="13.8">
      <c r="A595" s="165"/>
      <c r="B595"/>
      <c r="C595" s="166"/>
      <c r="D595"/>
      <c r="E595" s="167"/>
      <c r="F595"/>
      <c r="G595" s="165"/>
      <c r="H595"/>
      <c r="I595" s="165"/>
      <c r="J595"/>
      <c r="K595" s="169"/>
    </row>
    <row r="596" spans="1:11" ht="13.8">
      <c r="A596" s="165"/>
      <c r="B596"/>
      <c r="C596" s="166"/>
      <c r="D596"/>
      <c r="E596" s="167"/>
      <c r="F596"/>
      <c r="G596" s="165"/>
      <c r="H596"/>
      <c r="I596" s="165"/>
      <c r="J596"/>
      <c r="K596" s="169"/>
    </row>
    <row r="597" spans="1:11" ht="13.8">
      <c r="A597" s="165"/>
      <c r="B597"/>
      <c r="C597" s="166"/>
      <c r="D597"/>
      <c r="E597" s="167"/>
      <c r="F597"/>
      <c r="G597" s="165"/>
      <c r="H597"/>
      <c r="I597" s="165"/>
      <c r="J597"/>
      <c r="K597" s="169"/>
    </row>
    <row r="598" spans="1:11" ht="13.8">
      <c r="A598" s="165"/>
      <c r="B598"/>
      <c r="C598" s="166"/>
      <c r="D598"/>
      <c r="E598" s="167"/>
      <c r="F598"/>
      <c r="G598" s="165"/>
      <c r="H598"/>
      <c r="I598" s="165"/>
      <c r="J598"/>
      <c r="K598" s="169"/>
    </row>
    <row r="599" spans="1:11" ht="13.8">
      <c r="A599" s="165"/>
      <c r="B599"/>
      <c r="C599" s="166"/>
      <c r="D599"/>
      <c r="E599" s="167"/>
      <c r="F599"/>
      <c r="G599" s="165"/>
      <c r="H599"/>
      <c r="I599" s="165"/>
      <c r="J599"/>
      <c r="K599" s="169"/>
    </row>
    <row r="600" spans="1:11" ht="13.8">
      <c r="A600" s="165"/>
      <c r="B600"/>
      <c r="C600" s="166"/>
      <c r="D600"/>
      <c r="E600" s="167"/>
      <c r="F600"/>
      <c r="G600" s="165"/>
      <c r="H600"/>
      <c r="I600" s="165"/>
      <c r="J600"/>
      <c r="K600" s="169"/>
    </row>
    <row r="601" spans="1:11" ht="13.8">
      <c r="A601" s="165"/>
      <c r="B601"/>
      <c r="C601" s="166"/>
      <c r="D601"/>
      <c r="E601" s="167"/>
      <c r="F601"/>
      <c r="G601" s="165"/>
      <c r="H601"/>
      <c r="I601" s="165"/>
      <c r="J601"/>
      <c r="K601" s="169"/>
    </row>
    <row r="602" spans="1:11" ht="13.8">
      <c r="A602" s="165"/>
      <c r="B602"/>
      <c r="C602" s="166"/>
      <c r="D602"/>
      <c r="E602" s="167"/>
      <c r="F602"/>
      <c r="G602" s="165"/>
      <c r="H602"/>
      <c r="I602" s="165"/>
      <c r="J602"/>
      <c r="K602" s="169"/>
    </row>
    <row r="603" spans="1:11" ht="13.8">
      <c r="A603" s="165"/>
      <c r="B603"/>
      <c r="C603" s="166"/>
      <c r="D603"/>
      <c r="E603" s="167"/>
      <c r="F603"/>
      <c r="G603" s="165"/>
      <c r="H603"/>
      <c r="I603" s="165"/>
      <c r="J603"/>
      <c r="K603" s="169"/>
    </row>
    <row r="604" spans="1:11" ht="13.8">
      <c r="A604" s="165"/>
      <c r="B604"/>
      <c r="C604" s="166"/>
      <c r="D604"/>
      <c r="E604" s="167"/>
      <c r="F604"/>
      <c r="G604" s="165"/>
      <c r="H604"/>
      <c r="I604" s="165"/>
      <c r="J604"/>
      <c r="K604" s="169"/>
    </row>
    <row r="605" spans="1:11" ht="13.8">
      <c r="A605" s="165"/>
      <c r="B605"/>
      <c r="C605" s="166"/>
      <c r="D605"/>
      <c r="E605" s="167"/>
      <c r="F605"/>
      <c r="G605" s="165"/>
      <c r="H605"/>
      <c r="I605" s="165"/>
      <c r="J605"/>
      <c r="K605" s="169"/>
    </row>
    <row r="606" spans="1:11" ht="13.8">
      <c r="A606" s="165"/>
      <c r="B606"/>
      <c r="C606" s="166"/>
      <c r="D606"/>
      <c r="E606" s="167"/>
      <c r="F606"/>
      <c r="G606" s="165"/>
      <c r="H606"/>
      <c r="I606" s="165"/>
      <c r="J606"/>
      <c r="K606" s="169"/>
    </row>
    <row r="607" spans="1:11" ht="13.8">
      <c r="A607" s="165"/>
      <c r="B607"/>
      <c r="C607" s="166"/>
      <c r="D607"/>
      <c r="E607" s="167"/>
      <c r="F607"/>
      <c r="G607" s="165"/>
      <c r="H607"/>
      <c r="I607" s="165"/>
      <c r="J607"/>
      <c r="K607" s="169"/>
    </row>
    <row r="608" spans="1:11" ht="13.8">
      <c r="A608" s="165"/>
      <c r="B608"/>
      <c r="C608" s="166"/>
      <c r="D608"/>
      <c r="E608" s="167"/>
      <c r="F608"/>
      <c r="G608" s="165"/>
      <c r="H608"/>
      <c r="I608" s="165"/>
      <c r="J608"/>
      <c r="K608" s="169"/>
    </row>
    <row r="609" spans="1:11" ht="13.8">
      <c r="A609" s="165"/>
      <c r="B609"/>
      <c r="C609" s="166"/>
      <c r="D609"/>
      <c r="E609" s="167"/>
      <c r="F609"/>
      <c r="G609" s="165"/>
      <c r="H609"/>
      <c r="I609" s="165"/>
      <c r="J609"/>
      <c r="K609" s="169"/>
    </row>
    <row r="610" spans="1:11" ht="13.8">
      <c r="A610" s="165"/>
      <c r="B610"/>
      <c r="C610" s="166"/>
      <c r="D610"/>
      <c r="E610" s="167"/>
      <c r="F610"/>
      <c r="G610" s="165"/>
      <c r="H610"/>
      <c r="I610" s="165"/>
      <c r="J610"/>
      <c r="K610" s="169"/>
    </row>
    <row r="611" spans="1:11" ht="13.8">
      <c r="A611" s="165"/>
      <c r="B611"/>
      <c r="C611" s="166"/>
      <c r="D611"/>
      <c r="E611" s="167"/>
      <c r="F611"/>
      <c r="G611" s="165"/>
      <c r="H611"/>
      <c r="I611" s="165"/>
      <c r="J611"/>
      <c r="K611" s="169"/>
    </row>
    <row r="612" spans="1:11" ht="13.8">
      <c r="A612" s="165"/>
      <c r="B612"/>
      <c r="C612" s="166"/>
      <c r="D612"/>
      <c r="E612" s="167"/>
      <c r="F612"/>
      <c r="G612" s="165"/>
      <c r="H612"/>
      <c r="I612" s="165"/>
      <c r="J612"/>
      <c r="K612" s="169"/>
    </row>
    <row r="613" spans="1:11" ht="13.8">
      <c r="A613" s="165"/>
      <c r="B613"/>
      <c r="C613" s="166"/>
      <c r="D613"/>
      <c r="E613" s="167"/>
      <c r="F613"/>
      <c r="G613" s="165"/>
      <c r="H613"/>
      <c r="I613" s="165"/>
      <c r="J613"/>
      <c r="K613" s="169"/>
    </row>
    <row r="614" spans="1:11" ht="13.8">
      <c r="A614" s="165"/>
      <c r="B614"/>
      <c r="C614" s="166"/>
      <c r="D614"/>
      <c r="E614" s="167"/>
      <c r="F614"/>
      <c r="G614" s="165"/>
      <c r="H614"/>
      <c r="I614" s="165"/>
      <c r="J614"/>
      <c r="K614" s="169"/>
    </row>
    <row r="615" spans="1:11" ht="13.8">
      <c r="A615" s="165"/>
      <c r="B615"/>
      <c r="C615" s="166"/>
      <c r="D615"/>
      <c r="E615" s="167"/>
      <c r="F615"/>
      <c r="G615" s="165"/>
      <c r="H615"/>
      <c r="I615" s="165"/>
      <c r="J615"/>
      <c r="K615" s="169"/>
    </row>
    <row r="616" spans="1:11" ht="13.8">
      <c r="A616" s="165"/>
      <c r="B616"/>
      <c r="C616" s="166"/>
      <c r="D616"/>
      <c r="E616" s="167"/>
      <c r="F616"/>
      <c r="G616" s="165"/>
      <c r="H616"/>
      <c r="I616" s="165"/>
      <c r="J616"/>
      <c r="K616" s="169"/>
    </row>
    <row r="617" spans="1:11" ht="13.8">
      <c r="A617" s="165"/>
      <c r="B617"/>
      <c r="C617" s="166"/>
      <c r="D617"/>
      <c r="E617" s="167"/>
      <c r="F617"/>
      <c r="G617" s="165"/>
      <c r="H617"/>
      <c r="I617" s="165"/>
      <c r="J617"/>
      <c r="K617" s="169"/>
    </row>
    <row r="618" spans="1:11" ht="13.8">
      <c r="A618" s="165"/>
      <c r="B618"/>
      <c r="C618" s="166"/>
      <c r="D618"/>
      <c r="E618" s="167"/>
      <c r="F618"/>
      <c r="G618" s="165"/>
      <c r="H618"/>
      <c r="I618" s="165"/>
      <c r="J618"/>
      <c r="K618" s="169"/>
    </row>
    <row r="619" spans="1:11" ht="13.8">
      <c r="A619" s="165"/>
      <c r="B619"/>
      <c r="C619" s="166"/>
      <c r="D619"/>
      <c r="E619" s="167"/>
      <c r="F619"/>
      <c r="G619" s="165"/>
      <c r="H619"/>
      <c r="I619" s="165"/>
      <c r="J619"/>
      <c r="K619" s="169"/>
    </row>
    <row r="620" spans="1:11" ht="13.8">
      <c r="A620" s="165"/>
      <c r="B620"/>
      <c r="C620" s="166"/>
      <c r="D620"/>
      <c r="E620" s="167"/>
      <c r="F620"/>
      <c r="G620" s="165"/>
      <c r="H620"/>
      <c r="I620" s="165"/>
      <c r="J620"/>
      <c r="K620" s="169"/>
    </row>
    <row r="621" spans="1:11" ht="13.8">
      <c r="A621" s="165"/>
      <c r="B621"/>
      <c r="C621" s="166"/>
      <c r="D621"/>
      <c r="E621" s="167"/>
      <c r="F621"/>
      <c r="G621" s="165"/>
      <c r="H621"/>
      <c r="I621" s="165"/>
      <c r="J621"/>
      <c r="K621" s="169"/>
    </row>
    <row r="622" spans="1:11" ht="13.8">
      <c r="A622" s="165"/>
      <c r="B622"/>
      <c r="C622" s="166"/>
      <c r="D622"/>
      <c r="E622" s="167"/>
      <c r="F622"/>
      <c r="G622" s="165"/>
      <c r="H622"/>
      <c r="I622" s="165"/>
      <c r="J622"/>
      <c r="K622" s="169"/>
    </row>
    <row r="623" spans="1:11" ht="13.8">
      <c r="A623" s="165"/>
      <c r="B623"/>
      <c r="C623" s="166"/>
      <c r="D623"/>
      <c r="E623" s="167"/>
      <c r="F623"/>
      <c r="G623" s="165"/>
      <c r="H623"/>
      <c r="I623" s="165"/>
      <c r="J623"/>
      <c r="K623" s="169"/>
    </row>
    <row r="624" spans="1:11" ht="13.8">
      <c r="A624" s="165"/>
      <c r="B624"/>
      <c r="C624" s="166"/>
      <c r="D624"/>
      <c r="E624" s="167"/>
      <c r="F624"/>
      <c r="G624" s="165"/>
      <c r="H624"/>
      <c r="I624" s="165"/>
      <c r="J624"/>
      <c r="K624" s="169"/>
    </row>
    <row r="625" spans="1:11" ht="13.8">
      <c r="A625" s="165"/>
      <c r="B625"/>
      <c r="C625" s="166"/>
      <c r="D625"/>
      <c r="E625" s="167"/>
      <c r="F625"/>
      <c r="G625" s="165"/>
      <c r="H625"/>
      <c r="I625" s="165"/>
      <c r="J625"/>
      <c r="K625" s="169"/>
    </row>
    <row r="626" spans="1:11" ht="13.8">
      <c r="A626" s="165"/>
      <c r="B626"/>
      <c r="C626" s="166"/>
      <c r="D626"/>
      <c r="E626" s="167"/>
      <c r="F626"/>
      <c r="G626" s="165"/>
      <c r="H626"/>
      <c r="I626" s="165"/>
      <c r="J626"/>
      <c r="K626" s="169"/>
    </row>
    <row r="627" spans="1:11" ht="13.8">
      <c r="A627" s="165"/>
      <c r="B627"/>
      <c r="C627" s="166"/>
      <c r="D627"/>
      <c r="E627" s="167"/>
      <c r="F627"/>
      <c r="G627" s="165"/>
      <c r="H627"/>
      <c r="I627" s="165"/>
      <c r="J627"/>
      <c r="K627" s="169"/>
    </row>
    <row r="628" spans="1:11" ht="13.8">
      <c r="A628" s="165"/>
      <c r="B628"/>
      <c r="C628" s="166"/>
      <c r="D628"/>
      <c r="E628" s="167"/>
      <c r="F628"/>
      <c r="G628" s="165"/>
      <c r="H628"/>
      <c r="I628" s="165"/>
      <c r="J628"/>
      <c r="K628" s="169"/>
    </row>
    <row r="629" spans="1:11" ht="13.8">
      <c r="A629" s="165"/>
      <c r="B629"/>
      <c r="C629" s="166"/>
      <c r="D629"/>
      <c r="E629" s="167"/>
      <c r="F629"/>
      <c r="G629" s="165"/>
      <c r="H629"/>
      <c r="I629" s="165"/>
      <c r="J629"/>
      <c r="K629" s="169"/>
    </row>
    <row r="630" spans="1:11" ht="13.8">
      <c r="A630" s="165"/>
      <c r="B630"/>
      <c r="C630" s="166"/>
      <c r="D630"/>
      <c r="E630" s="167"/>
      <c r="F630"/>
      <c r="G630" s="165"/>
      <c r="H630"/>
      <c r="I630" s="165"/>
      <c r="J630"/>
      <c r="K630" s="169"/>
    </row>
    <row r="631" spans="1:11" ht="13.8">
      <c r="A631" s="165"/>
      <c r="B631"/>
      <c r="C631" s="166"/>
      <c r="D631"/>
      <c r="E631" s="167"/>
      <c r="F631"/>
      <c r="G631" s="165"/>
      <c r="H631"/>
      <c r="I631" s="165"/>
      <c r="J631"/>
      <c r="K631" s="169"/>
    </row>
    <row r="632" spans="1:11" ht="13.8">
      <c r="A632" s="165"/>
      <c r="B632"/>
      <c r="C632" s="166"/>
      <c r="D632"/>
      <c r="E632" s="167"/>
      <c r="F632"/>
      <c r="G632" s="165"/>
      <c r="H632"/>
      <c r="I632" s="165"/>
      <c r="J632"/>
      <c r="K632" s="169"/>
    </row>
    <row r="633" spans="1:11" ht="13.8">
      <c r="A633" s="165"/>
      <c r="B633"/>
      <c r="C633" s="166"/>
      <c r="D633"/>
      <c r="E633" s="167"/>
      <c r="F633"/>
      <c r="G633" s="165"/>
      <c r="H633"/>
      <c r="I633" s="165"/>
      <c r="J633"/>
      <c r="K633" s="169"/>
    </row>
    <row r="634" spans="1:11" ht="13.8">
      <c r="A634" s="165"/>
      <c r="B634"/>
      <c r="C634" s="166"/>
      <c r="D634"/>
      <c r="E634" s="167"/>
      <c r="F634"/>
      <c r="G634" s="165"/>
      <c r="H634"/>
      <c r="I634" s="165"/>
      <c r="J634"/>
      <c r="K634" s="169"/>
    </row>
    <row r="635" spans="1:11" ht="13.8">
      <c r="A635" s="165"/>
      <c r="B635"/>
      <c r="C635" s="166"/>
      <c r="D635"/>
      <c r="E635" s="167"/>
      <c r="F635"/>
      <c r="G635" s="165"/>
      <c r="H635"/>
      <c r="I635" s="165"/>
      <c r="J635"/>
      <c r="K635" s="169"/>
    </row>
    <row r="636" spans="1:11" ht="13.8">
      <c r="A636" s="165"/>
      <c r="B636"/>
      <c r="C636" s="166"/>
      <c r="D636"/>
      <c r="E636" s="167"/>
      <c r="F636"/>
      <c r="G636" s="165"/>
      <c r="H636"/>
      <c r="I636" s="165"/>
      <c r="J636"/>
      <c r="K636" s="169"/>
    </row>
    <row r="637" spans="1:11" ht="13.8">
      <c r="A637" s="165"/>
      <c r="B637"/>
      <c r="C637" s="166"/>
      <c r="D637"/>
      <c r="E637" s="167"/>
      <c r="F637"/>
      <c r="G637" s="165"/>
      <c r="H637"/>
      <c r="I637" s="165"/>
      <c r="J637"/>
      <c r="K637" s="169"/>
    </row>
    <row r="638" spans="1:11" ht="13.8">
      <c r="A638" s="165"/>
      <c r="B638"/>
      <c r="C638" s="166"/>
      <c r="D638"/>
      <c r="E638" s="167"/>
      <c r="F638"/>
      <c r="G638" s="165"/>
      <c r="H638"/>
      <c r="I638" s="165"/>
      <c r="J638"/>
      <c r="K638" s="169"/>
    </row>
    <row r="639" spans="1:11" ht="13.8">
      <c r="A639" s="165"/>
      <c r="B639"/>
      <c r="C639" s="166"/>
      <c r="D639"/>
      <c r="E639" s="167"/>
      <c r="F639"/>
      <c r="G639" s="165"/>
      <c r="H639"/>
      <c r="I639" s="165"/>
      <c r="J639"/>
      <c r="K639" s="169"/>
    </row>
    <row r="640" spans="1:11" ht="13.8">
      <c r="A640" s="165"/>
      <c r="B640"/>
      <c r="C640" s="166"/>
      <c r="D640"/>
      <c r="E640" s="167"/>
      <c r="F640"/>
      <c r="G640" s="165"/>
      <c r="H640"/>
      <c r="I640" s="165"/>
      <c r="J640"/>
      <c r="K640" s="169"/>
    </row>
    <row r="641" spans="1:11" ht="13.8">
      <c r="A641" s="165"/>
      <c r="B641"/>
      <c r="C641" s="166"/>
      <c r="D641"/>
      <c r="E641" s="167"/>
      <c r="F641"/>
      <c r="G641" s="165"/>
      <c r="H641"/>
      <c r="I641" s="165"/>
      <c r="J641"/>
      <c r="K641" s="169"/>
    </row>
    <row r="642" spans="1:11" ht="13.8">
      <c r="A642" s="165"/>
      <c r="B642"/>
      <c r="C642" s="166"/>
      <c r="D642"/>
      <c r="E642" s="167"/>
      <c r="F642"/>
      <c r="G642" s="165"/>
      <c r="H642"/>
      <c r="I642" s="165"/>
      <c r="J642"/>
      <c r="K642" s="169"/>
    </row>
    <row r="643" spans="1:11" ht="13.8">
      <c r="A643" s="165"/>
      <c r="B643"/>
      <c r="C643" s="166"/>
      <c r="D643"/>
      <c r="E643" s="167"/>
      <c r="F643"/>
      <c r="G643" s="165"/>
      <c r="H643"/>
      <c r="I643" s="165"/>
      <c r="J643"/>
      <c r="K643" s="169"/>
    </row>
    <row r="644" spans="1:11" ht="13.8">
      <c r="A644" s="165"/>
      <c r="B644"/>
      <c r="C644" s="166"/>
      <c r="D644"/>
      <c r="E644" s="167"/>
      <c r="F644"/>
      <c r="G644" s="165"/>
      <c r="H644"/>
      <c r="I644" s="165"/>
      <c r="J644"/>
      <c r="K644" s="169"/>
    </row>
    <row r="645" spans="1:11" ht="13.8">
      <c r="A645" s="165"/>
      <c r="B645"/>
      <c r="C645" s="166"/>
      <c r="D645"/>
      <c r="E645" s="167"/>
      <c r="F645"/>
      <c r="G645" s="165"/>
      <c r="H645"/>
      <c r="I645" s="165"/>
      <c r="J645"/>
      <c r="K645" s="169"/>
    </row>
    <row r="646" spans="1:11" ht="13.8">
      <c r="A646" s="165"/>
      <c r="B646"/>
      <c r="C646" s="166"/>
      <c r="D646"/>
      <c r="E646" s="167"/>
      <c r="F646"/>
      <c r="G646" s="165"/>
      <c r="H646"/>
      <c r="I646" s="165"/>
      <c r="J646"/>
      <c r="K646" s="169"/>
    </row>
    <row r="647" spans="1:11" ht="13.8">
      <c r="A647" s="165"/>
      <c r="B647"/>
      <c r="C647" s="166"/>
      <c r="D647"/>
      <c r="E647" s="167"/>
      <c r="F647"/>
      <c r="G647" s="165"/>
      <c r="H647"/>
      <c r="I647" s="165"/>
      <c r="J647"/>
      <c r="K647" s="169"/>
    </row>
    <row r="648" spans="1:11" ht="13.8">
      <c r="A648" s="165"/>
      <c r="B648"/>
      <c r="C648" s="166"/>
      <c r="D648"/>
      <c r="E648" s="167"/>
      <c r="F648"/>
      <c r="G648" s="165"/>
      <c r="H648"/>
      <c r="I648" s="165"/>
      <c r="J648"/>
      <c r="K648" s="169"/>
    </row>
    <row r="649" spans="1:11" ht="13.8">
      <c r="A649" s="165"/>
      <c r="B649"/>
      <c r="C649" s="166"/>
      <c r="D649"/>
      <c r="E649" s="167"/>
      <c r="F649"/>
      <c r="G649" s="165"/>
      <c r="H649"/>
      <c r="I649" s="165"/>
      <c r="J649"/>
      <c r="K649" s="169"/>
    </row>
    <row r="650" spans="1:11" ht="13.8">
      <c r="A650" s="165"/>
      <c r="B650"/>
      <c r="C650" s="166"/>
      <c r="D650"/>
      <c r="E650" s="167"/>
      <c r="F650"/>
      <c r="G650" s="165"/>
      <c r="H650"/>
      <c r="I650" s="165"/>
      <c r="J650"/>
      <c r="K650" s="169"/>
    </row>
    <row r="651" spans="1:11" ht="13.8">
      <c r="A651" s="165"/>
      <c r="B651"/>
      <c r="C651" s="166"/>
      <c r="D651"/>
      <c r="E651" s="167"/>
      <c r="F651"/>
      <c r="G651" s="165"/>
      <c r="H651"/>
      <c r="I651" s="165"/>
      <c r="J651"/>
      <c r="K651" s="169"/>
    </row>
    <row r="652" spans="1:11" ht="13.8">
      <c r="A652" s="165"/>
      <c r="B652"/>
      <c r="C652" s="166"/>
      <c r="D652"/>
      <c r="E652" s="167"/>
      <c r="F652"/>
      <c r="G652" s="165"/>
      <c r="H652"/>
      <c r="I652" s="165"/>
      <c r="J652"/>
      <c r="K652" s="169"/>
    </row>
    <row r="653" spans="1:11" ht="13.8">
      <c r="A653" s="165"/>
      <c r="B653"/>
      <c r="C653" s="166"/>
      <c r="D653"/>
      <c r="E653" s="167"/>
      <c r="F653"/>
      <c r="G653" s="165"/>
      <c r="H653"/>
      <c r="I653" s="165"/>
      <c r="J653"/>
      <c r="K653" s="169"/>
    </row>
    <row r="654" spans="1:11" ht="13.8">
      <c r="A654" s="165"/>
      <c r="B654"/>
      <c r="C654" s="166"/>
      <c r="D654"/>
      <c r="E654" s="167"/>
      <c r="F654"/>
      <c r="G654" s="165"/>
      <c r="H654"/>
      <c r="I654" s="165"/>
      <c r="J654"/>
      <c r="K654" s="169"/>
    </row>
    <row r="655" spans="1:11" ht="13.8">
      <c r="A655" s="165"/>
      <c r="B655"/>
      <c r="C655" s="166"/>
      <c r="D655"/>
      <c r="E655" s="167"/>
      <c r="F655"/>
      <c r="G655" s="165"/>
      <c r="H655"/>
      <c r="I655" s="165"/>
      <c r="J655"/>
      <c r="K655" s="169"/>
    </row>
    <row r="656" spans="1:11" ht="13.8">
      <c r="A656" s="165"/>
      <c r="B656"/>
      <c r="C656" s="166"/>
      <c r="D656"/>
      <c r="E656" s="167"/>
      <c r="F656"/>
      <c r="G656" s="165"/>
      <c r="H656"/>
      <c r="I656" s="165"/>
      <c r="J656"/>
      <c r="K656" s="169"/>
    </row>
    <row r="657" spans="1:11" ht="13.8">
      <c r="A657" s="165"/>
      <c r="B657"/>
      <c r="C657" s="166"/>
      <c r="D657"/>
      <c r="E657" s="167"/>
      <c r="F657"/>
      <c r="G657" s="165"/>
      <c r="H657"/>
      <c r="I657" s="165"/>
      <c r="J657"/>
      <c r="K657" s="169"/>
    </row>
    <row r="658" spans="1:11" ht="13.8">
      <c r="A658" s="165"/>
      <c r="B658"/>
      <c r="C658" s="166"/>
      <c r="D658"/>
      <c r="E658" s="167"/>
      <c r="F658"/>
      <c r="G658" s="165"/>
      <c r="H658"/>
      <c r="I658" s="165"/>
      <c r="J658"/>
      <c r="K658" s="169"/>
    </row>
    <row r="659" spans="1:11" ht="13.8">
      <c r="A659" s="165"/>
      <c r="B659"/>
      <c r="C659" s="166"/>
      <c r="D659"/>
      <c r="E659" s="167"/>
      <c r="F659"/>
      <c r="G659" s="165"/>
      <c r="H659"/>
      <c r="I659" s="165"/>
      <c r="J659"/>
      <c r="K659" s="169"/>
    </row>
    <row r="660" spans="1:11" ht="13.8">
      <c r="A660" s="165"/>
      <c r="B660"/>
      <c r="C660" s="166"/>
      <c r="D660"/>
      <c r="E660" s="167"/>
      <c r="F660"/>
      <c r="G660" s="165"/>
      <c r="H660"/>
      <c r="I660" s="165"/>
      <c r="J660"/>
      <c r="K660" s="169"/>
    </row>
    <row r="661" spans="1:11" ht="13.8">
      <c r="A661" s="165"/>
      <c r="B661"/>
      <c r="C661" s="166"/>
      <c r="D661"/>
      <c r="E661" s="167"/>
      <c r="F661"/>
      <c r="G661" s="165"/>
      <c r="H661"/>
      <c r="I661" s="165"/>
      <c r="J661"/>
      <c r="K661" s="169"/>
    </row>
    <row r="662" spans="1:11" ht="13.8">
      <c r="A662" s="165"/>
      <c r="B662"/>
      <c r="C662" s="166"/>
      <c r="D662"/>
      <c r="E662" s="167"/>
      <c r="F662"/>
      <c r="G662" s="165"/>
      <c r="H662"/>
      <c r="I662" s="165"/>
      <c r="J662"/>
      <c r="K662" s="169"/>
    </row>
    <row r="663" spans="1:11" ht="13.8">
      <c r="A663" s="165"/>
      <c r="B663"/>
      <c r="C663" s="166"/>
      <c r="D663"/>
      <c r="E663" s="167"/>
      <c r="F663"/>
      <c r="G663" s="165"/>
      <c r="H663"/>
      <c r="I663" s="165"/>
      <c r="J663"/>
      <c r="K663" s="169"/>
    </row>
    <row r="664" spans="1:11" ht="13.8">
      <c r="A664" s="165"/>
      <c r="B664"/>
      <c r="C664" s="166"/>
      <c r="D664"/>
      <c r="E664" s="167"/>
      <c r="F664"/>
      <c r="G664" s="165"/>
      <c r="H664"/>
      <c r="I664" s="165"/>
      <c r="J664"/>
      <c r="K664" s="169"/>
    </row>
    <row r="665" spans="1:11" ht="13.8">
      <c r="A665" s="165"/>
      <c r="B665"/>
      <c r="C665" s="166"/>
      <c r="D665"/>
      <c r="E665" s="167"/>
      <c r="F665"/>
      <c r="G665" s="165"/>
      <c r="H665"/>
      <c r="I665" s="165"/>
      <c r="J665"/>
      <c r="K665" s="169"/>
    </row>
    <row r="666" spans="1:11" ht="13.8">
      <c r="A666" s="165"/>
      <c r="B666"/>
      <c r="C666" s="166"/>
      <c r="D666"/>
      <c r="E666" s="167"/>
      <c r="F666"/>
      <c r="G666" s="165"/>
      <c r="H666"/>
      <c r="I666" s="165"/>
      <c r="J666"/>
      <c r="K666" s="169"/>
    </row>
    <row r="667" spans="1:11" ht="13.8">
      <c r="A667" s="165"/>
      <c r="B667"/>
      <c r="C667" s="166"/>
      <c r="D667"/>
      <c r="E667" s="167"/>
      <c r="F667"/>
      <c r="G667" s="165"/>
      <c r="H667"/>
      <c r="I667" s="165"/>
      <c r="J667"/>
      <c r="K667" s="169"/>
    </row>
    <row r="668" spans="1:11" ht="13.8">
      <c r="A668" s="165"/>
      <c r="B668"/>
      <c r="C668" s="166"/>
      <c r="D668"/>
      <c r="E668" s="167"/>
      <c r="F668"/>
      <c r="G668" s="165"/>
      <c r="H668"/>
      <c r="I668" s="165"/>
      <c r="J668"/>
      <c r="K668" s="169"/>
    </row>
    <row r="669" spans="1:11" ht="13.8">
      <c r="A669" s="165"/>
      <c r="B669"/>
      <c r="C669" s="166"/>
      <c r="D669"/>
      <c r="E669" s="167"/>
      <c r="F669"/>
      <c r="G669" s="165"/>
      <c r="H669"/>
      <c r="I669" s="165"/>
      <c r="J669"/>
      <c r="K669" s="169"/>
    </row>
    <row r="670" spans="1:11" ht="13.8">
      <c r="A670" s="165"/>
      <c r="B670"/>
      <c r="C670" s="166"/>
      <c r="D670"/>
      <c r="E670" s="167"/>
      <c r="F670"/>
      <c r="G670" s="165"/>
      <c r="H670"/>
      <c r="I670" s="165"/>
      <c r="J670"/>
      <c r="K670" s="169"/>
    </row>
    <row r="671" spans="1:11" ht="13.8">
      <c r="A671" s="165"/>
      <c r="B671"/>
      <c r="C671" s="166"/>
      <c r="D671"/>
      <c r="E671" s="167"/>
      <c r="F671"/>
      <c r="G671" s="165"/>
      <c r="H671"/>
      <c r="I671" s="165"/>
      <c r="J671"/>
      <c r="K671" s="169"/>
    </row>
    <row r="672" spans="1:11" ht="13.8">
      <c r="A672" s="165"/>
      <c r="B672"/>
      <c r="C672" s="166"/>
      <c r="D672"/>
      <c r="E672" s="167"/>
      <c r="F672"/>
      <c r="G672" s="165"/>
      <c r="H672"/>
      <c r="I672" s="165"/>
      <c r="J672"/>
      <c r="K672" s="169"/>
    </row>
    <row r="673" spans="1:11" ht="13.8">
      <c r="A673" s="165"/>
      <c r="B673"/>
      <c r="C673" s="166"/>
      <c r="D673"/>
      <c r="E673" s="167"/>
      <c r="F673"/>
      <c r="G673" s="165"/>
      <c r="H673"/>
      <c r="I673" s="165"/>
      <c r="J673"/>
      <c r="K673" s="169"/>
    </row>
    <row r="674" spans="1:11" ht="13.8">
      <c r="A674" s="165"/>
      <c r="B674"/>
      <c r="C674" s="166"/>
      <c r="D674"/>
      <c r="E674" s="167"/>
      <c r="F674"/>
      <c r="G674" s="165"/>
      <c r="H674"/>
      <c r="I674" s="165"/>
      <c r="J674"/>
      <c r="K674" s="169"/>
    </row>
    <row r="675" spans="1:11" ht="13.8">
      <c r="A675" s="165"/>
      <c r="B675"/>
      <c r="C675" s="166"/>
      <c r="D675"/>
      <c r="E675" s="167"/>
      <c r="F675"/>
      <c r="G675" s="165"/>
      <c r="H675"/>
      <c r="I675" s="165"/>
      <c r="J675"/>
      <c r="K675" s="169"/>
    </row>
    <row r="676" spans="1:11" ht="13.8">
      <c r="A676" s="165"/>
      <c r="B676"/>
      <c r="C676" s="166"/>
      <c r="D676"/>
      <c r="E676" s="167"/>
      <c r="F676"/>
      <c r="G676" s="165"/>
      <c r="H676"/>
      <c r="I676" s="165"/>
      <c r="J676"/>
      <c r="K676" s="169"/>
    </row>
    <row r="677" spans="1:11" ht="13.8">
      <c r="A677" s="165"/>
      <c r="B677"/>
      <c r="C677" s="166"/>
      <c r="D677"/>
      <c r="E677" s="167"/>
      <c r="F677"/>
      <c r="G677" s="165"/>
      <c r="H677"/>
      <c r="I677" s="165"/>
      <c r="J677"/>
      <c r="K677" s="169"/>
    </row>
    <row r="678" spans="1:11" ht="13.8">
      <c r="A678" s="165"/>
      <c r="B678"/>
      <c r="C678" s="166"/>
      <c r="D678"/>
      <c r="E678" s="167"/>
      <c r="F678"/>
      <c r="G678" s="165"/>
      <c r="H678"/>
      <c r="I678" s="165"/>
      <c r="J678"/>
      <c r="K678" s="169"/>
    </row>
    <row r="679" spans="1:11" ht="13.8">
      <c r="A679" s="165"/>
      <c r="B679"/>
      <c r="C679" s="166"/>
      <c r="D679"/>
      <c r="E679" s="167"/>
      <c r="F679"/>
      <c r="G679" s="165"/>
      <c r="H679"/>
      <c r="I679" s="165"/>
      <c r="J679"/>
      <c r="K679" s="169"/>
    </row>
    <row r="680" spans="1:11" ht="13.8">
      <c r="A680" s="165"/>
      <c r="B680"/>
      <c r="C680" s="166"/>
      <c r="D680"/>
      <c r="E680" s="167"/>
      <c r="F680"/>
      <c r="G680" s="165"/>
      <c r="H680"/>
      <c r="I680" s="165"/>
      <c r="J680"/>
      <c r="K680" s="169"/>
    </row>
    <row r="681" spans="1:11" ht="13.8">
      <c r="A681" s="165"/>
      <c r="B681"/>
      <c r="C681" s="166"/>
      <c r="D681"/>
      <c r="E681" s="167"/>
      <c r="F681"/>
      <c r="G681" s="165"/>
      <c r="H681"/>
      <c r="I681" s="165"/>
      <c r="J681"/>
      <c r="K681" s="169"/>
    </row>
    <row r="682" spans="1:11" ht="13.8">
      <c r="A682" s="165"/>
      <c r="B682"/>
      <c r="C682" s="166"/>
      <c r="D682"/>
      <c r="E682" s="167"/>
      <c r="F682"/>
      <c r="G682" s="165"/>
      <c r="H682"/>
      <c r="I682" s="165"/>
      <c r="J682"/>
      <c r="K682" s="169"/>
    </row>
    <row r="683" spans="1:11" ht="13.8">
      <c r="A683" s="165"/>
      <c r="B683"/>
      <c r="C683" s="166"/>
      <c r="D683"/>
      <c r="E683" s="167"/>
      <c r="F683"/>
      <c r="G683" s="165"/>
      <c r="H683"/>
      <c r="I683" s="165"/>
      <c r="J683"/>
      <c r="K683" s="169"/>
    </row>
    <row r="684" spans="1:11" ht="13.8">
      <c r="A684" s="165"/>
      <c r="B684"/>
      <c r="C684" s="166"/>
      <c r="D684"/>
      <c r="E684" s="167"/>
      <c r="F684"/>
      <c r="G684" s="165"/>
      <c r="H684"/>
      <c r="I684" s="165"/>
      <c r="J684"/>
      <c r="K684" s="169"/>
    </row>
    <row r="685" spans="1:11" ht="13.8">
      <c r="A685" s="165"/>
      <c r="B685"/>
      <c r="C685" s="166"/>
      <c r="D685"/>
      <c r="E685" s="167"/>
      <c r="F685"/>
      <c r="G685" s="165"/>
      <c r="H685"/>
      <c r="I685" s="165"/>
      <c r="J685"/>
      <c r="K685" s="169"/>
    </row>
    <row r="686" spans="1:11" ht="13.8">
      <c r="A686" s="165"/>
      <c r="B686"/>
      <c r="C686" s="166"/>
      <c r="D686"/>
      <c r="E686" s="167"/>
      <c r="F686"/>
      <c r="G686" s="165"/>
      <c r="H686"/>
      <c r="I686" s="165"/>
      <c r="J686"/>
      <c r="K686" s="169"/>
    </row>
    <row r="687" spans="1:11" ht="13.8">
      <c r="A687" s="165"/>
      <c r="B687"/>
      <c r="C687" s="166"/>
      <c r="D687"/>
      <c r="E687" s="167"/>
      <c r="F687"/>
      <c r="G687" s="165"/>
      <c r="H687"/>
      <c r="I687" s="165"/>
      <c r="J687"/>
      <c r="K687" s="169"/>
    </row>
    <row r="688" spans="1:11" ht="13.8">
      <c r="A688" s="165"/>
      <c r="B688"/>
      <c r="C688" s="166"/>
      <c r="D688"/>
      <c r="E688" s="167"/>
      <c r="F688"/>
      <c r="G688" s="165"/>
      <c r="H688"/>
      <c r="I688" s="165"/>
      <c r="J688"/>
      <c r="K688" s="169"/>
    </row>
    <row r="689" spans="1:11" ht="13.8">
      <c r="A689" s="165"/>
      <c r="B689"/>
      <c r="C689" s="166"/>
      <c r="D689"/>
      <c r="E689" s="167"/>
      <c r="F689"/>
      <c r="G689" s="165"/>
      <c r="H689"/>
      <c r="I689" s="165"/>
      <c r="J689"/>
      <c r="K689" s="169"/>
    </row>
    <row r="690" spans="1:11" ht="13.8">
      <c r="A690" s="165"/>
      <c r="B690"/>
      <c r="C690" s="166"/>
      <c r="D690"/>
      <c r="E690" s="167"/>
      <c r="F690"/>
      <c r="G690" s="165"/>
      <c r="H690"/>
      <c r="I690" s="165"/>
      <c r="J690"/>
      <c r="K690" s="169"/>
    </row>
    <row r="691" spans="1:11" ht="13.8">
      <c r="A691" s="165"/>
      <c r="B691"/>
      <c r="C691" s="166"/>
      <c r="D691"/>
      <c r="E691" s="167"/>
      <c r="F691"/>
      <c r="G691" s="165"/>
      <c r="H691"/>
      <c r="I691" s="165"/>
      <c r="J691"/>
      <c r="K691" s="169"/>
    </row>
    <row r="692" spans="1:11" ht="13.8">
      <c r="A692" s="165"/>
      <c r="B692"/>
      <c r="C692" s="166"/>
      <c r="D692"/>
      <c r="E692" s="167"/>
      <c r="F692"/>
      <c r="G692" s="165"/>
      <c r="H692"/>
      <c r="I692" s="165"/>
      <c r="J692"/>
      <c r="K692" s="169"/>
    </row>
    <row r="693" spans="1:11" ht="13.8">
      <c r="A693" s="165"/>
      <c r="B693"/>
      <c r="C693" s="166"/>
      <c r="D693"/>
      <c r="E693" s="167"/>
      <c r="F693"/>
      <c r="G693" s="165"/>
      <c r="H693"/>
      <c r="I693" s="165"/>
      <c r="J693"/>
      <c r="K693" s="169"/>
    </row>
    <row r="694" spans="1:11" ht="13.8">
      <c r="A694" s="165"/>
      <c r="B694"/>
      <c r="C694" s="166"/>
      <c r="D694"/>
      <c r="E694" s="167"/>
      <c r="F694"/>
      <c r="G694" s="165"/>
      <c r="H694"/>
      <c r="I694" s="165"/>
      <c r="J694"/>
      <c r="K694" s="169"/>
    </row>
    <row r="695" spans="1:11" ht="13.8">
      <c r="A695" s="165"/>
      <c r="B695"/>
      <c r="C695" s="166"/>
      <c r="D695"/>
      <c r="E695" s="167"/>
      <c r="F695"/>
      <c r="G695" s="165"/>
      <c r="H695"/>
      <c r="I695" s="165"/>
      <c r="J695"/>
      <c r="K695" s="169"/>
    </row>
    <row r="696" spans="1:11" ht="13.8">
      <c r="A696" s="165"/>
      <c r="B696"/>
      <c r="C696" s="166"/>
      <c r="D696"/>
      <c r="E696" s="167"/>
      <c r="F696"/>
      <c r="G696" s="165"/>
      <c r="H696"/>
      <c r="I696" s="165"/>
      <c r="J696"/>
      <c r="K696" s="169"/>
    </row>
    <row r="697" spans="1:11" ht="13.8">
      <c r="A697" s="165"/>
      <c r="B697"/>
      <c r="C697" s="166"/>
      <c r="D697"/>
      <c r="E697" s="167"/>
      <c r="F697"/>
      <c r="G697" s="165"/>
      <c r="H697"/>
      <c r="I697" s="165"/>
      <c r="J697"/>
      <c r="K697" s="169"/>
    </row>
    <row r="698" spans="1:11" ht="13.8">
      <c r="A698" s="165"/>
      <c r="B698"/>
      <c r="C698" s="166"/>
      <c r="D698"/>
      <c r="E698" s="167"/>
      <c r="F698"/>
      <c r="G698" s="165"/>
      <c r="H698"/>
      <c r="I698" s="165"/>
      <c r="J698"/>
      <c r="K698" s="169"/>
    </row>
    <row r="699" spans="1:11" ht="13.8">
      <c r="A699" s="165"/>
      <c r="B699"/>
      <c r="C699" s="166"/>
      <c r="D699"/>
      <c r="E699" s="167"/>
      <c r="F699"/>
      <c r="G699" s="165"/>
      <c r="H699"/>
      <c r="I699" s="165"/>
      <c r="J699"/>
      <c r="K699" s="169"/>
    </row>
    <row r="700" spans="1:11" ht="13.8">
      <c r="A700" s="165"/>
      <c r="B700"/>
      <c r="C700" s="166"/>
      <c r="D700"/>
      <c r="E700" s="167"/>
      <c r="F700"/>
      <c r="G700" s="165"/>
      <c r="H700"/>
      <c r="I700" s="165"/>
      <c r="J700"/>
      <c r="K700" s="169"/>
    </row>
    <row r="701" spans="1:11" ht="13.8">
      <c r="A701" s="165"/>
      <c r="B701"/>
      <c r="C701" s="166"/>
      <c r="D701"/>
      <c r="E701" s="167"/>
      <c r="F701"/>
      <c r="G701" s="165"/>
      <c r="H701"/>
      <c r="I701" s="165"/>
      <c r="J701"/>
      <c r="K701" s="169"/>
    </row>
    <row r="702" spans="1:11" ht="13.8">
      <c r="A702" s="165"/>
      <c r="B702"/>
      <c r="C702" s="166"/>
      <c r="D702"/>
      <c r="E702" s="167"/>
      <c r="F702"/>
      <c r="G702" s="165"/>
      <c r="H702"/>
      <c r="I702" s="165"/>
      <c r="J702"/>
      <c r="K702" s="169"/>
    </row>
    <row r="703" spans="1:11" ht="13.8">
      <c r="A703" s="165"/>
      <c r="B703"/>
      <c r="C703" s="166"/>
      <c r="D703"/>
      <c r="E703" s="167"/>
      <c r="F703"/>
      <c r="G703" s="165"/>
      <c r="H703"/>
      <c r="I703" s="165"/>
      <c r="J703"/>
      <c r="K703" s="169"/>
    </row>
    <row r="704" spans="1:11" ht="13.8">
      <c r="A704" s="165"/>
      <c r="B704"/>
      <c r="C704" s="166"/>
      <c r="D704"/>
      <c r="E704" s="167"/>
      <c r="F704"/>
      <c r="G704" s="165"/>
      <c r="H704"/>
      <c r="I704" s="165"/>
      <c r="J704"/>
      <c r="K704" s="169"/>
    </row>
    <row r="705" spans="1:11" ht="13.8">
      <c r="A705" s="165"/>
      <c r="B705"/>
      <c r="C705" s="166"/>
      <c r="D705"/>
      <c r="E705" s="167"/>
      <c r="F705"/>
      <c r="G705" s="165"/>
      <c r="H705"/>
      <c r="I705" s="165"/>
      <c r="J705"/>
      <c r="K705" s="169"/>
    </row>
    <row r="706" spans="1:11" ht="13.8">
      <c r="A706" s="165"/>
      <c r="B706"/>
      <c r="C706" s="166"/>
      <c r="D706"/>
      <c r="E706" s="167"/>
      <c r="F706"/>
      <c r="G706" s="165"/>
      <c r="H706"/>
      <c r="I706" s="165"/>
      <c r="J706"/>
      <c r="K706" s="169"/>
    </row>
    <row r="707" spans="1:11" ht="13.8">
      <c r="A707" s="165"/>
      <c r="B707"/>
      <c r="C707" s="166"/>
      <c r="D707"/>
      <c r="E707" s="167"/>
      <c r="F707"/>
      <c r="G707" s="165"/>
      <c r="H707"/>
      <c r="I707" s="165"/>
      <c r="J707"/>
      <c r="K707" s="169"/>
    </row>
    <row r="708" spans="1:11" ht="13.8">
      <c r="A708" s="165"/>
      <c r="B708"/>
      <c r="C708" s="166"/>
      <c r="D708"/>
      <c r="E708" s="167"/>
      <c r="F708"/>
      <c r="G708" s="165"/>
      <c r="H708"/>
      <c r="I708" s="165"/>
      <c r="J708"/>
      <c r="K708" s="169"/>
    </row>
    <row r="709" spans="1:11" ht="13.8">
      <c r="A709" s="165"/>
      <c r="B709"/>
      <c r="C709" s="166"/>
      <c r="D709"/>
      <c r="E709" s="167"/>
      <c r="F709"/>
      <c r="G709" s="165"/>
      <c r="H709"/>
      <c r="I709" s="165"/>
      <c r="J709"/>
      <c r="K709" s="169"/>
    </row>
    <row r="710" spans="1:11" ht="13.8">
      <c r="A710" s="165"/>
      <c r="B710"/>
      <c r="C710" s="166"/>
      <c r="D710"/>
      <c r="E710" s="167"/>
      <c r="F710"/>
      <c r="G710" s="165"/>
      <c r="H710"/>
      <c r="I710" s="165"/>
      <c r="J710"/>
      <c r="K710" s="169"/>
    </row>
    <row r="711" spans="1:11" ht="13.8">
      <c r="A711" s="165"/>
      <c r="B711"/>
      <c r="C711" s="166"/>
      <c r="D711"/>
      <c r="E711" s="167"/>
      <c r="F711"/>
      <c r="G711" s="165"/>
      <c r="H711"/>
      <c r="I711" s="165"/>
      <c r="J711"/>
      <c r="K711" s="169"/>
    </row>
    <row r="712" spans="1:11" ht="13.8">
      <c r="A712" s="165"/>
      <c r="B712"/>
      <c r="C712" s="166"/>
      <c r="D712"/>
      <c r="E712" s="167"/>
      <c r="F712"/>
      <c r="G712" s="165"/>
      <c r="H712"/>
      <c r="I712" s="165"/>
      <c r="J712"/>
      <c r="K712" s="169"/>
    </row>
    <row r="713" spans="1:11" ht="13.8">
      <c r="A713" s="165"/>
      <c r="B713"/>
      <c r="C713" s="166"/>
      <c r="D713"/>
      <c r="E713" s="167"/>
      <c r="F713"/>
      <c r="G713" s="165"/>
      <c r="H713"/>
      <c r="I713" s="165"/>
      <c r="J713"/>
      <c r="K713" s="169"/>
    </row>
    <row r="714" spans="1:11" ht="13.8">
      <c r="A714" s="165"/>
      <c r="B714"/>
      <c r="C714" s="166"/>
      <c r="D714"/>
      <c r="E714" s="167"/>
      <c r="F714"/>
      <c r="G714" s="165"/>
      <c r="H714"/>
      <c r="I714" s="165"/>
      <c r="J714"/>
      <c r="K714" s="169"/>
    </row>
    <row r="715" spans="1:11" ht="13.8">
      <c r="A715" s="165"/>
      <c r="B715"/>
      <c r="C715" s="166"/>
      <c r="D715"/>
      <c r="E715" s="167"/>
      <c r="F715"/>
      <c r="G715" s="165"/>
      <c r="H715"/>
      <c r="I715" s="165"/>
      <c r="J715"/>
      <c r="K715" s="169"/>
    </row>
    <row r="716" spans="1:11" ht="13.8">
      <c r="A716" s="165"/>
      <c r="B716"/>
      <c r="C716" s="166"/>
      <c r="D716"/>
      <c r="E716" s="167"/>
      <c r="F716"/>
      <c r="G716" s="165"/>
      <c r="H716"/>
      <c r="I716" s="165"/>
      <c r="J716"/>
      <c r="K716" s="169"/>
    </row>
  </sheetData>
  <sheetProtection algorithmName="SHA-512" hashValue="xFRZ3+Wg0d1MkJ2ndoaZOGPtcM11NpHINd7UWHR2MCM46iG7e28/dbDMsvd6qkhEizrRNCvwbFAUOflTUX98NA==" saltValue="R2vF4mGWKqrFnKPYukMX3g==" spinCount="100000" sheet="1" formatCells="0" formatColumns="0" formatRows="0" insertColumns="0" insertRows="0" insertHyperlinks="0" deleteColumns="0" deleteRows="0" sort="0" autoFilter="0"/>
  <phoneticPr fontId="42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AB201"/>
  <sheetViews>
    <sheetView workbookViewId="0">
      <selection activeCell="F7" sqref="F7"/>
    </sheetView>
  </sheetViews>
  <sheetFormatPr defaultColWidth="11.6640625" defaultRowHeight="13.2"/>
  <cols>
    <col min="1" max="1" width="4.109375" style="142" customWidth="1"/>
    <col min="2" max="2" width="16.6640625" style="142" customWidth="1"/>
    <col min="3" max="5" width="8" style="142" customWidth="1"/>
    <col min="6" max="6" width="39.6640625" style="142" customWidth="1"/>
    <col min="7" max="7" width="11.6640625" style="142"/>
    <col min="8" max="8" width="14.109375" style="142" customWidth="1"/>
    <col min="9" max="9" width="22.44140625" style="142" customWidth="1"/>
    <col min="10" max="10" width="34.109375" style="142" customWidth="1"/>
    <col min="11" max="11" width="11.6640625" style="142"/>
    <col min="12" max="12" width="11.6640625" style="143"/>
    <col min="13" max="13" width="11.6640625" style="143" customWidth="1"/>
    <col min="14" max="14" width="31.6640625" style="142" customWidth="1"/>
    <col min="15" max="15" width="11.6640625" style="143" customWidth="1"/>
    <col min="16" max="17" width="15" style="142" customWidth="1"/>
    <col min="18" max="18" width="10.88671875" style="144" customWidth="1"/>
    <col min="19" max="19" width="8.33203125" style="143" customWidth="1"/>
    <col min="20" max="20" width="36.6640625" style="142" customWidth="1"/>
    <col min="21" max="22" width="12.44140625" style="142" customWidth="1"/>
    <col min="23" max="23" width="12.44140625" style="145" customWidth="1"/>
    <col min="24" max="24" width="11.6640625" style="142"/>
    <col min="25" max="25" width="14.109375" style="142" customWidth="1"/>
    <col min="26" max="26" width="22.44140625" style="142" customWidth="1"/>
    <col min="27" max="27" width="34.109375" style="142" customWidth="1"/>
    <col min="28" max="28" width="34.109375" style="144" customWidth="1"/>
    <col min="29" max="16384" width="11.6640625" style="144"/>
  </cols>
  <sheetData>
    <row r="1" spans="1:28" s="141" customFormat="1" ht="22.8">
      <c r="A1" s="146" t="s">
        <v>1467</v>
      </c>
      <c r="B1" s="146" t="s">
        <v>1468</v>
      </c>
      <c r="C1" s="146" t="s">
        <v>1469</v>
      </c>
      <c r="D1" s="146" t="s">
        <v>1470</v>
      </c>
      <c r="E1" s="146" t="s">
        <v>1471</v>
      </c>
      <c r="F1" s="147" t="s">
        <v>1472</v>
      </c>
      <c r="G1" s="148" t="s">
        <v>1473</v>
      </c>
      <c r="H1" s="148" t="s">
        <v>1474</v>
      </c>
      <c r="I1" s="148" t="s">
        <v>1475</v>
      </c>
      <c r="J1" s="148" t="s">
        <v>1476</v>
      </c>
      <c r="K1" s="148" t="s">
        <v>1477</v>
      </c>
      <c r="L1" s="151" t="s">
        <v>1478</v>
      </c>
      <c r="M1" s="152" t="s">
        <v>1479</v>
      </c>
      <c r="N1" s="153" t="s">
        <v>1480</v>
      </c>
      <c r="O1" s="152" t="s">
        <v>1481</v>
      </c>
      <c r="P1" s="153" t="s">
        <v>1482</v>
      </c>
      <c r="Q1" s="151" t="s">
        <v>1483</v>
      </c>
      <c r="R1" s="146" t="s">
        <v>1484</v>
      </c>
      <c r="S1" s="146" t="s">
        <v>1485</v>
      </c>
      <c r="T1" s="146" t="s">
        <v>1486</v>
      </c>
      <c r="U1" s="146" t="s">
        <v>1487</v>
      </c>
      <c r="V1" s="156" t="s">
        <v>1488</v>
      </c>
      <c r="W1" s="157" t="s">
        <v>1489</v>
      </c>
      <c r="X1" s="152" t="s">
        <v>1490</v>
      </c>
      <c r="Y1" s="159" t="s">
        <v>1491</v>
      </c>
      <c r="Z1" s="159" t="s">
        <v>1492</v>
      </c>
      <c r="AA1" s="159" t="s">
        <v>1493</v>
      </c>
      <c r="AB1" s="159" t="s">
        <v>1494</v>
      </c>
    </row>
    <row r="2" spans="1:28">
      <c r="A2" s="149" t="s">
        <v>1495</v>
      </c>
      <c r="B2" s="149" t="s">
        <v>1495</v>
      </c>
      <c r="C2" s="149" t="s">
        <v>1495</v>
      </c>
      <c r="D2" s="149" t="s">
        <v>1495</v>
      </c>
      <c r="E2" s="149" t="s">
        <v>1495</v>
      </c>
      <c r="F2" s="149" t="s">
        <v>1495</v>
      </c>
      <c r="G2" s="149" t="s">
        <v>1495</v>
      </c>
      <c r="H2" s="149" t="s">
        <v>1495</v>
      </c>
      <c r="I2" s="149" t="s">
        <v>1495</v>
      </c>
      <c r="J2" s="149"/>
      <c r="K2" s="149" t="s">
        <v>1495</v>
      </c>
      <c r="L2" s="154" t="s">
        <v>1495</v>
      </c>
      <c r="M2" s="154" t="s">
        <v>1495</v>
      </c>
      <c r="N2" s="149" t="s">
        <v>1495</v>
      </c>
      <c r="O2" s="154" t="s">
        <v>1495</v>
      </c>
      <c r="P2" s="149" t="s">
        <v>1495</v>
      </c>
      <c r="Q2" s="149" t="s">
        <v>1495</v>
      </c>
      <c r="R2" s="144" t="str">
        <f>IFERROR(IF(L2*M2*O2=0,"",L2*M2*O2),"")</f>
        <v/>
      </c>
      <c r="S2" s="154" t="s">
        <v>1495</v>
      </c>
      <c r="T2" s="149" t="s">
        <v>1495</v>
      </c>
      <c r="U2" s="149" t="s">
        <v>1495</v>
      </c>
      <c r="V2" s="149" t="s">
        <v>1495</v>
      </c>
      <c r="W2" s="158" t="s">
        <v>1495</v>
      </c>
      <c r="X2" s="149" t="s">
        <v>1495</v>
      </c>
      <c r="Y2" s="149" t="s">
        <v>1495</v>
      </c>
      <c r="Z2" s="149" t="s">
        <v>1495</v>
      </c>
      <c r="AA2" s="149" t="s">
        <v>1495</v>
      </c>
    </row>
    <row r="3" spans="1:28">
      <c r="B3" s="150"/>
      <c r="G3" s="150"/>
      <c r="R3" s="144" t="str">
        <f t="shared" ref="R3:R66" si="0">IFERROR(IF(L3*M3*O3=0,"",L3*M3*O3),"")</f>
        <v/>
      </c>
    </row>
    <row r="4" spans="1:28">
      <c r="B4" s="150"/>
      <c r="G4" s="150"/>
      <c r="R4" s="144" t="str">
        <f t="shared" si="0"/>
        <v/>
      </c>
    </row>
    <row r="5" spans="1:28">
      <c r="B5" s="150"/>
      <c r="E5" s="150"/>
      <c r="G5" s="150"/>
      <c r="R5" s="144" t="str">
        <f t="shared" si="0"/>
        <v/>
      </c>
    </row>
    <row r="6" spans="1:28">
      <c r="B6" s="150"/>
      <c r="R6" s="144" t="str">
        <f t="shared" si="0"/>
        <v/>
      </c>
    </row>
    <row r="7" spans="1:28">
      <c r="B7" s="150"/>
      <c r="R7" s="144" t="str">
        <f t="shared" si="0"/>
        <v/>
      </c>
    </row>
    <row r="8" spans="1:28">
      <c r="A8" s="150"/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5"/>
      <c r="M8" s="155"/>
      <c r="N8" s="150"/>
      <c r="O8" s="155"/>
      <c r="P8" s="150"/>
      <c r="Q8" s="150"/>
      <c r="R8" s="144" t="str">
        <f t="shared" si="0"/>
        <v/>
      </c>
      <c r="S8" s="155"/>
      <c r="T8" s="150"/>
    </row>
    <row r="9" spans="1:28">
      <c r="A9" s="150"/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5"/>
      <c r="M9" s="155"/>
      <c r="N9" s="150"/>
      <c r="O9" s="155"/>
      <c r="P9" s="150"/>
      <c r="Q9" s="150"/>
      <c r="R9" s="144" t="str">
        <f t="shared" si="0"/>
        <v/>
      </c>
      <c r="S9" s="155"/>
      <c r="T9" s="150"/>
    </row>
    <row r="10" spans="1:28">
      <c r="A10" s="150"/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5"/>
      <c r="M10" s="155"/>
      <c r="N10" s="150"/>
      <c r="O10" s="155"/>
      <c r="P10" s="150"/>
      <c r="Q10" s="150"/>
      <c r="R10" s="144" t="str">
        <f t="shared" si="0"/>
        <v/>
      </c>
      <c r="S10" s="155"/>
      <c r="T10" s="150"/>
    </row>
    <row r="11" spans="1:28">
      <c r="A11" s="150"/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5"/>
      <c r="M11" s="155"/>
      <c r="N11" s="150"/>
      <c r="O11" s="155"/>
      <c r="P11" s="150"/>
      <c r="Q11" s="150"/>
      <c r="R11" s="144" t="str">
        <f t="shared" si="0"/>
        <v/>
      </c>
      <c r="S11" s="155"/>
      <c r="T11" s="150"/>
    </row>
    <row r="12" spans="1:28">
      <c r="A12" s="150"/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5"/>
      <c r="M12" s="155"/>
      <c r="N12" s="150"/>
      <c r="O12" s="155"/>
      <c r="P12" s="150"/>
      <c r="Q12" s="150"/>
      <c r="R12" s="144" t="str">
        <f t="shared" si="0"/>
        <v/>
      </c>
      <c r="S12" s="155"/>
      <c r="T12" s="150"/>
    </row>
    <row r="13" spans="1:28">
      <c r="A13" s="150"/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5"/>
      <c r="M13" s="155"/>
      <c r="N13" s="150"/>
      <c r="O13" s="155"/>
      <c r="P13" s="150"/>
      <c r="Q13" s="150"/>
      <c r="R13" s="144" t="str">
        <f t="shared" si="0"/>
        <v/>
      </c>
      <c r="S13" s="155"/>
      <c r="T13" s="150"/>
    </row>
    <row r="14" spans="1:28">
      <c r="R14" s="144" t="str">
        <f t="shared" si="0"/>
        <v/>
      </c>
    </row>
    <row r="15" spans="1:28">
      <c r="R15" s="144" t="str">
        <f t="shared" si="0"/>
        <v/>
      </c>
    </row>
    <row r="16" spans="1:28">
      <c r="R16" s="144" t="str">
        <f t="shared" si="0"/>
        <v/>
      </c>
    </row>
    <row r="17" spans="18:18">
      <c r="R17" s="144" t="str">
        <f t="shared" si="0"/>
        <v/>
      </c>
    </row>
    <row r="18" spans="18:18">
      <c r="R18" s="144" t="str">
        <f t="shared" si="0"/>
        <v/>
      </c>
    </row>
    <row r="19" spans="18:18">
      <c r="R19" s="144" t="str">
        <f t="shared" si="0"/>
        <v/>
      </c>
    </row>
    <row r="20" spans="18:18">
      <c r="R20" s="144" t="str">
        <f t="shared" si="0"/>
        <v/>
      </c>
    </row>
    <row r="21" spans="18:18">
      <c r="R21" s="144" t="str">
        <f t="shared" si="0"/>
        <v/>
      </c>
    </row>
    <row r="22" spans="18:18">
      <c r="R22" s="144" t="str">
        <f t="shared" si="0"/>
        <v/>
      </c>
    </row>
    <row r="23" spans="18:18">
      <c r="R23" s="144" t="str">
        <f t="shared" si="0"/>
        <v/>
      </c>
    </row>
    <row r="24" spans="18:18">
      <c r="R24" s="144" t="str">
        <f t="shared" si="0"/>
        <v/>
      </c>
    </row>
    <row r="25" spans="18:18">
      <c r="R25" s="144" t="str">
        <f t="shared" si="0"/>
        <v/>
      </c>
    </row>
    <row r="26" spans="18:18">
      <c r="R26" s="144" t="str">
        <f t="shared" si="0"/>
        <v/>
      </c>
    </row>
    <row r="27" spans="18:18">
      <c r="R27" s="144" t="str">
        <f t="shared" si="0"/>
        <v/>
      </c>
    </row>
    <row r="28" spans="18:18">
      <c r="R28" s="144" t="str">
        <f t="shared" si="0"/>
        <v/>
      </c>
    </row>
    <row r="29" spans="18:18">
      <c r="R29" s="144" t="str">
        <f t="shared" si="0"/>
        <v/>
      </c>
    </row>
    <row r="30" spans="18:18">
      <c r="R30" s="144" t="str">
        <f t="shared" si="0"/>
        <v/>
      </c>
    </row>
    <row r="31" spans="18:18">
      <c r="R31" s="144" t="str">
        <f t="shared" si="0"/>
        <v/>
      </c>
    </row>
    <row r="32" spans="18:18">
      <c r="R32" s="144" t="str">
        <f t="shared" si="0"/>
        <v/>
      </c>
    </row>
    <row r="33" spans="18:18">
      <c r="R33" s="144" t="str">
        <f t="shared" si="0"/>
        <v/>
      </c>
    </row>
    <row r="34" spans="18:18">
      <c r="R34" s="144" t="str">
        <f t="shared" si="0"/>
        <v/>
      </c>
    </row>
    <row r="35" spans="18:18">
      <c r="R35" s="144" t="str">
        <f t="shared" si="0"/>
        <v/>
      </c>
    </row>
    <row r="36" spans="18:18">
      <c r="R36" s="144" t="str">
        <f t="shared" si="0"/>
        <v/>
      </c>
    </row>
    <row r="37" spans="18:18">
      <c r="R37" s="144" t="str">
        <f t="shared" si="0"/>
        <v/>
      </c>
    </row>
    <row r="38" spans="18:18">
      <c r="R38" s="144" t="str">
        <f t="shared" si="0"/>
        <v/>
      </c>
    </row>
    <row r="39" spans="18:18">
      <c r="R39" s="144" t="str">
        <f t="shared" si="0"/>
        <v/>
      </c>
    </row>
    <row r="40" spans="18:18">
      <c r="R40" s="144" t="str">
        <f t="shared" si="0"/>
        <v/>
      </c>
    </row>
    <row r="41" spans="18:18">
      <c r="R41" s="144" t="str">
        <f t="shared" si="0"/>
        <v/>
      </c>
    </row>
    <row r="42" spans="18:18">
      <c r="R42" s="144" t="str">
        <f t="shared" si="0"/>
        <v/>
      </c>
    </row>
    <row r="43" spans="18:18">
      <c r="R43" s="144" t="str">
        <f t="shared" si="0"/>
        <v/>
      </c>
    </row>
    <row r="44" spans="18:18">
      <c r="R44" s="144" t="str">
        <f t="shared" si="0"/>
        <v/>
      </c>
    </row>
    <row r="45" spans="18:18">
      <c r="R45" s="144" t="str">
        <f t="shared" si="0"/>
        <v/>
      </c>
    </row>
    <row r="46" spans="18:18">
      <c r="R46" s="144" t="str">
        <f t="shared" si="0"/>
        <v/>
      </c>
    </row>
    <row r="47" spans="18:18">
      <c r="R47" s="144" t="str">
        <f t="shared" si="0"/>
        <v/>
      </c>
    </row>
    <row r="48" spans="18:18">
      <c r="R48" s="144" t="str">
        <f t="shared" si="0"/>
        <v/>
      </c>
    </row>
    <row r="49" spans="18:18">
      <c r="R49" s="144" t="str">
        <f t="shared" si="0"/>
        <v/>
      </c>
    </row>
    <row r="50" spans="18:18">
      <c r="R50" s="144" t="str">
        <f t="shared" si="0"/>
        <v/>
      </c>
    </row>
    <row r="51" spans="18:18">
      <c r="R51" s="144" t="str">
        <f t="shared" si="0"/>
        <v/>
      </c>
    </row>
    <row r="52" spans="18:18">
      <c r="R52" s="144" t="str">
        <f t="shared" si="0"/>
        <v/>
      </c>
    </row>
    <row r="53" spans="18:18">
      <c r="R53" s="144" t="str">
        <f t="shared" si="0"/>
        <v/>
      </c>
    </row>
    <row r="54" spans="18:18">
      <c r="R54" s="144" t="str">
        <f t="shared" si="0"/>
        <v/>
      </c>
    </row>
    <row r="55" spans="18:18">
      <c r="R55" s="144" t="str">
        <f t="shared" si="0"/>
        <v/>
      </c>
    </row>
    <row r="56" spans="18:18">
      <c r="R56" s="144" t="str">
        <f t="shared" si="0"/>
        <v/>
      </c>
    </row>
    <row r="57" spans="18:18">
      <c r="R57" s="144" t="str">
        <f t="shared" si="0"/>
        <v/>
      </c>
    </row>
    <row r="58" spans="18:18">
      <c r="R58" s="144" t="str">
        <f t="shared" si="0"/>
        <v/>
      </c>
    </row>
    <row r="59" spans="18:18">
      <c r="R59" s="144" t="str">
        <f t="shared" si="0"/>
        <v/>
      </c>
    </row>
    <row r="60" spans="18:18">
      <c r="R60" s="144" t="str">
        <f t="shared" si="0"/>
        <v/>
      </c>
    </row>
    <row r="61" spans="18:18">
      <c r="R61" s="144" t="str">
        <f t="shared" si="0"/>
        <v/>
      </c>
    </row>
    <row r="62" spans="18:18">
      <c r="R62" s="144" t="str">
        <f t="shared" si="0"/>
        <v/>
      </c>
    </row>
    <row r="63" spans="18:18">
      <c r="R63" s="144" t="str">
        <f t="shared" si="0"/>
        <v/>
      </c>
    </row>
    <row r="64" spans="18:18">
      <c r="R64" s="144" t="str">
        <f t="shared" si="0"/>
        <v/>
      </c>
    </row>
    <row r="65" spans="18:18">
      <c r="R65" s="144" t="str">
        <f t="shared" si="0"/>
        <v/>
      </c>
    </row>
    <row r="66" spans="18:18">
      <c r="R66" s="144" t="str">
        <f t="shared" si="0"/>
        <v/>
      </c>
    </row>
    <row r="67" spans="18:18">
      <c r="R67" s="144" t="str">
        <f t="shared" ref="R67:R130" si="1">IFERROR(IF(L67*M67*O67=0,"",L67*M67*O67),"")</f>
        <v/>
      </c>
    </row>
    <row r="68" spans="18:18">
      <c r="R68" s="144" t="str">
        <f t="shared" si="1"/>
        <v/>
      </c>
    </row>
    <row r="69" spans="18:18">
      <c r="R69" s="144" t="str">
        <f t="shared" si="1"/>
        <v/>
      </c>
    </row>
    <row r="70" spans="18:18">
      <c r="R70" s="144" t="str">
        <f t="shared" si="1"/>
        <v/>
      </c>
    </row>
    <row r="71" spans="18:18">
      <c r="R71" s="144" t="str">
        <f t="shared" si="1"/>
        <v/>
      </c>
    </row>
    <row r="72" spans="18:18">
      <c r="R72" s="144" t="str">
        <f t="shared" si="1"/>
        <v/>
      </c>
    </row>
    <row r="73" spans="18:18">
      <c r="R73" s="144" t="str">
        <f t="shared" si="1"/>
        <v/>
      </c>
    </row>
    <row r="74" spans="18:18">
      <c r="R74" s="144" t="str">
        <f t="shared" si="1"/>
        <v/>
      </c>
    </row>
    <row r="75" spans="18:18">
      <c r="R75" s="144" t="str">
        <f t="shared" si="1"/>
        <v/>
      </c>
    </row>
    <row r="76" spans="18:18">
      <c r="R76" s="144" t="str">
        <f t="shared" si="1"/>
        <v/>
      </c>
    </row>
    <row r="77" spans="18:18">
      <c r="R77" s="144" t="str">
        <f t="shared" si="1"/>
        <v/>
      </c>
    </row>
    <row r="78" spans="18:18">
      <c r="R78" s="144" t="str">
        <f t="shared" si="1"/>
        <v/>
      </c>
    </row>
    <row r="79" spans="18:18">
      <c r="R79" s="144" t="str">
        <f t="shared" si="1"/>
        <v/>
      </c>
    </row>
    <row r="80" spans="18:18">
      <c r="R80" s="144" t="str">
        <f t="shared" si="1"/>
        <v/>
      </c>
    </row>
    <row r="81" spans="18:18">
      <c r="R81" s="144" t="str">
        <f t="shared" si="1"/>
        <v/>
      </c>
    </row>
    <row r="82" spans="18:18">
      <c r="R82" s="144" t="str">
        <f t="shared" si="1"/>
        <v/>
      </c>
    </row>
    <row r="83" spans="18:18">
      <c r="R83" s="144" t="str">
        <f t="shared" si="1"/>
        <v/>
      </c>
    </row>
    <row r="84" spans="18:18">
      <c r="R84" s="144" t="str">
        <f t="shared" si="1"/>
        <v/>
      </c>
    </row>
    <row r="85" spans="18:18">
      <c r="R85" s="144" t="str">
        <f t="shared" si="1"/>
        <v/>
      </c>
    </row>
    <row r="86" spans="18:18">
      <c r="R86" s="144" t="str">
        <f t="shared" si="1"/>
        <v/>
      </c>
    </row>
    <row r="87" spans="18:18">
      <c r="R87" s="144" t="str">
        <f t="shared" si="1"/>
        <v/>
      </c>
    </row>
    <row r="88" spans="18:18">
      <c r="R88" s="144" t="str">
        <f t="shared" si="1"/>
        <v/>
      </c>
    </row>
    <row r="89" spans="18:18">
      <c r="R89" s="144" t="str">
        <f t="shared" si="1"/>
        <v/>
      </c>
    </row>
    <row r="90" spans="18:18">
      <c r="R90" s="144" t="str">
        <f t="shared" si="1"/>
        <v/>
      </c>
    </row>
    <row r="91" spans="18:18">
      <c r="R91" s="144" t="str">
        <f t="shared" si="1"/>
        <v/>
      </c>
    </row>
    <row r="92" spans="18:18">
      <c r="R92" s="144" t="str">
        <f t="shared" si="1"/>
        <v/>
      </c>
    </row>
    <row r="93" spans="18:18">
      <c r="R93" s="144" t="str">
        <f t="shared" si="1"/>
        <v/>
      </c>
    </row>
    <row r="94" spans="18:18">
      <c r="R94" s="144" t="str">
        <f t="shared" si="1"/>
        <v/>
      </c>
    </row>
    <row r="95" spans="18:18">
      <c r="R95" s="144" t="str">
        <f t="shared" si="1"/>
        <v/>
      </c>
    </row>
    <row r="96" spans="18:18">
      <c r="R96" s="144" t="str">
        <f t="shared" si="1"/>
        <v/>
      </c>
    </row>
    <row r="97" spans="18:18">
      <c r="R97" s="144" t="str">
        <f t="shared" si="1"/>
        <v/>
      </c>
    </row>
    <row r="98" spans="18:18">
      <c r="R98" s="144" t="str">
        <f t="shared" si="1"/>
        <v/>
      </c>
    </row>
    <row r="99" spans="18:18">
      <c r="R99" s="144" t="str">
        <f t="shared" si="1"/>
        <v/>
      </c>
    </row>
    <row r="100" spans="18:18">
      <c r="R100" s="144" t="str">
        <f t="shared" si="1"/>
        <v/>
      </c>
    </row>
    <row r="101" spans="18:18">
      <c r="R101" s="144" t="str">
        <f t="shared" si="1"/>
        <v/>
      </c>
    </row>
    <row r="102" spans="18:18">
      <c r="R102" s="144" t="str">
        <f t="shared" si="1"/>
        <v/>
      </c>
    </row>
    <row r="103" spans="18:18">
      <c r="R103" s="144" t="str">
        <f t="shared" si="1"/>
        <v/>
      </c>
    </row>
    <row r="104" spans="18:18">
      <c r="R104" s="144" t="str">
        <f t="shared" si="1"/>
        <v/>
      </c>
    </row>
    <row r="105" spans="18:18">
      <c r="R105" s="144" t="str">
        <f t="shared" si="1"/>
        <v/>
      </c>
    </row>
    <row r="106" spans="18:18">
      <c r="R106" s="144" t="str">
        <f t="shared" si="1"/>
        <v/>
      </c>
    </row>
    <row r="107" spans="18:18">
      <c r="R107" s="144" t="str">
        <f t="shared" si="1"/>
        <v/>
      </c>
    </row>
    <row r="108" spans="18:18">
      <c r="R108" s="144" t="str">
        <f t="shared" si="1"/>
        <v/>
      </c>
    </row>
    <row r="109" spans="18:18">
      <c r="R109" s="144" t="str">
        <f t="shared" si="1"/>
        <v/>
      </c>
    </row>
    <row r="110" spans="18:18">
      <c r="R110" s="144" t="str">
        <f t="shared" si="1"/>
        <v/>
      </c>
    </row>
    <row r="111" spans="18:18">
      <c r="R111" s="144" t="str">
        <f t="shared" si="1"/>
        <v/>
      </c>
    </row>
    <row r="112" spans="18:18">
      <c r="R112" s="144" t="str">
        <f t="shared" si="1"/>
        <v/>
      </c>
    </row>
    <row r="113" spans="18:18">
      <c r="R113" s="144" t="str">
        <f t="shared" si="1"/>
        <v/>
      </c>
    </row>
    <row r="114" spans="18:18">
      <c r="R114" s="144" t="str">
        <f t="shared" si="1"/>
        <v/>
      </c>
    </row>
    <row r="115" spans="18:18">
      <c r="R115" s="144" t="str">
        <f t="shared" si="1"/>
        <v/>
      </c>
    </row>
    <row r="116" spans="18:18">
      <c r="R116" s="144" t="str">
        <f t="shared" si="1"/>
        <v/>
      </c>
    </row>
    <row r="117" spans="18:18">
      <c r="R117" s="144" t="str">
        <f t="shared" si="1"/>
        <v/>
      </c>
    </row>
    <row r="118" spans="18:18">
      <c r="R118" s="144" t="str">
        <f t="shared" si="1"/>
        <v/>
      </c>
    </row>
    <row r="119" spans="18:18">
      <c r="R119" s="144" t="str">
        <f t="shared" si="1"/>
        <v/>
      </c>
    </row>
    <row r="120" spans="18:18">
      <c r="R120" s="144" t="str">
        <f t="shared" si="1"/>
        <v/>
      </c>
    </row>
    <row r="121" spans="18:18">
      <c r="R121" s="144" t="str">
        <f t="shared" si="1"/>
        <v/>
      </c>
    </row>
    <row r="122" spans="18:18">
      <c r="R122" s="144" t="str">
        <f t="shared" si="1"/>
        <v/>
      </c>
    </row>
    <row r="123" spans="18:18">
      <c r="R123" s="144" t="str">
        <f t="shared" si="1"/>
        <v/>
      </c>
    </row>
    <row r="124" spans="18:18">
      <c r="R124" s="144" t="str">
        <f t="shared" si="1"/>
        <v/>
      </c>
    </row>
    <row r="125" spans="18:18">
      <c r="R125" s="144" t="str">
        <f t="shared" si="1"/>
        <v/>
      </c>
    </row>
    <row r="126" spans="18:18">
      <c r="R126" s="144" t="str">
        <f t="shared" si="1"/>
        <v/>
      </c>
    </row>
    <row r="127" spans="18:18">
      <c r="R127" s="144" t="str">
        <f t="shared" si="1"/>
        <v/>
      </c>
    </row>
    <row r="128" spans="18:18">
      <c r="R128" s="144" t="str">
        <f t="shared" si="1"/>
        <v/>
      </c>
    </row>
    <row r="129" spans="18:18">
      <c r="R129" s="144" t="str">
        <f t="shared" si="1"/>
        <v/>
      </c>
    </row>
    <row r="130" spans="18:18">
      <c r="R130" s="144" t="str">
        <f t="shared" si="1"/>
        <v/>
      </c>
    </row>
    <row r="131" spans="18:18">
      <c r="R131" s="144" t="str">
        <f t="shared" ref="R131:R194" si="2">IFERROR(IF(L131*M131*O131=0,"",L131*M131*O131),"")</f>
        <v/>
      </c>
    </row>
    <row r="132" spans="18:18">
      <c r="R132" s="144" t="str">
        <f t="shared" si="2"/>
        <v/>
      </c>
    </row>
    <row r="133" spans="18:18">
      <c r="R133" s="144" t="str">
        <f t="shared" si="2"/>
        <v/>
      </c>
    </row>
    <row r="134" spans="18:18">
      <c r="R134" s="144" t="str">
        <f t="shared" si="2"/>
        <v/>
      </c>
    </row>
    <row r="135" spans="18:18">
      <c r="R135" s="144" t="str">
        <f t="shared" si="2"/>
        <v/>
      </c>
    </row>
    <row r="136" spans="18:18">
      <c r="R136" s="144" t="str">
        <f t="shared" si="2"/>
        <v/>
      </c>
    </row>
    <row r="137" spans="18:18">
      <c r="R137" s="144" t="str">
        <f t="shared" si="2"/>
        <v/>
      </c>
    </row>
    <row r="138" spans="18:18">
      <c r="R138" s="144" t="str">
        <f t="shared" si="2"/>
        <v/>
      </c>
    </row>
    <row r="139" spans="18:18">
      <c r="R139" s="144" t="str">
        <f t="shared" si="2"/>
        <v/>
      </c>
    </row>
    <row r="140" spans="18:18">
      <c r="R140" s="144" t="str">
        <f t="shared" si="2"/>
        <v/>
      </c>
    </row>
    <row r="141" spans="18:18">
      <c r="R141" s="144" t="str">
        <f t="shared" si="2"/>
        <v/>
      </c>
    </row>
    <row r="142" spans="18:18">
      <c r="R142" s="144" t="str">
        <f t="shared" si="2"/>
        <v/>
      </c>
    </row>
    <row r="143" spans="18:18">
      <c r="R143" s="144" t="str">
        <f t="shared" si="2"/>
        <v/>
      </c>
    </row>
    <row r="144" spans="18:18">
      <c r="R144" s="144" t="str">
        <f t="shared" si="2"/>
        <v/>
      </c>
    </row>
    <row r="145" spans="18:18">
      <c r="R145" s="144" t="str">
        <f t="shared" si="2"/>
        <v/>
      </c>
    </row>
    <row r="146" spans="18:18">
      <c r="R146" s="144" t="str">
        <f t="shared" si="2"/>
        <v/>
      </c>
    </row>
    <row r="147" spans="18:18">
      <c r="R147" s="144" t="str">
        <f t="shared" si="2"/>
        <v/>
      </c>
    </row>
    <row r="148" spans="18:18">
      <c r="R148" s="144" t="str">
        <f t="shared" si="2"/>
        <v/>
      </c>
    </row>
    <row r="149" spans="18:18">
      <c r="R149" s="144" t="str">
        <f t="shared" si="2"/>
        <v/>
      </c>
    </row>
    <row r="150" spans="18:18">
      <c r="R150" s="144" t="str">
        <f t="shared" si="2"/>
        <v/>
      </c>
    </row>
    <row r="151" spans="18:18">
      <c r="R151" s="144" t="str">
        <f t="shared" si="2"/>
        <v/>
      </c>
    </row>
    <row r="152" spans="18:18">
      <c r="R152" s="144" t="str">
        <f t="shared" si="2"/>
        <v/>
      </c>
    </row>
    <row r="153" spans="18:18">
      <c r="R153" s="144" t="str">
        <f t="shared" si="2"/>
        <v/>
      </c>
    </row>
    <row r="154" spans="18:18">
      <c r="R154" s="144" t="str">
        <f t="shared" si="2"/>
        <v/>
      </c>
    </row>
    <row r="155" spans="18:18">
      <c r="R155" s="144" t="str">
        <f t="shared" si="2"/>
        <v/>
      </c>
    </row>
    <row r="156" spans="18:18">
      <c r="R156" s="144" t="str">
        <f t="shared" si="2"/>
        <v/>
      </c>
    </row>
    <row r="157" spans="18:18">
      <c r="R157" s="144" t="str">
        <f t="shared" si="2"/>
        <v/>
      </c>
    </row>
    <row r="158" spans="18:18">
      <c r="R158" s="144" t="str">
        <f t="shared" si="2"/>
        <v/>
      </c>
    </row>
    <row r="159" spans="18:18">
      <c r="R159" s="144" t="str">
        <f t="shared" si="2"/>
        <v/>
      </c>
    </row>
    <row r="160" spans="18:18">
      <c r="R160" s="144" t="str">
        <f t="shared" si="2"/>
        <v/>
      </c>
    </row>
    <row r="161" spans="18:18">
      <c r="R161" s="144" t="str">
        <f t="shared" si="2"/>
        <v/>
      </c>
    </row>
    <row r="162" spans="18:18">
      <c r="R162" s="144" t="str">
        <f t="shared" si="2"/>
        <v/>
      </c>
    </row>
    <row r="163" spans="18:18">
      <c r="R163" s="144" t="str">
        <f t="shared" si="2"/>
        <v/>
      </c>
    </row>
    <row r="164" spans="18:18">
      <c r="R164" s="144" t="str">
        <f t="shared" si="2"/>
        <v/>
      </c>
    </row>
    <row r="165" spans="18:18">
      <c r="R165" s="144" t="str">
        <f t="shared" si="2"/>
        <v/>
      </c>
    </row>
    <row r="166" spans="18:18">
      <c r="R166" s="144" t="str">
        <f t="shared" si="2"/>
        <v/>
      </c>
    </row>
    <row r="167" spans="18:18">
      <c r="R167" s="144" t="str">
        <f t="shared" si="2"/>
        <v/>
      </c>
    </row>
    <row r="168" spans="18:18">
      <c r="R168" s="144" t="str">
        <f t="shared" si="2"/>
        <v/>
      </c>
    </row>
    <row r="169" spans="18:18">
      <c r="R169" s="144" t="str">
        <f t="shared" si="2"/>
        <v/>
      </c>
    </row>
    <row r="170" spans="18:18">
      <c r="R170" s="144" t="str">
        <f t="shared" si="2"/>
        <v/>
      </c>
    </row>
    <row r="171" spans="18:18">
      <c r="R171" s="144" t="str">
        <f t="shared" si="2"/>
        <v/>
      </c>
    </row>
    <row r="172" spans="18:18">
      <c r="R172" s="144" t="str">
        <f t="shared" si="2"/>
        <v/>
      </c>
    </row>
    <row r="173" spans="18:18">
      <c r="R173" s="144" t="str">
        <f t="shared" si="2"/>
        <v/>
      </c>
    </row>
    <row r="174" spans="18:18">
      <c r="R174" s="144" t="str">
        <f t="shared" si="2"/>
        <v/>
      </c>
    </row>
    <row r="175" spans="18:18">
      <c r="R175" s="144" t="str">
        <f t="shared" si="2"/>
        <v/>
      </c>
    </row>
    <row r="176" spans="18:18">
      <c r="R176" s="144" t="str">
        <f t="shared" si="2"/>
        <v/>
      </c>
    </row>
    <row r="177" spans="18:18">
      <c r="R177" s="144" t="str">
        <f t="shared" si="2"/>
        <v/>
      </c>
    </row>
    <row r="178" spans="18:18">
      <c r="R178" s="144" t="str">
        <f t="shared" si="2"/>
        <v/>
      </c>
    </row>
    <row r="179" spans="18:18">
      <c r="R179" s="144" t="str">
        <f t="shared" si="2"/>
        <v/>
      </c>
    </row>
    <row r="180" spans="18:18">
      <c r="R180" s="144" t="str">
        <f t="shared" si="2"/>
        <v/>
      </c>
    </row>
    <row r="181" spans="18:18">
      <c r="R181" s="144" t="str">
        <f t="shared" si="2"/>
        <v/>
      </c>
    </row>
    <row r="182" spans="18:18">
      <c r="R182" s="144" t="str">
        <f t="shared" si="2"/>
        <v/>
      </c>
    </row>
    <row r="183" spans="18:18">
      <c r="R183" s="144" t="str">
        <f t="shared" si="2"/>
        <v/>
      </c>
    </row>
    <row r="184" spans="18:18">
      <c r="R184" s="144" t="str">
        <f t="shared" si="2"/>
        <v/>
      </c>
    </row>
    <row r="185" spans="18:18">
      <c r="R185" s="144" t="str">
        <f t="shared" si="2"/>
        <v/>
      </c>
    </row>
    <row r="186" spans="18:18">
      <c r="R186" s="144" t="str">
        <f t="shared" si="2"/>
        <v/>
      </c>
    </row>
    <row r="187" spans="18:18">
      <c r="R187" s="144" t="str">
        <f t="shared" si="2"/>
        <v/>
      </c>
    </row>
    <row r="188" spans="18:18">
      <c r="R188" s="144" t="str">
        <f t="shared" si="2"/>
        <v/>
      </c>
    </row>
    <row r="189" spans="18:18">
      <c r="R189" s="144" t="str">
        <f t="shared" si="2"/>
        <v/>
      </c>
    </row>
    <row r="190" spans="18:18">
      <c r="R190" s="144" t="str">
        <f t="shared" si="2"/>
        <v/>
      </c>
    </row>
    <row r="191" spans="18:18">
      <c r="R191" s="144" t="str">
        <f t="shared" si="2"/>
        <v/>
      </c>
    </row>
    <row r="192" spans="18:18">
      <c r="R192" s="144" t="str">
        <f t="shared" si="2"/>
        <v/>
      </c>
    </row>
    <row r="193" spans="18:18">
      <c r="R193" s="144" t="str">
        <f t="shared" si="2"/>
        <v/>
      </c>
    </row>
    <row r="194" spans="18:18">
      <c r="R194" s="144" t="str">
        <f t="shared" si="2"/>
        <v/>
      </c>
    </row>
    <row r="195" spans="18:18">
      <c r="R195" s="144" t="str">
        <f t="shared" ref="R195:R201" si="3">IFERROR(IF(L195*M195*O195=0,"",L195*M195*O195),"")</f>
        <v/>
      </c>
    </row>
    <row r="196" spans="18:18">
      <c r="R196" s="144" t="str">
        <f t="shared" si="3"/>
        <v/>
      </c>
    </row>
    <row r="197" spans="18:18">
      <c r="R197" s="144" t="str">
        <f t="shared" si="3"/>
        <v/>
      </c>
    </row>
    <row r="198" spans="18:18">
      <c r="R198" s="144" t="str">
        <f t="shared" si="3"/>
        <v/>
      </c>
    </row>
    <row r="199" spans="18:18">
      <c r="R199" s="144" t="str">
        <f t="shared" si="3"/>
        <v/>
      </c>
    </row>
    <row r="200" spans="18:18">
      <c r="R200" s="144" t="str">
        <f t="shared" si="3"/>
        <v/>
      </c>
    </row>
    <row r="201" spans="18:18">
      <c r="R201" s="144" t="str">
        <f t="shared" si="3"/>
        <v/>
      </c>
    </row>
  </sheetData>
  <sheetProtection algorithmName="SHA-512" hashValue="sSTu3aN7eLK9ramk1nPSdYB5aNrM3EASPn3qsXtSB+icruRhQIZVOAryXVSd0FR4FD0v95S7hPCQYWQp4ycpgw==" saltValue="0GoEM/4ggorpA+rDRlyWjw==" spinCount="100000" sheet="1" formatCells="0" formatColumns="0" formatRows="0" insertColumns="0" insertRows="0" insertHyperlinks="0" deleteColumns="0" deleteRows="0" sort="0" autoFilter="0"/>
  <phoneticPr fontId="42" type="noConversion"/>
  <pageMargins left="0.7" right="0.7" top="0.75" bottom="0.75" header="0.3" footer="0.3"/>
  <pageSetup paperSize="9" orientation="portrait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23"/>
  <sheetViews>
    <sheetView tabSelected="1" zoomScale="140" zoomScaleNormal="140" workbookViewId="0">
      <selection activeCell="I5" sqref="I5"/>
    </sheetView>
  </sheetViews>
  <sheetFormatPr defaultColWidth="11" defaultRowHeight="13.8"/>
  <cols>
    <col min="1" max="1" width="15.88671875" customWidth="1"/>
    <col min="2" max="2" width="12.44140625" customWidth="1"/>
    <col min="3" max="3" width="13.44140625" customWidth="1"/>
    <col min="4" max="4" width="12.88671875" customWidth="1"/>
    <col min="5" max="5" width="15.6640625" customWidth="1"/>
    <col min="6" max="6" width="19.44140625" customWidth="1"/>
    <col min="7" max="7" width="17.109375" customWidth="1"/>
    <col min="8" max="8" width="19.44140625" customWidth="1"/>
  </cols>
  <sheetData>
    <row r="1" spans="1:8" ht="20.399999999999999">
      <c r="A1" s="276" t="s">
        <v>1496</v>
      </c>
      <c r="B1" s="277"/>
      <c r="C1" s="277"/>
      <c r="D1" s="277"/>
      <c r="E1" s="277"/>
      <c r="F1" s="277"/>
      <c r="G1" s="277"/>
      <c r="H1" s="278"/>
    </row>
    <row r="2" spans="1:8" ht="52.8">
      <c r="A2" s="115" t="s">
        <v>1497</v>
      </c>
      <c r="B2" s="178" t="s">
        <v>2160</v>
      </c>
      <c r="C2" s="117" t="s">
        <v>1498</v>
      </c>
      <c r="D2" s="279" t="s">
        <v>2161</v>
      </c>
      <c r="E2" s="280"/>
      <c r="F2" s="280"/>
      <c r="G2" s="286" t="s">
        <v>1499</v>
      </c>
      <c r="H2" s="287"/>
    </row>
    <row r="3" spans="1:8">
      <c r="A3" s="119" t="s">
        <v>1500</v>
      </c>
      <c r="B3" s="325" t="s">
        <v>2339</v>
      </c>
      <c r="C3" s="120" t="s">
        <v>1501</v>
      </c>
      <c r="D3" s="281" t="s">
        <v>2162</v>
      </c>
      <c r="E3" s="280"/>
      <c r="F3" s="280"/>
      <c r="G3" s="288"/>
      <c r="H3" s="289"/>
    </row>
    <row r="4" spans="1:8" ht="27.6">
      <c r="A4" s="119" t="s">
        <v>1502</v>
      </c>
      <c r="B4" s="178" t="s">
        <v>2163</v>
      </c>
      <c r="C4" s="121" t="s">
        <v>1503</v>
      </c>
      <c r="D4" s="118"/>
      <c r="E4" s="120" t="s">
        <v>1504</v>
      </c>
      <c r="F4" s="122" t="s">
        <v>2184</v>
      </c>
      <c r="G4" s="123"/>
      <c r="H4" s="124" t="s">
        <v>1505</v>
      </c>
    </row>
    <row r="5" spans="1:8" ht="39.6">
      <c r="A5" s="119" t="s">
        <v>1506</v>
      </c>
      <c r="B5" s="178" t="s">
        <v>2164</v>
      </c>
      <c r="C5" s="121" t="s">
        <v>1503</v>
      </c>
      <c r="D5" s="118"/>
      <c r="E5" s="120" t="s">
        <v>1504</v>
      </c>
      <c r="F5" s="178" t="s">
        <v>2185</v>
      </c>
      <c r="G5" s="125"/>
      <c r="H5" s="124" t="s">
        <v>1507</v>
      </c>
    </row>
    <row r="6" spans="1:8">
      <c r="A6" s="119" t="s">
        <v>1508</v>
      </c>
      <c r="B6" s="282" t="s">
        <v>2182</v>
      </c>
      <c r="C6" s="283"/>
      <c r="D6" s="283"/>
      <c r="E6" s="283"/>
      <c r="F6" s="283"/>
      <c r="G6" s="126"/>
      <c r="H6" s="124" t="s">
        <v>1509</v>
      </c>
    </row>
    <row r="7" spans="1:8">
      <c r="A7" s="119" t="s">
        <v>1510</v>
      </c>
      <c r="B7" s="116" t="s">
        <v>1511</v>
      </c>
      <c r="C7" s="121" t="s">
        <v>1503</v>
      </c>
      <c r="D7" s="118">
        <v>13439154252</v>
      </c>
      <c r="E7" s="120" t="s">
        <v>1504</v>
      </c>
      <c r="F7" s="127" t="s">
        <v>1512</v>
      </c>
      <c r="G7" s="128"/>
      <c r="H7" s="124" t="s">
        <v>1513</v>
      </c>
    </row>
    <row r="8" spans="1:8" ht="17.399999999999999">
      <c r="A8" s="284" t="s">
        <v>1514</v>
      </c>
      <c r="B8" s="284"/>
      <c r="C8" s="284"/>
      <c r="D8" s="284"/>
      <c r="E8" s="284"/>
      <c r="F8" s="284"/>
      <c r="G8" s="284"/>
      <c r="H8" s="284"/>
    </row>
    <row r="9" spans="1:8">
      <c r="A9" s="129" t="s">
        <v>1467</v>
      </c>
      <c r="B9" s="129" t="s">
        <v>1471</v>
      </c>
      <c r="C9" s="130" t="s">
        <v>1515</v>
      </c>
      <c r="D9" s="130" t="s">
        <v>1516</v>
      </c>
      <c r="E9" s="131" t="s">
        <v>1517</v>
      </c>
      <c r="F9" s="131" t="s">
        <v>1518</v>
      </c>
      <c r="G9" s="130" t="s">
        <v>1519</v>
      </c>
      <c r="H9" s="132" t="s">
        <v>1520</v>
      </c>
    </row>
    <row r="10" spans="1:8">
      <c r="A10" s="133">
        <v>1</v>
      </c>
      <c r="B10" s="134" t="s">
        <v>1521</v>
      </c>
      <c r="C10" s="135">
        <f>'2.报价结算清单'!P10</f>
        <v>0</v>
      </c>
      <c r="D10" s="136">
        <f t="shared" ref="D10:D19" si="0">IFERROR(_xlfn.IFNA(C10/$C$22,""),"")</f>
        <v>0</v>
      </c>
      <c r="E10" s="135">
        <f>'2.报价结算清单'!Q10</f>
        <v>0</v>
      </c>
      <c r="F10" s="136">
        <f t="shared" ref="F10:F19" si="1">IFERROR(_xlfn.IFNA(E10/$E$22,""),"")</f>
        <v>0</v>
      </c>
      <c r="G10" s="135">
        <f>IFERROR(E10-C10,"")</f>
        <v>0</v>
      </c>
      <c r="H10" s="137"/>
    </row>
    <row r="11" spans="1:8">
      <c r="A11" s="133">
        <v>2</v>
      </c>
      <c r="B11" s="134" t="s">
        <v>1522</v>
      </c>
      <c r="C11" s="135">
        <f>'2.报价结算清单'!P19</f>
        <v>0</v>
      </c>
      <c r="D11" s="136">
        <f t="shared" si="0"/>
        <v>0</v>
      </c>
      <c r="E11" s="135">
        <f>'2.报价结算清单'!Q19</f>
        <v>0</v>
      </c>
      <c r="F11" s="136">
        <f t="shared" si="1"/>
        <v>0</v>
      </c>
      <c r="G11" s="135">
        <f t="shared" ref="G11:G19" si="2">IFERROR(E11-C11,"")</f>
        <v>0</v>
      </c>
      <c r="H11" s="137"/>
    </row>
    <row r="12" spans="1:8">
      <c r="A12" s="133">
        <v>3</v>
      </c>
      <c r="B12" s="134" t="s">
        <v>1523</v>
      </c>
      <c r="C12" s="135">
        <f>'2.报价结算清单'!P28</f>
        <v>0</v>
      </c>
      <c r="D12" s="136">
        <f t="shared" si="0"/>
        <v>0</v>
      </c>
      <c r="E12" s="135">
        <f>'2.报价结算清单'!Q28</f>
        <v>0</v>
      </c>
      <c r="F12" s="136">
        <f t="shared" si="1"/>
        <v>0</v>
      </c>
      <c r="G12" s="135">
        <f t="shared" si="2"/>
        <v>0</v>
      </c>
      <c r="H12" s="137"/>
    </row>
    <row r="13" spans="1:8" ht="26.4">
      <c r="A13" s="185">
        <v>4</v>
      </c>
      <c r="B13" s="186" t="s">
        <v>1524</v>
      </c>
      <c r="C13" s="187">
        <f>'2.报价结算清单'!P37</f>
        <v>11024</v>
      </c>
      <c r="D13" s="188">
        <f t="shared" si="0"/>
        <v>7.3609905560164226E-3</v>
      </c>
      <c r="E13" s="187">
        <f>'2.报价结算清单'!Q37</f>
        <v>14151</v>
      </c>
      <c r="F13" s="188">
        <f t="shared" si="1"/>
        <v>1.0575449956704024E-2</v>
      </c>
      <c r="G13" s="187">
        <f t="shared" si="2"/>
        <v>3127</v>
      </c>
      <c r="H13" s="268" t="s">
        <v>2310</v>
      </c>
    </row>
    <row r="14" spans="1:8" ht="39.6">
      <c r="A14" s="181">
        <v>5</v>
      </c>
      <c r="B14" s="182" t="s">
        <v>1525</v>
      </c>
      <c r="C14" s="183">
        <f>'2.报价结算清单'!P67</f>
        <v>384706.4</v>
      </c>
      <c r="D14" s="184">
        <f t="shared" si="0"/>
        <v>0.25687773741283348</v>
      </c>
      <c r="E14" s="183">
        <f>'2.报价结算清单'!Q67</f>
        <v>356780.08035000006</v>
      </c>
      <c r="F14" s="184">
        <f t="shared" si="1"/>
        <v>0.266632032032384</v>
      </c>
      <c r="G14" s="183">
        <f t="shared" si="2"/>
        <v>-27926.319649999961</v>
      </c>
      <c r="H14" s="269" t="s">
        <v>2311</v>
      </c>
    </row>
    <row r="15" spans="1:8">
      <c r="A15" s="133">
        <v>6</v>
      </c>
      <c r="B15" s="134" t="s">
        <v>1526</v>
      </c>
      <c r="C15" s="135">
        <f>'2.报价结算清单'!P73</f>
        <v>0</v>
      </c>
      <c r="D15" s="136">
        <f t="shared" si="0"/>
        <v>0</v>
      </c>
      <c r="E15" s="135">
        <f>'2.报价结算清单'!Q73</f>
        <v>0</v>
      </c>
      <c r="F15" s="136">
        <f t="shared" si="1"/>
        <v>0</v>
      </c>
      <c r="G15" s="135">
        <f t="shared" si="2"/>
        <v>0</v>
      </c>
      <c r="H15" s="270"/>
    </row>
    <row r="16" spans="1:8" ht="26.4">
      <c r="A16" s="181">
        <v>7</v>
      </c>
      <c r="B16" s="182" t="s">
        <v>1527</v>
      </c>
      <c r="C16" s="183">
        <f>'2.报价结算清单'!P83</f>
        <v>1013000</v>
      </c>
      <c r="D16" s="184">
        <f t="shared" si="0"/>
        <v>0.67640452043220567</v>
      </c>
      <c r="E16" s="183">
        <f>'2.报价结算清单'!Q83</f>
        <v>888000</v>
      </c>
      <c r="F16" s="184">
        <f t="shared" si="1"/>
        <v>0.66362798117116628</v>
      </c>
      <c r="G16" s="183">
        <f t="shared" si="2"/>
        <v>-125000</v>
      </c>
      <c r="H16" s="269" t="s">
        <v>2190</v>
      </c>
    </row>
    <row r="17" spans="1:8">
      <c r="A17" s="133">
        <v>8</v>
      </c>
      <c r="B17" s="134" t="s">
        <v>1528</v>
      </c>
      <c r="C17" s="135">
        <f>'2.报价结算清单'!P92</f>
        <v>0</v>
      </c>
      <c r="D17" s="136">
        <f t="shared" si="0"/>
        <v>0</v>
      </c>
      <c r="E17" s="135">
        <f>'2.报价结算清单'!Q92</f>
        <v>0</v>
      </c>
      <c r="F17" s="136">
        <f t="shared" si="1"/>
        <v>0</v>
      </c>
      <c r="G17" s="135">
        <f t="shared" si="2"/>
        <v>0</v>
      </c>
      <c r="H17" s="137"/>
    </row>
    <row r="18" spans="1:8">
      <c r="A18" s="133">
        <v>9</v>
      </c>
      <c r="B18" s="134" t="s">
        <v>1529</v>
      </c>
      <c r="C18" s="135">
        <f>'2.报价结算清单'!P96</f>
        <v>0</v>
      </c>
      <c r="D18" s="136">
        <f t="shared" si="0"/>
        <v>0</v>
      </c>
      <c r="E18" s="135">
        <f>'2.报价结算清单'!Q96</f>
        <v>0</v>
      </c>
      <c r="F18" s="136">
        <f t="shared" si="1"/>
        <v>0</v>
      </c>
      <c r="G18" s="135">
        <f t="shared" si="2"/>
        <v>0</v>
      </c>
      <c r="H18" s="137"/>
    </row>
    <row r="19" spans="1:8" ht="15.9" customHeight="1">
      <c r="A19" s="133">
        <v>10</v>
      </c>
      <c r="B19" s="134" t="s">
        <v>1530</v>
      </c>
      <c r="C19" s="135">
        <f>'2.报价结算清单'!P104</f>
        <v>88894.127039999992</v>
      </c>
      <c r="D19" s="136">
        <f t="shared" si="0"/>
        <v>5.935675159894449E-2</v>
      </c>
      <c r="E19" s="135">
        <f>'2.报价结算清单'!Q104</f>
        <v>79168.013110259999</v>
      </c>
      <c r="F19" s="136">
        <f t="shared" si="1"/>
        <v>5.916453683974579E-2</v>
      </c>
      <c r="G19" s="135">
        <f t="shared" si="2"/>
        <v>-9726.1139297399932</v>
      </c>
      <c r="H19" s="137"/>
    </row>
    <row r="20" spans="1:8" ht="15">
      <c r="A20" s="290" t="s">
        <v>1531</v>
      </c>
      <c r="B20" s="291"/>
      <c r="C20" s="138">
        <v>0.06</v>
      </c>
      <c r="D20" s="138">
        <v>0.06</v>
      </c>
      <c r="E20" s="138">
        <v>0.06</v>
      </c>
      <c r="F20" s="138">
        <v>0.06</v>
      </c>
      <c r="G20" s="138">
        <v>0.06</v>
      </c>
      <c r="H20" s="138"/>
    </row>
    <row r="21" spans="1:8">
      <c r="A21" s="292" t="s">
        <v>1532</v>
      </c>
      <c r="B21" s="291"/>
      <c r="C21" s="139">
        <f>'2.报价结算清单'!P105</f>
        <v>0</v>
      </c>
      <c r="D21" s="136">
        <f>IFERROR(_xlfn.IFNA(C21/$C$23,""),"")</f>
        <v>0</v>
      </c>
      <c r="E21" s="139">
        <f>'2.报价结算清单'!Q105</f>
        <v>0</v>
      </c>
      <c r="F21" s="136">
        <f>IFERROR(_xlfn.IFNA(E21/$E$23,""),"")</f>
        <v>0</v>
      </c>
      <c r="G21" s="135">
        <f>IFERROR(E21-C21,"")</f>
        <v>0</v>
      </c>
      <c r="H21" s="137"/>
    </row>
    <row r="22" spans="1:8">
      <c r="A22" s="290" t="s">
        <v>1533</v>
      </c>
      <c r="B22" s="290"/>
      <c r="C22" s="139">
        <f>'2.报价结算清单'!P107</f>
        <v>1497624.5270399998</v>
      </c>
      <c r="D22" s="136">
        <f>IFERROR(_xlfn.IFNA(C22/$C$23,""),"")</f>
        <v>1</v>
      </c>
      <c r="E22" s="139">
        <f>'2.报价结算清单'!Q107</f>
        <v>1338099.09346026</v>
      </c>
      <c r="F22" s="136">
        <f>IFERROR(_xlfn.IFNA(E22/$E$23,""),"")</f>
        <v>1</v>
      </c>
      <c r="G22" s="135">
        <f>IFERROR(E22-C22,"")</f>
        <v>-159525.43357973988</v>
      </c>
      <c r="H22" s="137"/>
    </row>
    <row r="23" spans="1:8">
      <c r="A23" s="293" t="s">
        <v>1534</v>
      </c>
      <c r="B23" s="293"/>
      <c r="C23" s="285">
        <f>'2.报价结算清单'!P107</f>
        <v>1497624.5270399998</v>
      </c>
      <c r="D23" s="285"/>
      <c r="E23" s="285">
        <f>'2.报价结算清单'!Q107</f>
        <v>1338099.09346026</v>
      </c>
      <c r="F23" s="285"/>
      <c r="G23" s="140">
        <f>IFERROR(E23-C23,"")</f>
        <v>-159525.43357973988</v>
      </c>
    </row>
  </sheetData>
  <sheetProtection formatCells="0" formatColumns="0" formatRows="0" insertRows="0"/>
  <mergeCells count="12">
    <mergeCell ref="E23:F23"/>
    <mergeCell ref="G2:H3"/>
    <mergeCell ref="A20:B20"/>
    <mergeCell ref="A21:B21"/>
    <mergeCell ref="A22:B22"/>
    <mergeCell ref="A23:B23"/>
    <mergeCell ref="C23:D23"/>
    <mergeCell ref="A1:H1"/>
    <mergeCell ref="D2:F2"/>
    <mergeCell ref="D3:F3"/>
    <mergeCell ref="B6:F6"/>
    <mergeCell ref="A8:H8"/>
  </mergeCells>
  <phoneticPr fontId="42" type="noConversion"/>
  <dataValidations count="1">
    <dataValidation type="list" allowBlank="1" showInputMessage="1" showErrorMessage="1" sqref="C20:H20" xr:uid="{00000000-0002-0000-0300-000000000000}">
      <formula1>"0%,1%,3%,6%,9%"</formula1>
    </dataValidation>
  </dataValidations>
  <hyperlinks>
    <hyperlink ref="F7" r:id="rId1" xr:uid="{00000000-0004-0000-0300-000000000000}"/>
    <hyperlink ref="F4" r:id="rId2" xr:uid="{847C756A-9587-4CC1-9BF2-16C0AA984896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X111"/>
  <sheetViews>
    <sheetView zoomScale="70" zoomScaleNormal="70" workbookViewId="0">
      <pane ySplit="1" topLeftCell="A2" activePane="bottomLeft" state="frozen"/>
      <selection pane="bottomLeft" activeCell="G40" sqref="G40"/>
    </sheetView>
  </sheetViews>
  <sheetFormatPr defaultColWidth="9" defaultRowHeight="15" outlineLevelCol="1"/>
  <cols>
    <col min="1" max="1" width="12.6640625" style="19" customWidth="1"/>
    <col min="2" max="2" width="21.44140625" style="20" customWidth="1"/>
    <col min="3" max="3" width="19.109375" style="20" customWidth="1"/>
    <col min="4" max="4" width="48.5546875" style="20" customWidth="1"/>
    <col min="5" max="5" width="15.6640625" style="20" customWidth="1"/>
    <col min="6" max="6" width="16.44140625" style="19" customWidth="1"/>
    <col min="7" max="7" width="28.77734375" style="21" customWidth="1"/>
    <col min="8" max="8" width="31.5546875" style="22" customWidth="1"/>
    <col min="9" max="9" width="8.6640625" style="19" customWidth="1"/>
    <col min="10" max="10" width="13.77734375" style="23" customWidth="1"/>
    <col min="11" max="11" width="15" style="24" customWidth="1" outlineLevel="1"/>
    <col min="12" max="12" width="16.44140625" style="25" customWidth="1"/>
    <col min="13" max="13" width="15.88671875" style="25" customWidth="1" outlineLevel="1"/>
    <col min="14" max="14" width="8.6640625" style="25" customWidth="1"/>
    <col min="15" max="15" width="8.6640625" style="25" customWidth="1" outlineLevel="1"/>
    <col min="16" max="16" width="30.44140625" style="26" customWidth="1"/>
    <col min="17" max="17" width="30.44140625" style="26" customWidth="1" outlineLevel="1"/>
    <col min="18" max="18" width="30.44140625" style="27" customWidth="1"/>
    <col min="19" max="19" width="10.33203125" style="20" customWidth="1"/>
    <col min="20" max="20" width="55" style="19" customWidth="1"/>
    <col min="21" max="21" width="14.33203125" style="19" customWidth="1"/>
    <col min="22" max="23" width="9" style="19"/>
    <col min="24" max="24" width="9.88671875" style="19" customWidth="1"/>
    <col min="25" max="16384" width="9" style="19"/>
  </cols>
  <sheetData>
    <row r="1" spans="1:24" s="16" customFormat="1" ht="46.8">
      <c r="A1" s="28" t="s">
        <v>1535</v>
      </c>
      <c r="B1" s="28" t="s">
        <v>1469</v>
      </c>
      <c r="C1" s="28" t="s">
        <v>1470</v>
      </c>
      <c r="D1" s="28" t="s">
        <v>1471</v>
      </c>
      <c r="E1" s="28" t="s">
        <v>32</v>
      </c>
      <c r="F1" s="29" t="s">
        <v>1536</v>
      </c>
      <c r="G1" s="30" t="s">
        <v>1537</v>
      </c>
      <c r="H1" s="28" t="s">
        <v>1538</v>
      </c>
      <c r="I1" s="28" t="s">
        <v>1539</v>
      </c>
      <c r="J1" s="48" t="s">
        <v>1540</v>
      </c>
      <c r="K1" s="49" t="s">
        <v>1541</v>
      </c>
      <c r="L1" s="50" t="s">
        <v>1542</v>
      </c>
      <c r="M1" s="51" t="s">
        <v>1543</v>
      </c>
      <c r="N1" s="50" t="s">
        <v>1544</v>
      </c>
      <c r="O1" s="51" t="s">
        <v>1545</v>
      </c>
      <c r="P1" s="52" t="s">
        <v>1546</v>
      </c>
      <c r="Q1" s="62" t="s">
        <v>1547</v>
      </c>
      <c r="R1" s="63" t="s">
        <v>1519</v>
      </c>
      <c r="S1" s="29" t="s">
        <v>1548</v>
      </c>
      <c r="T1" s="64" t="s">
        <v>1549</v>
      </c>
      <c r="U1" s="65" t="s">
        <v>1550</v>
      </c>
    </row>
    <row r="2" spans="1:24" s="17" customFormat="1" hidden="1">
      <c r="A2" s="31" t="s">
        <v>1521</v>
      </c>
      <c r="B2" s="32" t="s">
        <v>1551</v>
      </c>
      <c r="C2" s="32" t="s">
        <v>1552</v>
      </c>
      <c r="D2" s="32"/>
      <c r="E2" s="33" t="s">
        <v>1553</v>
      </c>
      <c r="F2" s="34"/>
      <c r="G2" s="35" t="str">
        <f>_xlfn.IFNA(IF(VLOOKUP($F2,'3.框架内物料'!$B:$F,2,0)=0,"请勿填写",VLOOKUP($F2,'3.框架内物料'!$B:$F,2,0)),"")</f>
        <v/>
      </c>
      <c r="H2" s="36" t="str">
        <f>_xlfn.IFNA(VLOOKUP($F2,'3.框架内物料'!$B:$F,4,0),"")</f>
        <v/>
      </c>
      <c r="I2" s="53" t="str">
        <f>_xlfn.IFNA(VLOOKUP($F2,'3.框架内物料'!$B:$F,5,0),"")</f>
        <v/>
      </c>
      <c r="J2" s="54" t="str">
        <f>_xlfn.IFNA(VLOOKUP($F2,'3.框架内物料'!$B:$G,6,0),"")</f>
        <v/>
      </c>
      <c r="K2" s="54"/>
      <c r="L2" s="55">
        <v>1</v>
      </c>
      <c r="M2" s="55">
        <v>1</v>
      </c>
      <c r="N2" s="55">
        <v>1</v>
      </c>
      <c r="O2" s="55">
        <v>1</v>
      </c>
      <c r="P2" s="56">
        <f>IFERROR(N2*L2*J2,0)</f>
        <v>0</v>
      </c>
      <c r="Q2" s="56">
        <f>IFERROR(K2*M2*O2,0)</f>
        <v>0</v>
      </c>
      <c r="R2" s="66">
        <f>Q2-P2</f>
        <v>0</v>
      </c>
      <c r="S2" s="67">
        <v>0.06</v>
      </c>
      <c r="T2" s="47"/>
      <c r="U2" s="47"/>
    </row>
    <row r="3" spans="1:24" s="17" customFormat="1" hidden="1">
      <c r="A3" s="31" t="s">
        <v>1521</v>
      </c>
      <c r="B3" s="32" t="s">
        <v>1551</v>
      </c>
      <c r="C3" s="32" t="s">
        <v>1552</v>
      </c>
      <c r="D3" s="32"/>
      <c r="E3" s="33" t="s">
        <v>1554</v>
      </c>
      <c r="F3" s="34"/>
      <c r="G3" s="35" t="str">
        <f>_xlfn.IFNA(IF(VLOOKUP($F3,'3.框架内物料'!$B:$F,2,0)=0,"请勿填写",VLOOKUP($F3,'3.框架内物料'!$B:$F,2,0)),"")</f>
        <v/>
      </c>
      <c r="H3" s="36" t="str">
        <f>_xlfn.IFNA(VLOOKUP($F3,'3.框架内物料'!$B:$F,4,0),"")</f>
        <v/>
      </c>
      <c r="I3" s="53" t="str">
        <f>_xlfn.IFNA(VLOOKUP($F3,'3.框架内物料'!$B:$F,5,0),"")</f>
        <v/>
      </c>
      <c r="J3" s="54" t="str">
        <f>_xlfn.IFNA(VLOOKUP($F3,'3.框架内物料'!$B:$G,6,0),"")</f>
        <v/>
      </c>
      <c r="K3" s="54"/>
      <c r="L3" s="55">
        <v>1</v>
      </c>
      <c r="M3" s="55">
        <v>1</v>
      </c>
      <c r="N3" s="55">
        <v>1</v>
      </c>
      <c r="O3" s="55">
        <v>1</v>
      </c>
      <c r="P3" s="56">
        <f t="shared" ref="P3:P8" si="0">IFERROR(N3*L3*J3,0)</f>
        <v>0</v>
      </c>
      <c r="Q3" s="56">
        <f t="shared" ref="Q3:Q8" si="1">IFERROR(K3*M3*O3,0)</f>
        <v>0</v>
      </c>
      <c r="R3" s="66">
        <f t="shared" ref="R3:R8" si="2">Q3-P3</f>
        <v>0</v>
      </c>
      <c r="S3" s="67">
        <v>0.06</v>
      </c>
      <c r="T3" s="47"/>
      <c r="U3" s="47"/>
    </row>
    <row r="4" spans="1:24" s="17" customFormat="1" ht="31.95" hidden="1" customHeight="1">
      <c r="A4" s="31" t="s">
        <v>1521</v>
      </c>
      <c r="B4" s="32" t="s">
        <v>1555</v>
      </c>
      <c r="C4" s="32" t="s">
        <v>1556</v>
      </c>
      <c r="D4" s="32"/>
      <c r="E4" s="33" t="s">
        <v>1554</v>
      </c>
      <c r="F4" s="34"/>
      <c r="G4" s="35" t="str">
        <f>_xlfn.IFNA(IF(VLOOKUP($F4,'3.框架内物料'!$B:$F,2,0)=0,"请勿填写",VLOOKUP($F4,'3.框架内物料'!$B:$F,2,0)),"")</f>
        <v/>
      </c>
      <c r="H4" s="36" t="str">
        <f>_xlfn.IFNA(VLOOKUP($F4,'3.框架内物料'!$B:$F,4,0),"")</f>
        <v/>
      </c>
      <c r="I4" s="53" t="str">
        <f>_xlfn.IFNA(VLOOKUP($F4,'3.框架内物料'!$B:$F,5,0),"")</f>
        <v/>
      </c>
      <c r="J4" s="54" t="str">
        <f>_xlfn.IFNA(VLOOKUP($F4,'3.框架内物料'!$B:$G,6,0),"")</f>
        <v/>
      </c>
      <c r="K4" s="54"/>
      <c r="L4" s="55"/>
      <c r="M4" s="55"/>
      <c r="N4" s="57"/>
      <c r="O4" s="57"/>
      <c r="P4" s="56">
        <f t="shared" si="0"/>
        <v>0</v>
      </c>
      <c r="Q4" s="56">
        <f t="shared" si="1"/>
        <v>0</v>
      </c>
      <c r="R4" s="66">
        <f t="shared" si="2"/>
        <v>0</v>
      </c>
      <c r="S4" s="67">
        <v>0.06</v>
      </c>
      <c r="T4" s="47"/>
      <c r="U4" s="47"/>
    </row>
    <row r="5" spans="1:24" s="17" customFormat="1" ht="31.95" hidden="1" customHeight="1">
      <c r="A5" s="31" t="s">
        <v>1521</v>
      </c>
      <c r="B5" s="32" t="s">
        <v>1555</v>
      </c>
      <c r="C5" s="32" t="s">
        <v>1557</v>
      </c>
      <c r="D5" s="32"/>
      <c r="E5" s="33" t="s">
        <v>1554</v>
      </c>
      <c r="F5" s="34"/>
      <c r="G5" s="37" t="str">
        <f>_xlfn.IFNA(IF(VLOOKUP($F5,'3.框架内物料'!$B:$F,2,0)=0,"请勿填写",VLOOKUP($F5,'3.框架内物料'!$B:$F,2,0)),"")</f>
        <v/>
      </c>
      <c r="H5" s="38" t="str">
        <f>_xlfn.IFNA(VLOOKUP($F5,'3.框架内物料'!$B:$F,4,0),"")</f>
        <v/>
      </c>
      <c r="I5" s="58" t="str">
        <f>_xlfn.IFNA(VLOOKUP($F5,'3.框架内物料'!$B:$F,5,0),"")</f>
        <v/>
      </c>
      <c r="J5" s="59" t="str">
        <f>_xlfn.IFNA(VLOOKUP($F5,'3.框架内物料'!$B:$G,6,0),"")</f>
        <v/>
      </c>
      <c r="K5" s="59"/>
      <c r="L5" s="55"/>
      <c r="M5" s="55"/>
      <c r="N5" s="57"/>
      <c r="O5" s="57"/>
      <c r="P5" s="56">
        <f t="shared" si="0"/>
        <v>0</v>
      </c>
      <c r="Q5" s="56">
        <f t="shared" si="1"/>
        <v>0</v>
      </c>
      <c r="R5" s="66">
        <f t="shared" si="2"/>
        <v>0</v>
      </c>
      <c r="S5" s="67">
        <v>0.06</v>
      </c>
      <c r="T5" s="47"/>
      <c r="U5" s="47"/>
    </row>
    <row r="6" spans="1:24" s="17" customFormat="1" ht="31.95" hidden="1" customHeight="1">
      <c r="A6" s="31" t="s">
        <v>1521</v>
      </c>
      <c r="B6" s="32"/>
      <c r="C6" s="32"/>
      <c r="D6" s="32"/>
      <c r="E6" s="33" t="s">
        <v>1554</v>
      </c>
      <c r="F6" s="34"/>
      <c r="G6" s="35" t="str">
        <f>_xlfn.IFNA(IF(VLOOKUP($F6,'3.框架内物料'!$B:$F,2,0)=0,"请勿填写",VLOOKUP($F6,'3.框架内物料'!$B:$F,2,0)),"")</f>
        <v/>
      </c>
      <c r="H6" s="36" t="str">
        <f>_xlfn.IFNA(VLOOKUP($F6,'3.框架内物料'!$B:$F,4,0),"")</f>
        <v/>
      </c>
      <c r="I6" s="53" t="str">
        <f>_xlfn.IFNA(VLOOKUP($F6,'3.框架内物料'!$B:$F,5,0),"")</f>
        <v/>
      </c>
      <c r="J6" s="54" t="str">
        <f>_xlfn.IFNA(VLOOKUP($F6,'3.框架内物料'!$B:$G,6,0),"")</f>
        <v/>
      </c>
      <c r="K6" s="54"/>
      <c r="L6" s="55"/>
      <c r="M6" s="55"/>
      <c r="N6" s="57"/>
      <c r="O6" s="57"/>
      <c r="P6" s="56">
        <f t="shared" si="0"/>
        <v>0</v>
      </c>
      <c r="Q6" s="56">
        <f t="shared" si="1"/>
        <v>0</v>
      </c>
      <c r="R6" s="66">
        <f t="shared" si="2"/>
        <v>0</v>
      </c>
      <c r="S6" s="67">
        <v>0.06</v>
      </c>
      <c r="T6" s="47"/>
      <c r="U6" s="47"/>
    </row>
    <row r="7" spans="1:24" s="17" customFormat="1" ht="31.95" hidden="1" customHeight="1">
      <c r="A7" s="31" t="s">
        <v>1521</v>
      </c>
      <c r="B7" s="32"/>
      <c r="C7" s="32"/>
      <c r="D7" s="33"/>
      <c r="E7" s="33" t="s">
        <v>1554</v>
      </c>
      <c r="F7" s="34"/>
      <c r="G7" s="35" t="str">
        <f>_xlfn.IFNA(IF(VLOOKUP($F7,'3.框架内物料'!$B:$F,2,0)=0,"请勿填写",VLOOKUP($F7,'3.框架内物料'!$B:$F,2,0)),"")</f>
        <v/>
      </c>
      <c r="H7" s="36" t="str">
        <f>_xlfn.IFNA(VLOOKUP($F7,'3.框架内物料'!$B:$F,4,0),"")</f>
        <v/>
      </c>
      <c r="I7" s="53" t="str">
        <f>_xlfn.IFNA(VLOOKUP($F7,'3.框架内物料'!$B:$F,5,0),"")</f>
        <v/>
      </c>
      <c r="J7" s="54" t="str">
        <f>_xlfn.IFNA(VLOOKUP($F7,'3.框架内物料'!$B:$G,6,0),"")</f>
        <v/>
      </c>
      <c r="K7" s="54"/>
      <c r="L7" s="55"/>
      <c r="M7" s="55"/>
      <c r="N7" s="57"/>
      <c r="O7" s="57"/>
      <c r="P7" s="56">
        <f t="shared" si="0"/>
        <v>0</v>
      </c>
      <c r="Q7" s="56">
        <f t="shared" si="1"/>
        <v>0</v>
      </c>
      <c r="R7" s="66">
        <f t="shared" si="2"/>
        <v>0</v>
      </c>
      <c r="S7" s="67">
        <v>0.06</v>
      </c>
      <c r="T7" s="47"/>
      <c r="U7" s="47"/>
    </row>
    <row r="8" spans="1:24" s="17" customFormat="1" ht="31.95" hidden="1" customHeight="1">
      <c r="A8" s="31" t="s">
        <v>1521</v>
      </c>
      <c r="B8" s="32"/>
      <c r="C8" s="32"/>
      <c r="D8" s="33"/>
      <c r="E8" s="33" t="s">
        <v>1554</v>
      </c>
      <c r="F8" s="34"/>
      <c r="G8" s="35" t="str">
        <f>_xlfn.IFNA(IF(VLOOKUP($F8,'3.框架内物料'!$B:$F,2,0)=0,"请勿填写",VLOOKUP($F8,'3.框架内物料'!$B:$F,2,0)),"")</f>
        <v/>
      </c>
      <c r="H8" s="36" t="str">
        <f>_xlfn.IFNA(VLOOKUP($F8,'3.框架内物料'!$B:$F,4,0),"")</f>
        <v/>
      </c>
      <c r="I8" s="53" t="str">
        <f>_xlfn.IFNA(VLOOKUP($F8,'3.框架内物料'!$B:$F,5,0),"")</f>
        <v/>
      </c>
      <c r="J8" s="54" t="str">
        <f>_xlfn.IFNA(VLOOKUP($F8,'3.框架内物料'!$B:$G,6,0),"")</f>
        <v/>
      </c>
      <c r="K8" s="54"/>
      <c r="L8" s="55"/>
      <c r="M8" s="55"/>
      <c r="N8" s="57"/>
      <c r="O8" s="57"/>
      <c r="P8" s="56">
        <f t="shared" si="0"/>
        <v>0</v>
      </c>
      <c r="Q8" s="56">
        <f t="shared" si="1"/>
        <v>0</v>
      </c>
      <c r="R8" s="66">
        <f t="shared" si="2"/>
        <v>0</v>
      </c>
      <c r="S8" s="67">
        <v>0.06</v>
      </c>
      <c r="T8" s="47"/>
      <c r="U8" s="47"/>
    </row>
    <row r="9" spans="1:24" s="17" customFormat="1" ht="17.399999999999999" hidden="1">
      <c r="A9" s="39"/>
      <c r="B9" s="40"/>
      <c r="C9" s="40"/>
      <c r="D9" s="40"/>
      <c r="E9" s="40"/>
      <c r="F9" s="41"/>
      <c r="G9" s="42"/>
      <c r="H9" s="41"/>
      <c r="I9" s="41"/>
      <c r="J9" s="41"/>
      <c r="K9" s="41"/>
      <c r="L9" s="41"/>
      <c r="M9" s="41"/>
      <c r="N9" s="41"/>
      <c r="O9" s="41"/>
      <c r="P9" s="294" t="s">
        <v>1558</v>
      </c>
      <c r="Q9" s="295"/>
      <c r="R9" s="296"/>
      <c r="S9" s="68"/>
      <c r="T9" s="68"/>
      <c r="U9" s="68"/>
    </row>
    <row r="10" spans="1:24" s="17" customFormat="1" ht="17.399999999999999" hidden="1">
      <c r="A10" s="43"/>
      <c r="B10" s="44"/>
      <c r="C10" s="44"/>
      <c r="D10" s="44"/>
      <c r="E10" s="44"/>
      <c r="F10" s="45"/>
      <c r="G10" s="46"/>
      <c r="H10" s="45"/>
      <c r="I10" s="45"/>
      <c r="J10" s="45"/>
      <c r="K10" s="45"/>
      <c r="L10" s="45"/>
      <c r="M10" s="45"/>
      <c r="N10" s="45"/>
      <c r="O10" s="45"/>
      <c r="P10" s="60">
        <f>SUM(P2:P8)</f>
        <v>0</v>
      </c>
      <c r="Q10" s="60">
        <f>SUM(Q2:Q8)</f>
        <v>0</v>
      </c>
      <c r="R10" s="60">
        <f>Q10-P10</f>
        <v>0</v>
      </c>
      <c r="S10" s="43"/>
      <c r="T10" s="45"/>
      <c r="U10" s="69"/>
    </row>
    <row r="11" spans="1:24" s="17" customFormat="1" hidden="1">
      <c r="A11" s="31" t="s">
        <v>1559</v>
      </c>
      <c r="B11" s="32"/>
      <c r="C11" s="32"/>
      <c r="D11" s="32"/>
      <c r="E11" s="32" t="s">
        <v>1554</v>
      </c>
      <c r="F11" s="34"/>
      <c r="G11" s="35"/>
      <c r="H11" s="36" t="str">
        <f>_xlfn.IFNA(VLOOKUP($F11,'3.框架内物料'!$B:$F,4,0),"")</f>
        <v/>
      </c>
      <c r="I11" s="53" t="str">
        <f>_xlfn.IFNA(VLOOKUP($F11,'3.框架内物料'!$B:$F,5,0),"")</f>
        <v/>
      </c>
      <c r="J11" s="54" t="str">
        <f>_xlfn.IFNA(VLOOKUP($F11,'3.框架内物料'!$B:$G,6,0),"")</f>
        <v/>
      </c>
      <c r="K11" s="54"/>
      <c r="L11" s="55"/>
      <c r="M11" s="55"/>
      <c r="N11" s="55"/>
      <c r="O11" s="55"/>
      <c r="P11" s="56">
        <f t="shared" ref="P11" si="3">IFERROR(N11*L11*J11,0)</f>
        <v>0</v>
      </c>
      <c r="Q11" s="56">
        <f t="shared" ref="Q11" si="4">IFERROR(K11*M11*O11,0)</f>
        <v>0</v>
      </c>
      <c r="R11" s="66">
        <f t="shared" ref="R11" si="5">Q11-P11</f>
        <v>0</v>
      </c>
      <c r="S11" s="70">
        <v>0.06</v>
      </c>
      <c r="T11" s="71"/>
      <c r="U11" s="71"/>
    </row>
    <row r="12" spans="1:24" s="17" customFormat="1" hidden="1">
      <c r="A12" s="31" t="s">
        <v>1559</v>
      </c>
      <c r="B12" s="32"/>
      <c r="C12" s="32"/>
      <c r="D12" s="33"/>
      <c r="E12" s="33"/>
      <c r="F12" s="34"/>
      <c r="G12" s="35" t="str">
        <f>_xlfn.IFNA(IF(VLOOKUP($F12,'3.框架内物料'!$B:$F,2,0)=0,"请勿填写",VLOOKUP($F12,'3.框架内物料'!$B:$F,2,0)),"")</f>
        <v/>
      </c>
      <c r="H12" s="36" t="str">
        <f>_xlfn.IFNA(VLOOKUP($F12,'3.框架内物料'!$B:$F,4,0),"")</f>
        <v/>
      </c>
      <c r="I12" s="53" t="str">
        <f>_xlfn.IFNA(VLOOKUP($F12,'3.框架内物料'!$B:$F,5,0),"")</f>
        <v/>
      </c>
      <c r="J12" s="54" t="str">
        <f>_xlfn.IFNA(VLOOKUP($F12,'3.框架内物料'!$B:$G,6,0),"")</f>
        <v/>
      </c>
      <c r="K12" s="54"/>
      <c r="L12" s="55"/>
      <c r="M12" s="55"/>
      <c r="N12" s="57"/>
      <c r="O12" s="57"/>
      <c r="P12" s="56">
        <f t="shared" ref="P12:P17" si="6">IFERROR(N12*L12*J12,0)</f>
        <v>0</v>
      </c>
      <c r="Q12" s="56">
        <f t="shared" ref="Q12:Q17" si="7">IFERROR(K12*M12*O12,0)</f>
        <v>0</v>
      </c>
      <c r="R12" s="66">
        <f t="shared" ref="R12:R17" si="8">Q12-P12</f>
        <v>0</v>
      </c>
      <c r="S12" s="67">
        <v>0.06</v>
      </c>
      <c r="T12" s="47"/>
      <c r="U12" s="47"/>
    </row>
    <row r="13" spans="1:24" s="17" customFormat="1" hidden="1">
      <c r="A13" s="31" t="s">
        <v>1559</v>
      </c>
      <c r="B13" s="32"/>
      <c r="C13" s="32"/>
      <c r="D13" s="33"/>
      <c r="E13" s="33"/>
      <c r="F13" s="34"/>
      <c r="G13" s="35" t="str">
        <f>_xlfn.IFNA(IF(VLOOKUP($F13,'3.框架内物料'!$B:$F,2,0)=0,"请勿填写",VLOOKUP($F13,'3.框架内物料'!$B:$F,2,0)),"")</f>
        <v/>
      </c>
      <c r="H13" s="36" t="str">
        <f>_xlfn.IFNA(VLOOKUP($F13,'3.框架内物料'!$B:$F,4,0),"")</f>
        <v/>
      </c>
      <c r="I13" s="53" t="str">
        <f>_xlfn.IFNA(VLOOKUP($F13,'3.框架内物料'!$B:$F,5,0),"")</f>
        <v/>
      </c>
      <c r="J13" s="54" t="str">
        <f>_xlfn.IFNA(VLOOKUP($F13,'3.框架内物料'!$B:$G,6,0),"")</f>
        <v/>
      </c>
      <c r="K13" s="54"/>
      <c r="L13" s="55"/>
      <c r="M13" s="55"/>
      <c r="N13" s="57"/>
      <c r="O13" s="57"/>
      <c r="P13" s="56">
        <f t="shared" si="6"/>
        <v>0</v>
      </c>
      <c r="Q13" s="56">
        <f t="shared" si="7"/>
        <v>0</v>
      </c>
      <c r="R13" s="66">
        <f t="shared" si="8"/>
        <v>0</v>
      </c>
      <c r="S13" s="67">
        <v>0.06</v>
      </c>
      <c r="T13" s="47"/>
      <c r="U13" s="47"/>
    </row>
    <row r="14" spans="1:24" s="18" customFormat="1" hidden="1">
      <c r="A14" s="31" t="s">
        <v>1559</v>
      </c>
      <c r="B14" s="32"/>
      <c r="C14" s="32"/>
      <c r="D14" s="32"/>
      <c r="E14" s="32" t="s">
        <v>1560</v>
      </c>
      <c r="F14" s="34"/>
      <c r="G14" s="35" t="str">
        <f>_xlfn.IFNA(IF(VLOOKUP($F14,'3.框架内物料'!$B:$F,2,0)=0,"请勿填写",VLOOKUP($F14,'3.框架内物料'!$B:$F,2,0)),"")</f>
        <v/>
      </c>
      <c r="H14" s="36" t="str">
        <f>_xlfn.IFNA(VLOOKUP($F14,'3.框架内物料'!$B:$F,4,0),"")</f>
        <v/>
      </c>
      <c r="I14" s="53" t="str">
        <f>_xlfn.IFNA(VLOOKUP($F14,'3.框架内物料'!$B:$F,5,0),"")</f>
        <v/>
      </c>
      <c r="J14" s="54" t="str">
        <f>_xlfn.IFNA(VLOOKUP($F14,'3.框架内物料'!$B:$G,6,0),"")</f>
        <v/>
      </c>
      <c r="K14" s="54"/>
      <c r="L14" s="55"/>
      <c r="M14" s="55"/>
      <c r="N14" s="55"/>
      <c r="O14" s="55"/>
      <c r="P14" s="56">
        <f t="shared" si="6"/>
        <v>0</v>
      </c>
      <c r="Q14" s="56">
        <f t="shared" si="7"/>
        <v>0</v>
      </c>
      <c r="R14" s="66">
        <f t="shared" si="8"/>
        <v>0</v>
      </c>
      <c r="S14" s="67">
        <v>0.06</v>
      </c>
      <c r="T14" s="72"/>
      <c r="U14" s="47"/>
    </row>
    <row r="15" spans="1:24" s="18" customFormat="1" hidden="1">
      <c r="A15" s="31" t="s">
        <v>1559</v>
      </c>
      <c r="B15" s="32"/>
      <c r="C15" s="32"/>
      <c r="D15" s="32"/>
      <c r="E15" s="32"/>
      <c r="F15" s="34"/>
      <c r="G15" s="35" t="str">
        <f>_xlfn.IFNA(IF(VLOOKUP($F15,'3.框架内物料'!$B:$F,2,0)=0,"请勿填写",VLOOKUP($F15,'3.框架内物料'!$B:$F,2,0)),"")</f>
        <v/>
      </c>
      <c r="H15" s="36" t="str">
        <f>_xlfn.IFNA(VLOOKUP($F15,'3.框架内物料'!$B:$F,4,0),"")</f>
        <v/>
      </c>
      <c r="I15" s="53" t="str">
        <f>_xlfn.IFNA(VLOOKUP($F15,'3.框架内物料'!$B:$F,5,0),"")</f>
        <v/>
      </c>
      <c r="J15" s="54" t="str">
        <f>_xlfn.IFNA(VLOOKUP($F15,'3.框架内物料'!$B:$G,6,0),"")</f>
        <v/>
      </c>
      <c r="K15" s="54"/>
      <c r="L15" s="55"/>
      <c r="M15" s="55"/>
      <c r="N15" s="57"/>
      <c r="O15" s="57"/>
      <c r="P15" s="56">
        <f t="shared" si="6"/>
        <v>0</v>
      </c>
      <c r="Q15" s="56">
        <f t="shared" si="7"/>
        <v>0</v>
      </c>
      <c r="R15" s="66">
        <f t="shared" si="8"/>
        <v>0</v>
      </c>
      <c r="S15" s="67">
        <v>0.06</v>
      </c>
      <c r="T15" s="72"/>
      <c r="U15" s="47"/>
    </row>
    <row r="16" spans="1:24" s="18" customFormat="1" hidden="1">
      <c r="A16" s="31" t="s">
        <v>1559</v>
      </c>
      <c r="B16" s="32"/>
      <c r="C16" s="32"/>
      <c r="D16" s="33"/>
      <c r="E16" s="33"/>
      <c r="F16" s="34"/>
      <c r="G16" s="35" t="str">
        <f>_xlfn.IFNA(IF(VLOOKUP($F16,'3.框架内物料'!$B:$F,2,0)=0,"请勿填写",VLOOKUP($F16,'3.框架内物料'!$B:$F,2,0)),"")</f>
        <v/>
      </c>
      <c r="H16" s="36" t="str">
        <f>_xlfn.IFNA(VLOOKUP($F16,'3.框架内物料'!$B:$F,4,0),"")</f>
        <v/>
      </c>
      <c r="I16" s="53" t="str">
        <f>_xlfn.IFNA(VLOOKUP($F16,'3.框架内物料'!$B:$F,5,0),"")</f>
        <v/>
      </c>
      <c r="J16" s="54" t="str">
        <f>_xlfn.IFNA(VLOOKUP($F16,'3.框架内物料'!$B:$G,6,0),"")</f>
        <v/>
      </c>
      <c r="K16" s="54"/>
      <c r="L16" s="55"/>
      <c r="M16" s="55"/>
      <c r="N16" s="57"/>
      <c r="O16" s="57"/>
      <c r="P16" s="56">
        <f t="shared" si="6"/>
        <v>0</v>
      </c>
      <c r="Q16" s="56">
        <f t="shared" si="7"/>
        <v>0</v>
      </c>
      <c r="R16" s="66">
        <f t="shared" si="8"/>
        <v>0</v>
      </c>
      <c r="S16" s="67">
        <v>0.06</v>
      </c>
      <c r="T16" s="72"/>
      <c r="U16" s="47"/>
      <c r="X16" s="73"/>
    </row>
    <row r="17" spans="1:24" s="18" customFormat="1" hidden="1">
      <c r="A17" s="31" t="s">
        <v>1559</v>
      </c>
      <c r="B17" s="32"/>
      <c r="C17" s="32"/>
      <c r="D17" s="33"/>
      <c r="E17" s="33"/>
      <c r="F17" s="34"/>
      <c r="G17" s="35" t="str">
        <f>_xlfn.IFNA(IF(VLOOKUP($F17,'3.框架内物料'!$B:$F,2,0)=0,"请勿填写",VLOOKUP($F17,'3.框架内物料'!$B:$F,2,0)),"")</f>
        <v/>
      </c>
      <c r="H17" s="36" t="str">
        <f>_xlfn.IFNA(VLOOKUP($F17,'3.框架内物料'!$B:$F,4,0),"")</f>
        <v/>
      </c>
      <c r="I17" s="53" t="str">
        <f>_xlfn.IFNA(VLOOKUP($F17,'3.框架内物料'!$B:$F,5,0),"")</f>
        <v/>
      </c>
      <c r="J17" s="54" t="str">
        <f>_xlfn.IFNA(VLOOKUP($F17,'3.框架内物料'!$B:$G,6,0),"")</f>
        <v/>
      </c>
      <c r="K17" s="54"/>
      <c r="L17" s="55"/>
      <c r="M17" s="55"/>
      <c r="N17" s="57"/>
      <c r="O17" s="57"/>
      <c r="P17" s="56">
        <f t="shared" si="6"/>
        <v>0</v>
      </c>
      <c r="Q17" s="56">
        <f t="shared" si="7"/>
        <v>0</v>
      </c>
      <c r="R17" s="66">
        <f t="shared" si="8"/>
        <v>0</v>
      </c>
      <c r="S17" s="67">
        <v>0.06</v>
      </c>
      <c r="T17" s="72"/>
      <c r="U17" s="47"/>
      <c r="X17" s="73"/>
    </row>
    <row r="18" spans="1:24" s="18" customFormat="1" ht="17.399999999999999" hidden="1">
      <c r="A18" s="39"/>
      <c r="B18" s="40"/>
      <c r="C18" s="40"/>
      <c r="D18" s="40"/>
      <c r="E18" s="40"/>
      <c r="F18" s="41"/>
      <c r="G18" s="42"/>
      <c r="H18" s="41"/>
      <c r="I18" s="41"/>
      <c r="J18" s="41"/>
      <c r="K18" s="41"/>
      <c r="L18" s="41"/>
      <c r="M18" s="41"/>
      <c r="N18" s="41"/>
      <c r="O18" s="41"/>
      <c r="P18" s="294" t="s">
        <v>1561</v>
      </c>
      <c r="Q18" s="295"/>
      <c r="R18" s="296"/>
      <c r="S18" s="68"/>
      <c r="T18" s="68"/>
      <c r="U18" s="68"/>
      <c r="X18" s="73"/>
    </row>
    <row r="19" spans="1:24" s="18" customFormat="1" ht="17.399999999999999" hidden="1">
      <c r="A19" s="43"/>
      <c r="B19" s="44"/>
      <c r="C19" s="44"/>
      <c r="D19" s="44"/>
      <c r="E19" s="44"/>
      <c r="F19" s="45"/>
      <c r="G19" s="46"/>
      <c r="H19" s="45"/>
      <c r="I19" s="45"/>
      <c r="J19" s="45"/>
      <c r="K19" s="45"/>
      <c r="L19" s="45"/>
      <c r="M19" s="45"/>
      <c r="N19" s="45"/>
      <c r="O19" s="45"/>
      <c r="P19" s="60">
        <f>SUM(P11:P17)</f>
        <v>0</v>
      </c>
      <c r="Q19" s="60">
        <f>SUM(Q11:Q17)</f>
        <v>0</v>
      </c>
      <c r="R19" s="60">
        <f>Q19-P19</f>
        <v>0</v>
      </c>
      <c r="S19" s="43"/>
      <c r="T19" s="45"/>
      <c r="U19" s="69"/>
      <c r="X19" s="73"/>
    </row>
    <row r="20" spans="1:24" s="18" customFormat="1" hidden="1">
      <c r="A20" s="31" t="s">
        <v>1559</v>
      </c>
      <c r="B20" s="32"/>
      <c r="C20" s="32"/>
      <c r="D20" s="32"/>
      <c r="E20" s="32" t="s">
        <v>1560</v>
      </c>
      <c r="F20" s="34"/>
      <c r="G20" s="35" t="str">
        <f>_xlfn.IFNA(IF(VLOOKUP($F20,'3.框架内物料'!$B:$F,2,0)=0,"请勿填写",VLOOKUP($F20,'3.框架内物料'!$B:$F,2,0)),"")</f>
        <v/>
      </c>
      <c r="H20" s="36" t="str">
        <f>_xlfn.IFNA(VLOOKUP($F20,'3.框架内物料'!$B:$F,4,0),"")</f>
        <v/>
      </c>
      <c r="I20" s="53" t="str">
        <f>_xlfn.IFNA(VLOOKUP($F20,'3.框架内物料'!$B:$F,5,0),"")</f>
        <v/>
      </c>
      <c r="J20" s="54" t="str">
        <f>_xlfn.IFNA(VLOOKUP($F20,'3.框架内物料'!$B:$G,6,0),"")</f>
        <v/>
      </c>
      <c r="K20" s="54"/>
      <c r="L20" s="55"/>
      <c r="M20" s="55"/>
      <c r="N20" s="55"/>
      <c r="O20" s="55"/>
      <c r="P20" s="56">
        <f t="shared" ref="P20" si="9">IFERROR(N20*L20*J20,0)</f>
        <v>0</v>
      </c>
      <c r="Q20" s="56">
        <f t="shared" ref="Q20" si="10">IFERROR(K20*M20*O20,0)</f>
        <v>0</v>
      </c>
      <c r="R20" s="66">
        <f t="shared" ref="R20" si="11">Q20-P20</f>
        <v>0</v>
      </c>
      <c r="S20" s="67">
        <v>0.06</v>
      </c>
      <c r="T20" s="72"/>
      <c r="U20" s="47"/>
    </row>
    <row r="21" spans="1:24" s="18" customFormat="1" hidden="1">
      <c r="A21" s="31" t="s">
        <v>1523</v>
      </c>
      <c r="B21" s="32"/>
      <c r="C21" s="32"/>
      <c r="D21" s="33"/>
      <c r="E21" s="33"/>
      <c r="F21" s="34"/>
      <c r="G21" s="35" t="str">
        <f>_xlfn.IFNA(IF(VLOOKUP($F21,'3.框架内物料'!$B:$F,2,0)=0,"请勿填写",VLOOKUP($F21,'3.框架内物料'!$B:$F,2,0)),"")</f>
        <v/>
      </c>
      <c r="H21" s="36" t="str">
        <f>_xlfn.IFNA(VLOOKUP($F21,'3.框架内物料'!$B:$F,4,0),"")</f>
        <v/>
      </c>
      <c r="I21" s="53" t="str">
        <f>_xlfn.IFNA(VLOOKUP($F21,'3.框架内物料'!$B:$F,5,0),"")</f>
        <v/>
      </c>
      <c r="J21" s="54" t="str">
        <f>_xlfn.IFNA(VLOOKUP($F21,'3.框架内物料'!$B:$G,6,0),"")</f>
        <v/>
      </c>
      <c r="K21" s="54"/>
      <c r="L21" s="55"/>
      <c r="M21" s="55"/>
      <c r="N21" s="57"/>
      <c r="O21" s="57"/>
      <c r="P21" s="56">
        <f t="shared" ref="P21:P90" si="12">IFERROR(N21*L21*J21,0)</f>
        <v>0</v>
      </c>
      <c r="Q21" s="56">
        <f t="shared" ref="Q21:Q90" si="13">IFERROR(K21*M21*O21,0)</f>
        <v>0</v>
      </c>
      <c r="R21" s="66">
        <f t="shared" ref="R21:R90" si="14">Q21-P21</f>
        <v>0</v>
      </c>
      <c r="S21" s="67">
        <v>0.06</v>
      </c>
      <c r="T21" s="72"/>
      <c r="U21" s="47"/>
      <c r="X21" s="73"/>
    </row>
    <row r="22" spans="1:24" s="18" customFormat="1" hidden="1">
      <c r="A22" s="31" t="s">
        <v>1523</v>
      </c>
      <c r="B22" s="32"/>
      <c r="C22" s="32"/>
      <c r="D22" s="33"/>
      <c r="E22" s="33"/>
      <c r="F22" s="34"/>
      <c r="G22" s="35" t="str">
        <f>_xlfn.IFNA(IF(VLOOKUP($F22,'3.框架内物料'!$B:$F,2,0)=0,"请勿填写",VLOOKUP($F22,'3.框架内物料'!$B:$F,2,0)),"")</f>
        <v/>
      </c>
      <c r="H22" s="36" t="str">
        <f>_xlfn.IFNA(VLOOKUP($F22,'3.框架内物料'!$B:$F,4,0),"")</f>
        <v/>
      </c>
      <c r="I22" s="53" t="str">
        <f>_xlfn.IFNA(VLOOKUP($F22,'3.框架内物料'!$B:$F,5,0),"")</f>
        <v/>
      </c>
      <c r="J22" s="54" t="str">
        <f>_xlfn.IFNA(VLOOKUP($F22,'3.框架内物料'!$B:$G,6,0),"")</f>
        <v/>
      </c>
      <c r="K22" s="54"/>
      <c r="L22" s="55"/>
      <c r="M22" s="55"/>
      <c r="N22" s="57"/>
      <c r="O22" s="57"/>
      <c r="P22" s="56">
        <f t="shared" si="12"/>
        <v>0</v>
      </c>
      <c r="Q22" s="56">
        <f t="shared" si="13"/>
        <v>0</v>
      </c>
      <c r="R22" s="66">
        <f t="shared" si="14"/>
        <v>0</v>
      </c>
      <c r="S22" s="67">
        <v>0.06</v>
      </c>
      <c r="T22" s="72"/>
      <c r="U22" s="47"/>
      <c r="X22" s="73"/>
    </row>
    <row r="23" spans="1:24" s="18" customFormat="1" hidden="1">
      <c r="A23" s="31" t="s">
        <v>1523</v>
      </c>
      <c r="B23" s="32"/>
      <c r="C23" s="32"/>
      <c r="D23" s="32"/>
      <c r="E23" s="32"/>
      <c r="F23" s="34"/>
      <c r="G23" s="35" t="str">
        <f>_xlfn.IFNA(IF(VLOOKUP($F23,'3.框架内物料'!$B:$F,2,0)=0,"请勿填写",VLOOKUP($F23,'3.框架内物料'!$B:$F,2,0)),"")</f>
        <v/>
      </c>
      <c r="H23" s="36" t="str">
        <f>_xlfn.IFNA(VLOOKUP($F23,'3.框架内物料'!$B:$F,4,0),"")</f>
        <v/>
      </c>
      <c r="I23" s="53" t="str">
        <f>_xlfn.IFNA(VLOOKUP($F23,'3.框架内物料'!$B:$F,5,0),"")</f>
        <v/>
      </c>
      <c r="J23" s="54" t="str">
        <f>_xlfn.IFNA(VLOOKUP($F23,'3.框架内物料'!$B:$G,6,0),"")</f>
        <v/>
      </c>
      <c r="K23" s="54"/>
      <c r="L23" s="55"/>
      <c r="M23" s="55"/>
      <c r="N23" s="57"/>
      <c r="O23" s="57"/>
      <c r="P23" s="56">
        <f t="shared" si="12"/>
        <v>0</v>
      </c>
      <c r="Q23" s="56">
        <f t="shared" si="13"/>
        <v>0</v>
      </c>
      <c r="R23" s="66">
        <f t="shared" si="14"/>
        <v>0</v>
      </c>
      <c r="S23" s="67">
        <v>0.06</v>
      </c>
      <c r="T23" s="72"/>
      <c r="U23" s="47"/>
    </row>
    <row r="24" spans="1:24" s="18" customFormat="1" hidden="1">
      <c r="A24" s="31" t="s">
        <v>1523</v>
      </c>
      <c r="B24" s="32"/>
      <c r="C24" s="32"/>
      <c r="D24" s="32"/>
      <c r="E24" s="32"/>
      <c r="F24" s="34"/>
      <c r="G24" s="35" t="str">
        <f>_xlfn.IFNA(IF(VLOOKUP($F24,'3.框架内物料'!$B:$F,2,0)=0,"请勿填写",VLOOKUP($F24,'3.框架内物料'!$B:$F,2,0)),"")</f>
        <v/>
      </c>
      <c r="H24" s="36"/>
      <c r="I24" s="53" t="str">
        <f>_xlfn.IFNA(VLOOKUP($F24,'3.框架内物料'!$B:$F,5,0),"")</f>
        <v/>
      </c>
      <c r="J24" s="54" t="str">
        <f>_xlfn.IFNA(VLOOKUP($F24,'3.框架内物料'!$B:$G,6,0),"")</f>
        <v/>
      </c>
      <c r="K24" s="54"/>
      <c r="L24" s="55"/>
      <c r="M24" s="55"/>
      <c r="N24" s="57"/>
      <c r="O24" s="57"/>
      <c r="P24" s="56">
        <f t="shared" si="12"/>
        <v>0</v>
      </c>
      <c r="Q24" s="56">
        <f t="shared" si="13"/>
        <v>0</v>
      </c>
      <c r="R24" s="66">
        <f t="shared" si="14"/>
        <v>0</v>
      </c>
      <c r="S24" s="67">
        <v>0.06</v>
      </c>
      <c r="T24" s="72"/>
      <c r="U24" s="47"/>
    </row>
    <row r="25" spans="1:24" s="17" customFormat="1" hidden="1">
      <c r="A25" s="31" t="s">
        <v>1523</v>
      </c>
      <c r="B25" s="32"/>
      <c r="C25" s="32"/>
      <c r="D25" s="33"/>
      <c r="E25" s="33"/>
      <c r="F25" s="34"/>
      <c r="G25" s="35" t="str">
        <f>_xlfn.IFNA(IF(VLOOKUP($F25,'3.框架内物料'!$B:$F,2,0)=0,"请勿填写",VLOOKUP($F25,'3.框架内物料'!$B:$F,2,0)),"")</f>
        <v/>
      </c>
      <c r="H25" s="36" t="str">
        <f>_xlfn.IFNA(VLOOKUP($F25,'3.框架内物料'!$B:$F,4,0),"")</f>
        <v/>
      </c>
      <c r="I25" s="53" t="str">
        <f>_xlfn.IFNA(VLOOKUP($F25,'3.框架内物料'!$B:$F,5,0),"")</f>
        <v/>
      </c>
      <c r="J25" s="54" t="str">
        <f>_xlfn.IFNA(VLOOKUP($F25,'3.框架内物料'!$B:$G,6,0),"")</f>
        <v/>
      </c>
      <c r="K25" s="54"/>
      <c r="L25" s="55"/>
      <c r="M25" s="55"/>
      <c r="N25" s="57"/>
      <c r="O25" s="57"/>
      <c r="P25" s="56">
        <f t="shared" si="12"/>
        <v>0</v>
      </c>
      <c r="Q25" s="56">
        <f t="shared" si="13"/>
        <v>0</v>
      </c>
      <c r="R25" s="66">
        <f t="shared" si="14"/>
        <v>0</v>
      </c>
      <c r="S25" s="67">
        <v>0.06</v>
      </c>
      <c r="T25" s="47"/>
      <c r="U25" s="47"/>
    </row>
    <row r="26" spans="1:24" s="17" customFormat="1" hidden="1">
      <c r="A26" s="31" t="s">
        <v>1523</v>
      </c>
      <c r="B26" s="32"/>
      <c r="C26" s="32"/>
      <c r="D26" s="33"/>
      <c r="E26" s="33"/>
      <c r="F26" s="34"/>
      <c r="G26" s="35" t="str">
        <f>_xlfn.IFNA(IF(VLOOKUP($F26,'3.框架内物料'!$B:$F,2,0)=0,"请勿填写",VLOOKUP($F26,'3.框架内物料'!$B:$F,2,0)),"")</f>
        <v/>
      </c>
      <c r="H26" s="36" t="str">
        <f>_xlfn.IFNA(VLOOKUP($F26,'3.框架内物料'!$B:$F,4,0),"")</f>
        <v/>
      </c>
      <c r="I26" s="53" t="str">
        <f>_xlfn.IFNA(VLOOKUP($F26,'3.框架内物料'!$B:$F,5,0),"")</f>
        <v/>
      </c>
      <c r="J26" s="54" t="str">
        <f>_xlfn.IFNA(VLOOKUP($F26,'3.框架内物料'!$B:$G,6,0),"")</f>
        <v/>
      </c>
      <c r="K26" s="54"/>
      <c r="L26" s="55"/>
      <c r="M26" s="55"/>
      <c r="N26" s="57"/>
      <c r="O26" s="57"/>
      <c r="P26" s="56">
        <f t="shared" si="12"/>
        <v>0</v>
      </c>
      <c r="Q26" s="56">
        <f t="shared" si="13"/>
        <v>0</v>
      </c>
      <c r="R26" s="66">
        <f t="shared" si="14"/>
        <v>0</v>
      </c>
      <c r="S26" s="67">
        <v>0.06</v>
      </c>
      <c r="T26" s="47"/>
      <c r="U26" s="47"/>
    </row>
    <row r="27" spans="1:24" s="17" customFormat="1" ht="17.399999999999999" hidden="1">
      <c r="A27" s="39"/>
      <c r="B27" s="40"/>
      <c r="C27" s="40"/>
      <c r="D27" s="40"/>
      <c r="E27" s="40"/>
      <c r="F27" s="41"/>
      <c r="G27" s="42"/>
      <c r="H27" s="41"/>
      <c r="I27" s="41"/>
      <c r="J27" s="41"/>
      <c r="K27" s="41"/>
      <c r="L27" s="41"/>
      <c r="M27" s="41"/>
      <c r="N27" s="41"/>
      <c r="O27" s="41"/>
      <c r="P27" s="294" t="s">
        <v>1562</v>
      </c>
      <c r="Q27" s="295"/>
      <c r="R27" s="296"/>
      <c r="S27" s="68"/>
      <c r="T27" s="68"/>
      <c r="U27" s="68"/>
    </row>
    <row r="28" spans="1:24" s="17" customFormat="1" ht="17.399999999999999" hidden="1">
      <c r="A28" s="43"/>
      <c r="B28" s="44"/>
      <c r="C28" s="44"/>
      <c r="D28" s="44"/>
      <c r="E28" s="44"/>
      <c r="F28" s="45"/>
      <c r="G28" s="46"/>
      <c r="H28" s="45"/>
      <c r="I28" s="45"/>
      <c r="J28" s="45"/>
      <c r="K28" s="45"/>
      <c r="L28" s="45"/>
      <c r="M28" s="45"/>
      <c r="N28" s="45"/>
      <c r="O28" s="45"/>
      <c r="P28" s="60">
        <f>SUM(P20:P26)</f>
        <v>0</v>
      </c>
      <c r="Q28" s="60">
        <f>SUM(Q20:Q26)</f>
        <v>0</v>
      </c>
      <c r="R28" s="60">
        <f>Q28-P28</f>
        <v>0</v>
      </c>
      <c r="S28" s="43"/>
      <c r="T28" s="45"/>
      <c r="U28" s="69"/>
    </row>
    <row r="29" spans="1:24" s="18" customFormat="1" ht="45">
      <c r="A29" s="31" t="s">
        <v>1563</v>
      </c>
      <c r="B29" s="179" t="s">
        <v>2175</v>
      </c>
      <c r="C29" s="179" t="s">
        <v>2161</v>
      </c>
      <c r="D29" s="179" t="s">
        <v>2177</v>
      </c>
      <c r="E29" s="32" t="s">
        <v>1553</v>
      </c>
      <c r="F29" s="34" t="s">
        <v>1564</v>
      </c>
      <c r="G29" s="35" t="str">
        <f>_xlfn.IFNA(IF(VLOOKUP($F29,'3.框架内物料'!$B:$F,2,0)=0,"请勿填写",VLOOKUP($F29,'3.框架内物料'!$B:$F,2,0)),"")</f>
        <v>M947580543391023106</v>
      </c>
      <c r="H29" s="36" t="str">
        <f>_xlfn.IFNA(VLOOKUP($F29,'3.框架内物料'!$B:$F,4,0),"")</f>
        <v>Onsite 人员-服务人员-项目总监-人员劳务费。不含住宿、交通、补贴等费用，每天不超过8小时</v>
      </c>
      <c r="I29" s="53" t="str">
        <f>_xlfn.IFNA(VLOOKUP($F29,'3.框架内物料'!$B:$F,5,0),"")</f>
        <v>人/天</v>
      </c>
      <c r="J29" s="54" t="str">
        <f>_xlfn.IFNA(VLOOKUP($F29,'3.框架内物料'!$B:$G,6,0),"")</f>
        <v>1060.0000000000</v>
      </c>
      <c r="K29" s="54">
        <v>1060</v>
      </c>
      <c r="L29" s="55">
        <v>1</v>
      </c>
      <c r="M29" s="55">
        <v>1</v>
      </c>
      <c r="N29" s="57">
        <v>4</v>
      </c>
      <c r="O29" s="57">
        <v>5</v>
      </c>
      <c r="P29" s="56">
        <f t="shared" si="12"/>
        <v>4240</v>
      </c>
      <c r="Q29" s="56">
        <f t="shared" si="13"/>
        <v>5300</v>
      </c>
      <c r="R29" s="66">
        <f t="shared" si="14"/>
        <v>1060</v>
      </c>
      <c r="S29" s="67">
        <v>0.06</v>
      </c>
      <c r="T29" s="72" t="s">
        <v>2186</v>
      </c>
      <c r="U29" s="47"/>
    </row>
    <row r="30" spans="1:24" s="18" customFormat="1" ht="45">
      <c r="A30" s="31" t="s">
        <v>1563</v>
      </c>
      <c r="B30" s="179" t="s">
        <v>2175</v>
      </c>
      <c r="C30" s="179" t="s">
        <v>2161</v>
      </c>
      <c r="D30" s="33" t="s">
        <v>2176</v>
      </c>
      <c r="E30" s="33" t="s">
        <v>1553</v>
      </c>
      <c r="F30" s="34" t="s">
        <v>1565</v>
      </c>
      <c r="G30" s="35" t="str">
        <f>_xlfn.IFNA(IF(VLOOKUP($F30,'3.框架内物料'!$B:$F,2,0)=0,"请勿填写",VLOOKUP($F30,'3.框架内物料'!$B:$F,2,0)),"")</f>
        <v>M947580465840136193</v>
      </c>
      <c r="H30" s="36" t="str">
        <f>_xlfn.IFNA(VLOOKUP($F30,'3.框架内物料'!$B:$F,4,0),"")</f>
        <v>Onsite 人员-服务人员-项目经理-人员劳务费。不含住宿、交通、补贴等费用，每天不超过8小时</v>
      </c>
      <c r="I30" s="53" t="str">
        <f>_xlfn.IFNA(VLOOKUP($F30,'3.框架内物料'!$B:$F,5,0),"")</f>
        <v>人/天</v>
      </c>
      <c r="J30" s="54" t="str">
        <f>_xlfn.IFNA(VLOOKUP($F30,'3.框架内物料'!$B:$G,6,0),"")</f>
        <v>848.0000000000</v>
      </c>
      <c r="K30" s="54">
        <v>848</v>
      </c>
      <c r="L30" s="55">
        <v>2</v>
      </c>
      <c r="M30" s="55">
        <v>2</v>
      </c>
      <c r="N30" s="57">
        <v>4</v>
      </c>
      <c r="O30" s="57">
        <v>5</v>
      </c>
      <c r="P30" s="56">
        <f t="shared" si="12"/>
        <v>6784</v>
      </c>
      <c r="Q30" s="56">
        <f t="shared" si="13"/>
        <v>8480</v>
      </c>
      <c r="R30" s="66">
        <f t="shared" si="14"/>
        <v>1696</v>
      </c>
      <c r="S30" s="67">
        <v>0.06</v>
      </c>
      <c r="T30" s="72" t="s">
        <v>2186</v>
      </c>
      <c r="U30" s="47"/>
      <c r="X30" s="73"/>
    </row>
    <row r="31" spans="1:24" s="18" customFormat="1" ht="45">
      <c r="A31" s="31" t="s">
        <v>1563</v>
      </c>
      <c r="B31" s="179" t="s">
        <v>2175</v>
      </c>
      <c r="C31" s="32" t="s">
        <v>2223</v>
      </c>
      <c r="D31" s="33" t="s">
        <v>2224</v>
      </c>
      <c r="E31" s="33" t="s">
        <v>1553</v>
      </c>
      <c r="F31" s="34" t="s">
        <v>2122</v>
      </c>
      <c r="G31" s="35" t="str">
        <f>_xlfn.IFNA(IF(VLOOKUP($F31,'3.框架内物料'!$B:$F,2,0)=0,"请勿填写",VLOOKUP($F31,'3.框架内物料'!$B:$F,2,0)),"")</f>
        <v>M939882634395557889</v>
      </c>
      <c r="H31" s="36" t="str">
        <f>_xlfn.IFNA(VLOOKUP($F31,'3.框架内物料'!$B:$F,4,0),"")</f>
        <v>Onsite 人员-服务人员-地接上会服务人员-人员劳务费。不含住宿、交通、补贴等费用，每天不超过8小时</v>
      </c>
      <c r="I31" s="53" t="str">
        <f>_xlfn.IFNA(VLOOKUP($F31,'3.框架内物料'!$B:$F,5,0),"")</f>
        <v>人/天</v>
      </c>
      <c r="J31" s="54" t="str">
        <f>_xlfn.IFNA(VLOOKUP($F31,'3.框架内物料'!$B:$G,6,0),"")</f>
        <v>530.0000000000</v>
      </c>
      <c r="K31" s="54">
        <v>371</v>
      </c>
      <c r="L31" s="55"/>
      <c r="M31" s="55">
        <v>1</v>
      </c>
      <c r="N31" s="57"/>
      <c r="O31" s="57">
        <v>1</v>
      </c>
      <c r="P31" s="56">
        <f t="shared" ref="P31" si="15">IFERROR(N31*L31*J31,0)</f>
        <v>0</v>
      </c>
      <c r="Q31" s="56">
        <f t="shared" ref="Q31" si="16">IFERROR(K31*M31*O31,0)</f>
        <v>371</v>
      </c>
      <c r="R31" s="66">
        <f t="shared" ref="R31" si="17">Q31-P31</f>
        <v>371</v>
      </c>
      <c r="S31" s="67">
        <v>0.06</v>
      </c>
      <c r="T31" s="72" t="s">
        <v>2309</v>
      </c>
      <c r="U31" s="47" t="s">
        <v>2330</v>
      </c>
      <c r="X31" s="73"/>
    </row>
    <row r="32" spans="1:24" s="18" customFormat="1">
      <c r="A32" s="31" t="s">
        <v>1563</v>
      </c>
      <c r="B32" s="32"/>
      <c r="C32" s="32"/>
      <c r="D32" s="32"/>
      <c r="E32" s="32"/>
      <c r="F32" s="34"/>
      <c r="G32" s="35" t="str">
        <f>_xlfn.IFNA(IF(VLOOKUP($F32,'3.框架内物料'!$B:$F,2,0)=0,"请勿填写",VLOOKUP($F32,'3.框架内物料'!$B:$F,2,0)),"")</f>
        <v/>
      </c>
      <c r="H32" s="36" t="str">
        <f>_xlfn.IFNA(VLOOKUP($F32,'3.框架内物料'!$B:$F,4,0),"")</f>
        <v/>
      </c>
      <c r="I32" s="53" t="str">
        <f>_xlfn.IFNA(VLOOKUP($F32,'3.框架内物料'!$B:$F,5,0),"")</f>
        <v/>
      </c>
      <c r="J32" s="54" t="str">
        <f>_xlfn.IFNA(VLOOKUP($F32,'3.框架内物料'!$B:$G,6,0),"")</f>
        <v/>
      </c>
      <c r="K32" s="54"/>
      <c r="L32" s="55"/>
      <c r="M32" s="55"/>
      <c r="N32" s="55"/>
      <c r="O32" s="55"/>
      <c r="P32" s="56">
        <f t="shared" si="12"/>
        <v>0</v>
      </c>
      <c r="Q32" s="56">
        <f t="shared" si="13"/>
        <v>0</v>
      </c>
      <c r="R32" s="66">
        <f t="shared" si="14"/>
        <v>0</v>
      </c>
      <c r="S32" s="67">
        <v>0.06</v>
      </c>
      <c r="T32" s="72"/>
      <c r="U32" s="47"/>
    </row>
    <row r="33" spans="1:24" s="18" customFormat="1">
      <c r="A33" s="31" t="s">
        <v>1563</v>
      </c>
      <c r="B33" s="32"/>
      <c r="C33" s="32"/>
      <c r="D33" s="32"/>
      <c r="E33" s="32"/>
      <c r="F33" s="34"/>
      <c r="G33" s="35" t="str">
        <f>_xlfn.IFNA(IF(VLOOKUP($F33,'3.框架内物料'!$B:$F,2,0)=0,"请勿填写",VLOOKUP($F33,'3.框架内物料'!$B:$F,2,0)),"")</f>
        <v/>
      </c>
      <c r="H33" s="36" t="str">
        <f>_xlfn.IFNA(VLOOKUP($F33,'3.框架内物料'!$B:$F,4,0),"")</f>
        <v/>
      </c>
      <c r="I33" s="53" t="str">
        <f>_xlfn.IFNA(VLOOKUP($F33,'3.框架内物料'!$B:$F,5,0),"")</f>
        <v/>
      </c>
      <c r="J33" s="54" t="str">
        <f>_xlfn.IFNA(VLOOKUP($F33,'3.框架内物料'!$B:$G,6,0),"")</f>
        <v/>
      </c>
      <c r="K33" s="54"/>
      <c r="L33" s="55"/>
      <c r="M33" s="55"/>
      <c r="N33" s="57"/>
      <c r="O33" s="57"/>
      <c r="P33" s="56">
        <f t="shared" si="12"/>
        <v>0</v>
      </c>
      <c r="Q33" s="56">
        <f t="shared" si="13"/>
        <v>0</v>
      </c>
      <c r="R33" s="66">
        <f t="shared" si="14"/>
        <v>0</v>
      </c>
      <c r="S33" s="67">
        <v>0.06</v>
      </c>
      <c r="T33" s="72"/>
      <c r="U33" s="47"/>
    </row>
    <row r="34" spans="1:24" s="18" customFormat="1">
      <c r="A34" s="31" t="s">
        <v>1563</v>
      </c>
      <c r="B34" s="32"/>
      <c r="C34" s="32"/>
      <c r="D34" s="33"/>
      <c r="E34" s="33"/>
      <c r="F34" s="34"/>
      <c r="G34" s="35" t="str">
        <f>_xlfn.IFNA(IF(VLOOKUP($F34,'3.框架内物料'!$B:$F,2,0)=0,"请勿填写",VLOOKUP($F34,'3.框架内物料'!$B:$F,2,0)),"")</f>
        <v/>
      </c>
      <c r="H34" s="36" t="str">
        <f>_xlfn.IFNA(VLOOKUP($F34,'3.框架内物料'!$B:$F,4,0),"")</f>
        <v/>
      </c>
      <c r="I34" s="53" t="str">
        <f>_xlfn.IFNA(VLOOKUP($F34,'3.框架内物料'!$B:$F,5,0),"")</f>
        <v/>
      </c>
      <c r="J34" s="54" t="str">
        <f>_xlfn.IFNA(VLOOKUP($F34,'3.框架内物料'!$B:$G,6,0),"")</f>
        <v/>
      </c>
      <c r="K34" s="54" t="str">
        <f>_xlfn.IFNA(VLOOKUP($F34,'3.框架内物料'!$B:$G,6,0),"")</f>
        <v/>
      </c>
      <c r="L34" s="55"/>
      <c r="M34" s="55"/>
      <c r="N34" s="57"/>
      <c r="O34" s="57"/>
      <c r="P34" s="56">
        <f t="shared" si="12"/>
        <v>0</v>
      </c>
      <c r="Q34" s="56">
        <f t="shared" si="13"/>
        <v>0</v>
      </c>
      <c r="R34" s="66">
        <f t="shared" si="14"/>
        <v>0</v>
      </c>
      <c r="S34" s="67">
        <v>0.06</v>
      </c>
      <c r="T34" s="72"/>
      <c r="U34" s="47"/>
      <c r="X34" s="73"/>
    </row>
    <row r="35" spans="1:24" s="18" customFormat="1">
      <c r="A35" s="31" t="s">
        <v>1563</v>
      </c>
      <c r="B35" s="32"/>
      <c r="C35" s="32"/>
      <c r="D35" s="33"/>
      <c r="E35" s="33"/>
      <c r="F35" s="34"/>
      <c r="G35" s="35" t="str">
        <f>_xlfn.IFNA(IF(VLOOKUP($F35,'3.框架内物料'!$B:$F,2,0)=0,"请勿填写",VLOOKUP($F35,'3.框架内物料'!$B:$F,2,0)),"")</f>
        <v/>
      </c>
      <c r="H35" s="36" t="str">
        <f>_xlfn.IFNA(VLOOKUP($F35,'3.框架内物料'!$B:$F,4,0),"")</f>
        <v/>
      </c>
      <c r="I35" s="53" t="str">
        <f>_xlfn.IFNA(VLOOKUP($F35,'3.框架内物料'!$B:$F,5,0),"")</f>
        <v/>
      </c>
      <c r="J35" s="54" t="str">
        <f>_xlfn.IFNA(VLOOKUP($F35,'3.框架内物料'!$B:$G,6,0),"")</f>
        <v/>
      </c>
      <c r="K35" s="54"/>
      <c r="L35" s="55"/>
      <c r="M35" s="55"/>
      <c r="N35" s="57"/>
      <c r="O35" s="57"/>
      <c r="P35" s="56">
        <f t="shared" si="12"/>
        <v>0</v>
      </c>
      <c r="Q35" s="56">
        <f t="shared" si="13"/>
        <v>0</v>
      </c>
      <c r="R35" s="66">
        <f t="shared" si="14"/>
        <v>0</v>
      </c>
      <c r="S35" s="67">
        <v>0.06</v>
      </c>
      <c r="T35" s="72"/>
      <c r="U35" s="47"/>
      <c r="X35" s="73"/>
    </row>
    <row r="36" spans="1:24" s="18" customFormat="1" ht="17.399999999999999">
      <c r="A36" s="39"/>
      <c r="B36" s="40"/>
      <c r="C36" s="40"/>
      <c r="D36" s="40"/>
      <c r="E36" s="40"/>
      <c r="F36" s="41"/>
      <c r="G36" s="42"/>
      <c r="H36" s="41"/>
      <c r="I36" s="41"/>
      <c r="J36" s="41"/>
      <c r="K36" s="41"/>
      <c r="L36" s="41"/>
      <c r="M36" s="41"/>
      <c r="N36" s="41"/>
      <c r="O36" s="41"/>
      <c r="P36" s="294" t="s">
        <v>1566</v>
      </c>
      <c r="Q36" s="295"/>
      <c r="R36" s="296"/>
      <c r="S36" s="68"/>
      <c r="T36" s="68"/>
      <c r="U36" s="68"/>
      <c r="X36" s="73"/>
    </row>
    <row r="37" spans="1:24" s="18" customFormat="1" ht="17.399999999999999">
      <c r="A37" s="43"/>
      <c r="B37" s="44"/>
      <c r="C37" s="44"/>
      <c r="D37" s="44"/>
      <c r="E37" s="44"/>
      <c r="F37" s="45"/>
      <c r="G37" s="46"/>
      <c r="H37" s="45"/>
      <c r="I37" s="45"/>
      <c r="J37" s="45"/>
      <c r="K37" s="45"/>
      <c r="L37" s="45"/>
      <c r="M37" s="45"/>
      <c r="N37" s="45"/>
      <c r="O37" s="45"/>
      <c r="P37" s="60">
        <f>SUM(P29:P35)</f>
        <v>11024</v>
      </c>
      <c r="Q37" s="60">
        <f>SUM(Q29:Q35)</f>
        <v>14151</v>
      </c>
      <c r="R37" s="60">
        <f>Q37-P37</f>
        <v>3127</v>
      </c>
      <c r="S37" s="43"/>
      <c r="T37" s="45"/>
      <c r="U37" s="69"/>
      <c r="X37" s="73"/>
    </row>
    <row r="38" spans="1:24" s="18" customFormat="1" ht="30">
      <c r="A38" s="31" t="s">
        <v>1525</v>
      </c>
      <c r="B38" s="179" t="s">
        <v>2161</v>
      </c>
      <c r="C38" s="32" t="s">
        <v>1567</v>
      </c>
      <c r="D38" s="32" t="s">
        <v>1568</v>
      </c>
      <c r="E38" s="32" t="s">
        <v>1560</v>
      </c>
      <c r="F38" s="34" t="s">
        <v>1569</v>
      </c>
      <c r="G38" s="35" t="str">
        <f>_xlfn.IFNA(IF(VLOOKUP($F38,'3.框架内物料'!$B:$F,2,0)=0,"请勿填写",VLOOKUP($F38,'3.框架内物料'!$B:$F,2,0)),"")</f>
        <v/>
      </c>
      <c r="H38" s="36" t="str">
        <f>_xlfn.IFNA(VLOOKUP($F38,'3.框架内物料'!$B:$F,4,0),"")</f>
        <v/>
      </c>
      <c r="I38" s="53" t="s">
        <v>1570</v>
      </c>
      <c r="J38" s="54">
        <v>2000</v>
      </c>
      <c r="K38" s="54">
        <v>2000</v>
      </c>
      <c r="L38" s="55">
        <v>40</v>
      </c>
      <c r="M38" s="55">
        <v>38</v>
      </c>
      <c r="N38" s="57">
        <v>2</v>
      </c>
      <c r="O38" s="57">
        <v>2</v>
      </c>
      <c r="P38" s="56">
        <f t="shared" si="12"/>
        <v>160000</v>
      </c>
      <c r="Q38" s="56">
        <f t="shared" si="13"/>
        <v>152000</v>
      </c>
      <c r="R38" s="66">
        <f t="shared" si="14"/>
        <v>-8000</v>
      </c>
      <c r="S38" s="67">
        <v>0</v>
      </c>
      <c r="T38" s="271" t="s">
        <v>2188</v>
      </c>
      <c r="U38" s="47" t="s">
        <v>2316</v>
      </c>
    </row>
    <row r="39" spans="1:24" s="18" customFormat="1">
      <c r="A39" s="31" t="s">
        <v>1525</v>
      </c>
      <c r="B39" s="179" t="s">
        <v>2161</v>
      </c>
      <c r="C39" s="32" t="s">
        <v>1567</v>
      </c>
      <c r="D39" s="32" t="s">
        <v>2189</v>
      </c>
      <c r="E39" s="32" t="s">
        <v>1560</v>
      </c>
      <c r="F39" s="34" t="s">
        <v>1569</v>
      </c>
      <c r="G39" s="35" t="str">
        <f>_xlfn.IFNA(IF(VLOOKUP($F39,'3.框架内物料'!$B:$F,2,0)=0,"请勿填写",VLOOKUP($F39,'3.框架内物料'!$B:$F,2,0)),"")</f>
        <v/>
      </c>
      <c r="H39" s="36" t="str">
        <f>_xlfn.IFNA(VLOOKUP($F39,'3.框架内物料'!$B:$F,4,0),"")</f>
        <v/>
      </c>
      <c r="I39" s="53" t="s">
        <v>1570</v>
      </c>
      <c r="J39" s="54"/>
      <c r="K39" s="54">
        <v>3500</v>
      </c>
      <c r="L39" s="55"/>
      <c r="M39" s="55">
        <v>1</v>
      </c>
      <c r="N39" s="57"/>
      <c r="O39" s="57">
        <v>2</v>
      </c>
      <c r="P39" s="56">
        <f t="shared" ref="P39" si="18">IFERROR(N39*L39*J39,0)</f>
        <v>0</v>
      </c>
      <c r="Q39" s="56">
        <f t="shared" ref="Q39" si="19">IFERROR(K39*M39*O39,0)</f>
        <v>7000</v>
      </c>
      <c r="R39" s="66">
        <f t="shared" ref="R39" si="20">Q39-P39</f>
        <v>7000</v>
      </c>
      <c r="S39" s="67">
        <v>0</v>
      </c>
      <c r="T39" s="271" t="s">
        <v>2191</v>
      </c>
      <c r="U39" s="47" t="s">
        <v>2316</v>
      </c>
    </row>
    <row r="40" spans="1:24" s="17" customFormat="1" ht="30">
      <c r="A40" s="31" t="s">
        <v>1525</v>
      </c>
      <c r="B40" s="177" t="s">
        <v>2165</v>
      </c>
      <c r="C40" s="179" t="s">
        <v>2178</v>
      </c>
      <c r="D40" s="179" t="s">
        <v>2173</v>
      </c>
      <c r="E40" s="32" t="s">
        <v>1560</v>
      </c>
      <c r="F40" s="34" t="s">
        <v>1569</v>
      </c>
      <c r="G40" s="35" t="str">
        <f>_xlfn.IFNA(IF(VLOOKUP($F40,'3.框架内物料'!$B:$F,2,0)=0,"请勿填写",VLOOKUP($F40,'3.框架内物料'!$B:$F,2,0)),"")</f>
        <v/>
      </c>
      <c r="H40" s="36" t="str">
        <f>_xlfn.IFNA(VLOOKUP($F40,'3.框架内物料'!$B:$F,4,0),"")</f>
        <v/>
      </c>
      <c r="I40" s="53" t="s">
        <v>1571</v>
      </c>
      <c r="J40" s="54">
        <v>146.28</v>
      </c>
      <c r="K40" s="54">
        <v>146.28</v>
      </c>
      <c r="L40" s="55">
        <v>1</v>
      </c>
      <c r="M40" s="55">
        <v>1</v>
      </c>
      <c r="N40" s="57">
        <v>300</v>
      </c>
      <c r="O40" s="57">
        <v>350</v>
      </c>
      <c r="P40" s="56">
        <f t="shared" si="12"/>
        <v>43884</v>
      </c>
      <c r="Q40" s="56">
        <f t="shared" si="13"/>
        <v>51198</v>
      </c>
      <c r="R40" s="66">
        <f t="shared" si="14"/>
        <v>7314</v>
      </c>
      <c r="S40" s="67">
        <v>0.06</v>
      </c>
      <c r="T40" s="272" t="s">
        <v>2196</v>
      </c>
      <c r="U40" s="47" t="s">
        <v>2318</v>
      </c>
    </row>
    <row r="41" spans="1:24" s="18" customFormat="1" ht="30">
      <c r="A41" s="31" t="s">
        <v>1525</v>
      </c>
      <c r="B41" s="179" t="s">
        <v>2165</v>
      </c>
      <c r="C41" s="32" t="s">
        <v>1572</v>
      </c>
      <c r="D41" s="32" t="s">
        <v>1573</v>
      </c>
      <c r="E41" s="32" t="s">
        <v>1560</v>
      </c>
      <c r="F41" s="34" t="s">
        <v>1569</v>
      </c>
      <c r="G41" s="35" t="str">
        <f>_xlfn.IFNA(IF(VLOOKUP($F41,'3.框架内物料'!$B:$F,2,0)=0,"请勿填写",VLOOKUP($F41,'3.框架内物料'!$B:$F,2,0)),"")</f>
        <v/>
      </c>
      <c r="H41" s="36" t="str">
        <f>_xlfn.IFNA(VLOOKUP($F41,'3.框架内物料'!$B:$F,4,0),"")</f>
        <v/>
      </c>
      <c r="I41" s="53" t="s">
        <v>94</v>
      </c>
      <c r="J41" s="54">
        <v>148.4</v>
      </c>
      <c r="K41" s="54">
        <v>167.69800000000001</v>
      </c>
      <c r="L41" s="55">
        <v>60</v>
      </c>
      <c r="M41" s="55">
        <v>40</v>
      </c>
      <c r="N41" s="57">
        <v>2</v>
      </c>
      <c r="O41" s="57">
        <v>2</v>
      </c>
      <c r="P41" s="56">
        <f t="shared" ref="P41" si="21">IFERROR(N41*L41*J41,0)</f>
        <v>17808</v>
      </c>
      <c r="Q41" s="56">
        <f t="shared" ref="Q41" si="22">IFERROR(K41*M41*O41,0)</f>
        <v>13415.84</v>
      </c>
      <c r="R41" s="66">
        <f t="shared" ref="R41" si="23">Q41-P41</f>
        <v>-4392.16</v>
      </c>
      <c r="S41" s="67">
        <v>0.06</v>
      </c>
      <c r="T41" s="271" t="s">
        <v>2303</v>
      </c>
      <c r="U41" s="47" t="s">
        <v>2321</v>
      </c>
    </row>
    <row r="42" spans="1:24" s="18" customFormat="1" ht="30">
      <c r="A42" s="31" t="s">
        <v>1525</v>
      </c>
      <c r="B42" s="179" t="s">
        <v>2165</v>
      </c>
      <c r="C42" s="32" t="s">
        <v>1572</v>
      </c>
      <c r="D42" s="179" t="s">
        <v>2180</v>
      </c>
      <c r="E42" s="32" t="s">
        <v>1560</v>
      </c>
      <c r="F42" s="34" t="s">
        <v>1569</v>
      </c>
      <c r="G42" s="35" t="str">
        <f>_xlfn.IFNA(IF(VLOOKUP($F42,'3.框架内物料'!$B:$F,2,0)=0,"请勿填写",VLOOKUP($F42,'3.框架内物料'!$B:$F,2,0)),"")</f>
        <v/>
      </c>
      <c r="H42" s="36" t="str">
        <f>_xlfn.IFNA(VLOOKUP($F42,'3.框架内物料'!$B:$F,4,0),"")</f>
        <v/>
      </c>
      <c r="I42" s="53" t="s">
        <v>94</v>
      </c>
      <c r="J42" s="54">
        <v>1590</v>
      </c>
      <c r="K42" s="54">
        <v>1541.6654100000001</v>
      </c>
      <c r="L42" s="55">
        <v>15</v>
      </c>
      <c r="M42" s="55">
        <v>15</v>
      </c>
      <c r="N42" s="57">
        <v>2</v>
      </c>
      <c r="O42" s="57">
        <v>1</v>
      </c>
      <c r="P42" s="56">
        <f t="shared" ref="P42:P45" si="24">IFERROR(N42*L42*J42,0)</f>
        <v>47700</v>
      </c>
      <c r="Q42" s="56">
        <f t="shared" ref="Q42:Q45" si="25">IFERROR(K42*M42*O42,0)</f>
        <v>23124.98115</v>
      </c>
      <c r="R42" s="66">
        <f t="shared" ref="R42:R45" si="26">Q42-P42</f>
        <v>-24575.01885</v>
      </c>
      <c r="S42" s="67">
        <v>0.06</v>
      </c>
      <c r="T42" s="271" t="s">
        <v>2199</v>
      </c>
      <c r="U42" s="47" t="s">
        <v>2318</v>
      </c>
    </row>
    <row r="43" spans="1:24" s="18" customFormat="1" ht="30">
      <c r="A43" s="31" t="s">
        <v>1525</v>
      </c>
      <c r="B43" s="179" t="s">
        <v>2165</v>
      </c>
      <c r="C43" s="32" t="s">
        <v>1572</v>
      </c>
      <c r="D43" s="179" t="s">
        <v>2181</v>
      </c>
      <c r="E43" s="32" t="s">
        <v>1560</v>
      </c>
      <c r="F43" s="34" t="s">
        <v>1569</v>
      </c>
      <c r="G43" s="35" t="str">
        <f>_xlfn.IFNA(IF(VLOOKUP($F43,'3.框架内物料'!$B:$F,2,0)=0,"请勿填写",VLOOKUP($F43,'3.框架内物料'!$B:$F,2,0)),"")</f>
        <v/>
      </c>
      <c r="H43" s="36" t="str">
        <f>_xlfn.IFNA(VLOOKUP($F43,'3.框架内物料'!$B:$F,4,0),"")</f>
        <v/>
      </c>
      <c r="I43" s="53" t="s">
        <v>94</v>
      </c>
      <c r="J43" s="54">
        <v>1590</v>
      </c>
      <c r="K43" s="54">
        <v>6171.3518000000004</v>
      </c>
      <c r="L43" s="55">
        <v>10</v>
      </c>
      <c r="M43" s="55">
        <v>1</v>
      </c>
      <c r="N43" s="57">
        <v>5</v>
      </c>
      <c r="O43" s="57">
        <v>1</v>
      </c>
      <c r="P43" s="56">
        <f t="shared" ref="P43:P44" si="27">IFERROR(N43*L43*J43,0)</f>
        <v>79500</v>
      </c>
      <c r="Q43" s="56">
        <f t="shared" ref="Q43:Q44" si="28">IFERROR(K43*M43*O43,0)</f>
        <v>6171.3518000000004</v>
      </c>
      <c r="R43" s="66">
        <f t="shared" ref="R43:R44" si="29">Q43-P43</f>
        <v>-73328.648199999996</v>
      </c>
      <c r="S43" s="67">
        <v>0.06</v>
      </c>
      <c r="T43" s="271" t="s">
        <v>2208</v>
      </c>
      <c r="U43" s="47" t="s">
        <v>2318</v>
      </c>
    </row>
    <row r="44" spans="1:24" s="18" customFormat="1">
      <c r="A44" s="31" t="s">
        <v>1525</v>
      </c>
      <c r="B44" s="179" t="s">
        <v>2161</v>
      </c>
      <c r="C44" s="32" t="s">
        <v>1572</v>
      </c>
      <c r="D44" s="32" t="s">
        <v>2197</v>
      </c>
      <c r="E44" s="32" t="s">
        <v>1560</v>
      </c>
      <c r="F44" s="34" t="s">
        <v>1569</v>
      </c>
      <c r="G44" s="35" t="str">
        <f>_xlfn.IFNA(IF(VLOOKUP($F44,'3.框架内物料'!$B:$F,2,0)=0,"请勿填写",VLOOKUP($F44,'3.框架内物料'!$B:$F,2,0)),"")</f>
        <v/>
      </c>
      <c r="H44" s="36" t="str">
        <f>_xlfn.IFNA(VLOOKUP($F44,'3.框架内物料'!$B:$F,4,0),"")</f>
        <v/>
      </c>
      <c r="I44" s="53" t="s">
        <v>94</v>
      </c>
      <c r="J44" s="54"/>
      <c r="K44" s="54">
        <v>390.08</v>
      </c>
      <c r="L44" s="55"/>
      <c r="M44" s="55">
        <v>2</v>
      </c>
      <c r="N44" s="55"/>
      <c r="O44" s="55">
        <v>12</v>
      </c>
      <c r="P44" s="56">
        <f t="shared" si="27"/>
        <v>0</v>
      </c>
      <c r="Q44" s="56">
        <f t="shared" si="28"/>
        <v>9361.92</v>
      </c>
      <c r="R44" s="66">
        <f t="shared" si="29"/>
        <v>9361.92</v>
      </c>
      <c r="S44" s="67">
        <v>0.06</v>
      </c>
      <c r="T44" s="271" t="s">
        <v>2198</v>
      </c>
      <c r="U44" s="47" t="s">
        <v>2318</v>
      </c>
    </row>
    <row r="45" spans="1:24" s="18" customFormat="1">
      <c r="A45" s="31" t="s">
        <v>1525</v>
      </c>
      <c r="B45" s="179" t="s">
        <v>2165</v>
      </c>
      <c r="C45" s="32" t="s">
        <v>1572</v>
      </c>
      <c r="D45" s="179" t="s">
        <v>2174</v>
      </c>
      <c r="E45" s="32" t="s">
        <v>1560</v>
      </c>
      <c r="F45" s="34" t="s">
        <v>1569</v>
      </c>
      <c r="G45" s="35" t="str">
        <f>_xlfn.IFNA(IF(VLOOKUP($F45,'3.框架内物料'!$B:$F,2,0)=0,"请勿填写",VLOOKUP($F45,'3.框架内物料'!$B:$F,2,0)),"")</f>
        <v/>
      </c>
      <c r="H45" s="36" t="str">
        <f>_xlfn.IFNA(VLOOKUP($F45,'3.框架内物料'!$B:$F,4,0),"")</f>
        <v/>
      </c>
      <c r="I45" s="53" t="s">
        <v>94</v>
      </c>
      <c r="J45" s="54">
        <v>411.28</v>
      </c>
      <c r="K45" s="54">
        <v>411.28</v>
      </c>
      <c r="L45" s="55">
        <v>30</v>
      </c>
      <c r="M45" s="55">
        <v>27</v>
      </c>
      <c r="N45" s="55">
        <v>1</v>
      </c>
      <c r="O45" s="55">
        <v>1</v>
      </c>
      <c r="P45" s="56">
        <f t="shared" si="24"/>
        <v>12338.4</v>
      </c>
      <c r="Q45" s="56">
        <f t="shared" si="25"/>
        <v>11104.56</v>
      </c>
      <c r="R45" s="66">
        <f t="shared" si="26"/>
        <v>-1233.8400000000001</v>
      </c>
      <c r="S45" s="67">
        <v>0.06</v>
      </c>
      <c r="T45" s="271" t="s">
        <v>2200</v>
      </c>
      <c r="U45" s="47" t="s">
        <v>2318</v>
      </c>
    </row>
    <row r="46" spans="1:24" s="18" customFormat="1">
      <c r="A46" s="31" t="s">
        <v>1525</v>
      </c>
      <c r="B46" s="179" t="s">
        <v>2161</v>
      </c>
      <c r="C46" s="32" t="s">
        <v>1572</v>
      </c>
      <c r="D46" s="32" t="s">
        <v>2201</v>
      </c>
      <c r="E46" s="32" t="s">
        <v>1560</v>
      </c>
      <c r="F46" s="34" t="s">
        <v>1569</v>
      </c>
      <c r="G46" s="35" t="str">
        <f>_xlfn.IFNA(IF(VLOOKUP($F46,'3.框架内物料'!$B:$F,2,0)=0,"请勿填写",VLOOKUP($F46,'3.框架内物料'!$B:$F,2,0)),"")</f>
        <v/>
      </c>
      <c r="H46" s="36" t="str">
        <f>_xlfn.IFNA(VLOOKUP($F46,'3.框架内物料'!$B:$F,4,0),"")</f>
        <v/>
      </c>
      <c r="I46" s="53" t="s">
        <v>94</v>
      </c>
      <c r="J46" s="54"/>
      <c r="K46" s="54">
        <v>845.88</v>
      </c>
      <c r="L46" s="55"/>
      <c r="M46" s="55">
        <v>2</v>
      </c>
      <c r="N46" s="55"/>
      <c r="O46" s="55">
        <v>1</v>
      </c>
      <c r="P46" s="56">
        <f t="shared" ref="P46" si="30">IFERROR(N46*L46*J46,0)</f>
        <v>0</v>
      </c>
      <c r="Q46" s="56">
        <f t="shared" ref="Q46" si="31">IFERROR(K46*M46*O46,0)</f>
        <v>1691.76</v>
      </c>
      <c r="R46" s="66">
        <f t="shared" ref="R46" si="32">Q46-P46</f>
        <v>1691.76</v>
      </c>
      <c r="S46" s="67">
        <v>0.06</v>
      </c>
      <c r="T46" s="271" t="s">
        <v>2202</v>
      </c>
      <c r="U46" s="47" t="s">
        <v>2318</v>
      </c>
    </row>
    <row r="47" spans="1:24" s="18" customFormat="1" ht="30">
      <c r="A47" s="31" t="s">
        <v>1525</v>
      </c>
      <c r="B47" s="179" t="s">
        <v>2161</v>
      </c>
      <c r="C47" s="32" t="s">
        <v>1572</v>
      </c>
      <c r="D47" s="32" t="s">
        <v>2203</v>
      </c>
      <c r="E47" s="32" t="s">
        <v>1560</v>
      </c>
      <c r="F47" s="34" t="s">
        <v>1569</v>
      </c>
      <c r="G47" s="35" t="str">
        <f>_xlfn.IFNA(IF(VLOOKUP($F47,'3.框架内物料'!$B:$F,2,0)=0,"请勿填写",VLOOKUP($F47,'3.框架内物料'!$B:$F,2,0)),"")</f>
        <v/>
      </c>
      <c r="H47" s="36" t="str">
        <f>_xlfn.IFNA(VLOOKUP($F47,'3.框架内物料'!$B:$F,4,0),"")</f>
        <v/>
      </c>
      <c r="I47" s="53" t="s">
        <v>94</v>
      </c>
      <c r="J47" s="54"/>
      <c r="K47" s="54">
        <v>334.48829999999998</v>
      </c>
      <c r="L47" s="55"/>
      <c r="M47" s="55">
        <v>2</v>
      </c>
      <c r="N47" s="55"/>
      <c r="O47" s="55">
        <v>1</v>
      </c>
      <c r="P47" s="56">
        <f t="shared" ref="P47" si="33">IFERROR(N47*L47*J47,0)</f>
        <v>0</v>
      </c>
      <c r="Q47" s="56">
        <f t="shared" ref="Q47" si="34">IFERROR(K47*M47*O47,0)</f>
        <v>668.97659999999996</v>
      </c>
      <c r="R47" s="66">
        <f t="shared" ref="R47" si="35">Q47-P47</f>
        <v>668.97659999999996</v>
      </c>
      <c r="S47" s="67">
        <v>0.06</v>
      </c>
      <c r="T47" s="271" t="s">
        <v>2335</v>
      </c>
      <c r="U47" s="47" t="s">
        <v>2318</v>
      </c>
    </row>
    <row r="48" spans="1:24" s="18" customFormat="1">
      <c r="A48" s="31" t="s">
        <v>1525</v>
      </c>
      <c r="B48" s="32" t="s">
        <v>2175</v>
      </c>
      <c r="C48" s="32" t="s">
        <v>1572</v>
      </c>
      <c r="D48" s="32" t="s">
        <v>2210</v>
      </c>
      <c r="E48" s="32" t="s">
        <v>1560</v>
      </c>
      <c r="F48" s="34" t="s">
        <v>1569</v>
      </c>
      <c r="G48" s="35" t="str">
        <f>_xlfn.IFNA(IF(VLOOKUP($F48,'3.框架内物料'!$B:$F,2,0)=0,"请勿填写",VLOOKUP($F48,'3.框架内物料'!$B:$F,2,0)),"")</f>
        <v/>
      </c>
      <c r="H48" s="36" t="str">
        <f>_xlfn.IFNA(VLOOKUP($F48,'3.框架内物料'!$B:$F,4,0),"")</f>
        <v/>
      </c>
      <c r="I48" s="53" t="s">
        <v>2205</v>
      </c>
      <c r="J48" s="54"/>
      <c r="K48" s="54">
        <v>18718.964</v>
      </c>
      <c r="L48" s="55"/>
      <c r="M48" s="55">
        <v>1</v>
      </c>
      <c r="N48" s="55"/>
      <c r="O48" s="55">
        <v>1</v>
      </c>
      <c r="P48" s="56">
        <f t="shared" ref="P48:P49" si="36">IFERROR(N48*L48*J48,0)</f>
        <v>0</v>
      </c>
      <c r="Q48" s="56">
        <f t="shared" ref="Q48:Q49" si="37">IFERROR(K48*M48*O48,0)</f>
        <v>18718.964</v>
      </c>
      <c r="R48" s="66">
        <f t="shared" ref="R48:R49" si="38">Q48-P48</f>
        <v>18718.964</v>
      </c>
      <c r="S48" s="67">
        <v>0.06</v>
      </c>
      <c r="T48" s="271" t="s">
        <v>2204</v>
      </c>
      <c r="U48" s="47" t="s">
        <v>2319</v>
      </c>
    </row>
    <row r="49" spans="1:24" s="18" customFormat="1">
      <c r="A49" s="31" t="s">
        <v>1525</v>
      </c>
      <c r="B49" s="32" t="s">
        <v>2209</v>
      </c>
      <c r="C49" s="32" t="s">
        <v>1572</v>
      </c>
      <c r="D49" s="32" t="s">
        <v>2211</v>
      </c>
      <c r="E49" s="32" t="s">
        <v>1560</v>
      </c>
      <c r="F49" s="34" t="s">
        <v>1569</v>
      </c>
      <c r="G49" s="35" t="str">
        <f>_xlfn.IFNA(IF(VLOOKUP($F49,'3.框架内物料'!$B:$F,2,0)=0,"请勿填写",VLOOKUP($F49,'3.框架内物料'!$B:$F,2,0)),"")</f>
        <v/>
      </c>
      <c r="H49" s="36" t="str">
        <f>_xlfn.IFNA(VLOOKUP($F49,'3.框架内物料'!$B:$F,4,0),"")</f>
        <v/>
      </c>
      <c r="I49" s="53" t="s">
        <v>2205</v>
      </c>
      <c r="J49" s="54"/>
      <c r="K49" s="54">
        <v>7406.7394000000004</v>
      </c>
      <c r="L49" s="55"/>
      <c r="M49" s="55">
        <v>1</v>
      </c>
      <c r="N49" s="55"/>
      <c r="O49" s="55">
        <v>1</v>
      </c>
      <c r="P49" s="56">
        <f t="shared" si="36"/>
        <v>0</v>
      </c>
      <c r="Q49" s="56">
        <f t="shared" si="37"/>
        <v>7406.7394000000004</v>
      </c>
      <c r="R49" s="66">
        <f t="shared" si="38"/>
        <v>7406.7394000000004</v>
      </c>
      <c r="S49" s="67">
        <v>0.06</v>
      </c>
      <c r="T49" s="271" t="s">
        <v>2212</v>
      </c>
      <c r="U49" s="47" t="s">
        <v>2319</v>
      </c>
    </row>
    <row r="50" spans="1:24" s="18" customFormat="1">
      <c r="A50" s="31" t="s">
        <v>1525</v>
      </c>
      <c r="B50" s="32" t="s">
        <v>2175</v>
      </c>
      <c r="C50" s="32" t="s">
        <v>1572</v>
      </c>
      <c r="D50" s="32" t="s">
        <v>2206</v>
      </c>
      <c r="E50" s="32" t="s">
        <v>1560</v>
      </c>
      <c r="F50" s="34" t="s">
        <v>1569</v>
      </c>
      <c r="G50" s="35" t="str">
        <f>_xlfn.IFNA(IF(VLOOKUP($F50,'3.框架内物料'!$B:$F,2,0)=0,"请勿填写",VLOOKUP($F50,'3.框架内物料'!$B:$F,2,0)),"")</f>
        <v/>
      </c>
      <c r="H50" s="36" t="str">
        <f>_xlfn.IFNA(VLOOKUP($F50,'3.框架内物料'!$B:$F,4,0),"")</f>
        <v/>
      </c>
      <c r="I50" s="53" t="s">
        <v>2205</v>
      </c>
      <c r="J50" s="54"/>
      <c r="K50" s="54">
        <v>4593.3333000000002</v>
      </c>
      <c r="L50" s="55"/>
      <c r="M50" s="55">
        <v>3</v>
      </c>
      <c r="N50" s="55"/>
      <c r="O50" s="55">
        <v>1</v>
      </c>
      <c r="P50" s="56">
        <f t="shared" ref="P50" si="39">IFERROR(N50*L50*J50,0)</f>
        <v>0</v>
      </c>
      <c r="Q50" s="56">
        <f t="shared" ref="Q50" si="40">IFERROR(K50*M50*O50,0)</f>
        <v>13779.999900000001</v>
      </c>
      <c r="R50" s="66">
        <f t="shared" ref="R50" si="41">Q50-P50</f>
        <v>13779.999900000001</v>
      </c>
      <c r="S50" s="67">
        <v>0.06</v>
      </c>
      <c r="T50" s="271" t="s">
        <v>2207</v>
      </c>
      <c r="U50" s="47" t="s">
        <v>2320</v>
      </c>
    </row>
    <row r="51" spans="1:24" s="18" customFormat="1" ht="30">
      <c r="A51" s="31" t="s">
        <v>1525</v>
      </c>
      <c r="B51" s="32" t="s">
        <v>2175</v>
      </c>
      <c r="C51" s="32" t="s">
        <v>1572</v>
      </c>
      <c r="D51" s="32" t="s">
        <v>2301</v>
      </c>
      <c r="E51" s="32" t="s">
        <v>1560</v>
      </c>
      <c r="F51" s="34" t="s">
        <v>1569</v>
      </c>
      <c r="G51" s="35" t="str">
        <f>_xlfn.IFNA(IF(VLOOKUP($F51,'3.框架内物料'!$B:$F,2,0)=0,"请勿填写",VLOOKUP($F51,'3.框架内物料'!$B:$F,2,0)),"")</f>
        <v/>
      </c>
      <c r="H51" s="36" t="str">
        <f>_xlfn.IFNA(VLOOKUP($F51,'3.框架内物料'!$B:$F,4,0),"")</f>
        <v/>
      </c>
      <c r="I51" s="53" t="s">
        <v>2205</v>
      </c>
      <c r="J51" s="54"/>
      <c r="K51" s="54">
        <v>2454.5360000000001</v>
      </c>
      <c r="L51" s="55"/>
      <c r="M51" s="55">
        <v>1</v>
      </c>
      <c r="N51" s="55"/>
      <c r="O51" s="55">
        <v>1</v>
      </c>
      <c r="P51" s="56">
        <f t="shared" ref="P51" si="42">IFERROR(N51*L51*J51,0)</f>
        <v>0</v>
      </c>
      <c r="Q51" s="56">
        <f t="shared" ref="Q51" si="43">IFERROR(K51*M51*O51,0)</f>
        <v>2454.5360000000001</v>
      </c>
      <c r="R51" s="66">
        <f t="shared" ref="R51" si="44">Q51-P51</f>
        <v>2454.5360000000001</v>
      </c>
      <c r="S51" s="67">
        <v>0.06</v>
      </c>
      <c r="T51" s="271" t="s">
        <v>2336</v>
      </c>
      <c r="U51" s="47" t="s">
        <v>2322</v>
      </c>
    </row>
    <row r="52" spans="1:24" s="18" customFormat="1" ht="30">
      <c r="A52" s="31" t="s">
        <v>1525</v>
      </c>
      <c r="B52" s="32" t="s">
        <v>2209</v>
      </c>
      <c r="C52" s="32" t="s">
        <v>2213</v>
      </c>
      <c r="D52" s="32" t="s">
        <v>2214</v>
      </c>
      <c r="E52" s="32" t="s">
        <v>1560</v>
      </c>
      <c r="F52" s="34" t="s">
        <v>1569</v>
      </c>
      <c r="G52" s="35" t="str">
        <f>_xlfn.IFNA(IF(VLOOKUP($F52,'3.框架内物料'!$B:$F,2,0)=0,"请勿填写",VLOOKUP($F52,'3.框架内物料'!$B:$F,2,0)),"")</f>
        <v/>
      </c>
      <c r="H52" s="36" t="str">
        <f>_xlfn.IFNA(VLOOKUP($F52,'3.框架内物料'!$B:$F,4,0),"")</f>
        <v/>
      </c>
      <c r="I52" s="53" t="s">
        <v>2221</v>
      </c>
      <c r="J52" s="54"/>
      <c r="K52" s="54">
        <v>4876</v>
      </c>
      <c r="L52" s="55"/>
      <c r="M52" s="55">
        <v>1</v>
      </c>
      <c r="N52" s="55"/>
      <c r="O52" s="55">
        <v>1</v>
      </c>
      <c r="P52" s="56">
        <f t="shared" ref="P52:P53" si="45">IFERROR(N52*L52*J52,0)</f>
        <v>0</v>
      </c>
      <c r="Q52" s="56">
        <f t="shared" ref="Q52:Q53" si="46">IFERROR(K52*M52*O52,0)</f>
        <v>4876</v>
      </c>
      <c r="R52" s="66">
        <f t="shared" ref="R52:R53" si="47">Q52-P52</f>
        <v>4876</v>
      </c>
      <c r="S52" s="67">
        <v>0.06</v>
      </c>
      <c r="T52" s="271" t="s">
        <v>2296</v>
      </c>
      <c r="U52" s="47" t="s">
        <v>2329</v>
      </c>
    </row>
    <row r="53" spans="1:24" s="18" customFormat="1" ht="29.4" customHeight="1">
      <c r="A53" s="31" t="s">
        <v>1525</v>
      </c>
      <c r="B53" s="179" t="s">
        <v>2175</v>
      </c>
      <c r="C53" s="32" t="s">
        <v>2213</v>
      </c>
      <c r="D53" s="33" t="s">
        <v>2225</v>
      </c>
      <c r="E53" s="33" t="s">
        <v>1553</v>
      </c>
      <c r="F53" s="34" t="s">
        <v>2136</v>
      </c>
      <c r="G53" s="35" t="str">
        <f>_xlfn.IFNA(IF(VLOOKUP($F53,'3.框架内物料'!$B:$F,2,0)=0,"请勿填写",VLOOKUP($F53,'3.框架内物料'!$B:$F,2,0)),"")</f>
        <v>M939882596713930754</v>
      </c>
      <c r="H53" s="36" t="str">
        <f>_xlfn.IFNA(VLOOKUP($F53,'3.框架内物料'!$B:$F,4,0),"")</f>
        <v>接待用车-车辆-车辆物流-运营车辆-商务乘用车-GL8，可使用同等类型车辆，1天8小时 or 100km计算，超出公里数及时间另计费</v>
      </c>
      <c r="I53" s="53" t="str">
        <f>_xlfn.IFNA(VLOOKUP($F53,'3.框架内物料'!$B:$F,5,0),"")</f>
        <v>辆/天</v>
      </c>
      <c r="J53" s="54" t="str">
        <f>_xlfn.IFNA(VLOOKUP($F53,'3.框架内物料'!$B:$G,6,0),"")</f>
        <v>1060.0000000000</v>
      </c>
      <c r="K53" s="54">
        <v>1060</v>
      </c>
      <c r="L53" s="55"/>
      <c r="M53" s="55">
        <v>1</v>
      </c>
      <c r="N53" s="57"/>
      <c r="O53" s="57">
        <v>1</v>
      </c>
      <c r="P53" s="56">
        <f t="shared" si="45"/>
        <v>0</v>
      </c>
      <c r="Q53" s="56">
        <f t="shared" si="46"/>
        <v>1060</v>
      </c>
      <c r="R53" s="66">
        <f t="shared" si="47"/>
        <v>1060</v>
      </c>
      <c r="S53" s="67">
        <v>0.06</v>
      </c>
      <c r="T53" s="271" t="s">
        <v>2337</v>
      </c>
      <c r="U53" s="47" t="s">
        <v>2330</v>
      </c>
      <c r="X53" s="73"/>
    </row>
    <row r="54" spans="1:24" s="18" customFormat="1" ht="29.4" customHeight="1">
      <c r="A54" s="31" t="s">
        <v>1525</v>
      </c>
      <c r="B54" s="179" t="s">
        <v>2175</v>
      </c>
      <c r="C54" s="32" t="s">
        <v>2213</v>
      </c>
      <c r="D54" s="33" t="s">
        <v>2222</v>
      </c>
      <c r="E54" s="32" t="s">
        <v>1560</v>
      </c>
      <c r="F54" s="34" t="s">
        <v>1569</v>
      </c>
      <c r="G54" s="35"/>
      <c r="H54" s="36"/>
      <c r="I54" s="53"/>
      <c r="J54" s="54"/>
      <c r="K54" s="54">
        <v>53</v>
      </c>
      <c r="L54" s="55"/>
      <c r="M54" s="55">
        <v>1</v>
      </c>
      <c r="N54" s="57"/>
      <c r="O54" s="57">
        <v>1</v>
      </c>
      <c r="P54" s="56"/>
      <c r="Q54" s="56">
        <f t="shared" ref="Q54" si="48">IFERROR(K54*M54*O54,0)</f>
        <v>53</v>
      </c>
      <c r="R54" s="66">
        <f t="shared" ref="R54" si="49">Q54-P54</f>
        <v>53</v>
      </c>
      <c r="S54" s="67">
        <v>0.06</v>
      </c>
      <c r="T54" s="271" t="s">
        <v>2308</v>
      </c>
      <c r="U54" s="47" t="s">
        <v>2330</v>
      </c>
      <c r="X54" s="73"/>
    </row>
    <row r="55" spans="1:24" s="18" customFormat="1" ht="29.4" customHeight="1">
      <c r="A55" s="31" t="s">
        <v>1525</v>
      </c>
      <c r="B55" s="179" t="s">
        <v>2175</v>
      </c>
      <c r="C55" s="32" t="s">
        <v>2213</v>
      </c>
      <c r="D55" s="33" t="s">
        <v>2216</v>
      </c>
      <c r="E55" s="33" t="s">
        <v>1553</v>
      </c>
      <c r="F55" s="34" t="s">
        <v>2129</v>
      </c>
      <c r="G55" s="35" t="str">
        <f>_xlfn.IFNA(IF(VLOOKUP($F55,'3.框架内物料'!$B:$F,2,0)=0,"请勿填写",VLOOKUP($F55,'3.框架内物料'!$B:$F,2,0)),"")</f>
        <v>M939882605761044482</v>
      </c>
      <c r="H55" s="36" t="str">
        <f>_xlfn.IFNA(VLOOKUP($F55,'3.框架内物料'!$B:$F,4,0),"")</f>
        <v>接待用车-车辆-车辆物流-运营车辆-接送机-GL8，60公里内，高速费另计</v>
      </c>
      <c r="I55" s="53" t="str">
        <f>_xlfn.IFNA(VLOOKUP($F55,'3.框架内物料'!$B:$F,5,0),"")</f>
        <v>辆/趟</v>
      </c>
      <c r="J55" s="54" t="str">
        <f>_xlfn.IFNA(VLOOKUP($F55,'3.框架内物料'!$B:$G,6,0),"")</f>
        <v>530.0000000000</v>
      </c>
      <c r="K55" s="54">
        <v>530</v>
      </c>
      <c r="L55" s="55"/>
      <c r="M55" s="55">
        <v>1</v>
      </c>
      <c r="N55" s="57"/>
      <c r="O55" s="57">
        <v>1</v>
      </c>
      <c r="P55" s="56">
        <f t="shared" ref="P55" si="50">IFERROR(N55*L55*J55,0)</f>
        <v>0</v>
      </c>
      <c r="Q55" s="56">
        <f t="shared" ref="Q55" si="51">IFERROR(K55*M55*O55,0)</f>
        <v>530</v>
      </c>
      <c r="R55" s="66">
        <f t="shared" ref="R55" si="52">Q55-P55</f>
        <v>530</v>
      </c>
      <c r="S55" s="67">
        <v>0.06</v>
      </c>
      <c r="T55" s="72" t="s">
        <v>2338</v>
      </c>
      <c r="U55" s="47" t="s">
        <v>2330</v>
      </c>
      <c r="X55" s="73"/>
    </row>
    <row r="56" spans="1:24" s="18" customFormat="1" ht="29.4" customHeight="1">
      <c r="A56" s="31" t="s">
        <v>1525</v>
      </c>
      <c r="B56" s="32" t="s">
        <v>2215</v>
      </c>
      <c r="C56" s="32" t="s">
        <v>2213</v>
      </c>
      <c r="D56" s="33" t="s">
        <v>2217</v>
      </c>
      <c r="E56" s="33" t="s">
        <v>1553</v>
      </c>
      <c r="F56" s="34" t="s">
        <v>2129</v>
      </c>
      <c r="G56" s="35" t="str">
        <f>_xlfn.IFNA(IF(VLOOKUP($F56,'3.框架内物料'!$B:$F,2,0)=0,"请勿填写",VLOOKUP($F56,'3.框架内物料'!$B:$F,2,0)),"")</f>
        <v>M939882605761044482</v>
      </c>
      <c r="H56" s="36" t="str">
        <f>_xlfn.IFNA(VLOOKUP($F56,'3.框架内物料'!$B:$F,4,0),"")</f>
        <v>接待用车-车辆-车辆物流-运营车辆-接送机-GL8，60公里内，高速费另计</v>
      </c>
      <c r="I56" s="53" t="str">
        <f>_xlfn.IFNA(VLOOKUP($F56,'3.框架内物料'!$B:$F,5,0),"")</f>
        <v>辆/趟</v>
      </c>
      <c r="J56" s="54" t="str">
        <f>_xlfn.IFNA(VLOOKUP($F56,'3.框架内物料'!$B:$G,6,0),"")</f>
        <v>530.0000000000</v>
      </c>
      <c r="K56" s="54">
        <v>530</v>
      </c>
      <c r="L56" s="55"/>
      <c r="M56" s="55">
        <v>1</v>
      </c>
      <c r="N56" s="57"/>
      <c r="O56" s="57">
        <v>1</v>
      </c>
      <c r="P56" s="56">
        <f t="shared" ref="P56" si="53">IFERROR(N56*L56*J56,0)</f>
        <v>0</v>
      </c>
      <c r="Q56" s="56">
        <f t="shared" ref="Q56" si="54">IFERROR(K56*M56*O56,0)</f>
        <v>530</v>
      </c>
      <c r="R56" s="66">
        <f t="shared" ref="R56" si="55">Q56-P56</f>
        <v>530</v>
      </c>
      <c r="S56" s="67">
        <v>0.06</v>
      </c>
      <c r="T56" s="271" t="s">
        <v>2218</v>
      </c>
      <c r="U56" s="47" t="s">
        <v>2331</v>
      </c>
      <c r="X56" s="73"/>
    </row>
    <row r="57" spans="1:24" s="18" customFormat="1" ht="49.8" customHeight="1">
      <c r="A57" s="31" t="s">
        <v>1525</v>
      </c>
      <c r="B57" s="32" t="s">
        <v>2215</v>
      </c>
      <c r="C57" s="32" t="s">
        <v>2213</v>
      </c>
      <c r="D57" s="33" t="s">
        <v>2219</v>
      </c>
      <c r="E57" s="33" t="s">
        <v>1553</v>
      </c>
      <c r="F57" s="34" t="s">
        <v>2138</v>
      </c>
      <c r="G57" s="35" t="str">
        <f>_xlfn.IFNA(IF(VLOOKUP($F57,'3.框架内物料'!$B:$F,2,0)=0,"请勿填写",VLOOKUP($F57,'3.框架内物料'!$B:$F,2,0)),"")</f>
        <v>M939882613759582209</v>
      </c>
      <c r="H57" s="36" t="str">
        <f>_xlfn.IFNA(VLOOKUP($F57,'3.框架内物料'!$B:$F,4,0),"")</f>
        <v>接待用车-车辆-车辆物流-运营车辆-商务乘用车-GL8，超公里收费</v>
      </c>
      <c r="I57" s="53" t="str">
        <f>_xlfn.IFNA(VLOOKUP($F57,'3.框架内物料'!$B:$F,5,0),"")</f>
        <v>车/公里</v>
      </c>
      <c r="J57" s="54" t="str">
        <f>_xlfn.IFNA(VLOOKUP($F57,'3.框架内物料'!$B:$G,6,0),"")</f>
        <v>10.0000000000</v>
      </c>
      <c r="K57" s="54">
        <v>10</v>
      </c>
      <c r="L57" s="55"/>
      <c r="M57" s="55">
        <v>90</v>
      </c>
      <c r="N57" s="57"/>
      <c r="O57" s="57">
        <v>1</v>
      </c>
      <c r="P57" s="56">
        <f t="shared" ref="P57:P58" si="56">IFERROR(N57*L57*J57,0)</f>
        <v>0</v>
      </c>
      <c r="Q57" s="56">
        <f t="shared" ref="Q57:Q58" si="57">IFERROR(K57*M57*O57,0)</f>
        <v>900</v>
      </c>
      <c r="R57" s="66">
        <f t="shared" ref="R57:R58" si="58">Q57-P57</f>
        <v>900</v>
      </c>
      <c r="S57" s="67">
        <v>0.06</v>
      </c>
      <c r="T57" s="271" t="s">
        <v>2220</v>
      </c>
      <c r="U57" s="47" t="s">
        <v>2331</v>
      </c>
      <c r="X57" s="73"/>
    </row>
    <row r="58" spans="1:24" s="18" customFormat="1" ht="30">
      <c r="A58" s="31" t="s">
        <v>1525</v>
      </c>
      <c r="B58" s="32" t="s">
        <v>2175</v>
      </c>
      <c r="C58" s="32" t="s">
        <v>2226</v>
      </c>
      <c r="D58" s="32" t="s">
        <v>2312</v>
      </c>
      <c r="E58" s="32" t="s">
        <v>1560</v>
      </c>
      <c r="F58" s="34" t="s">
        <v>1569</v>
      </c>
      <c r="G58" s="35" t="str">
        <f>_xlfn.IFNA(IF(VLOOKUP($F58,'3.框架内物料'!$B:$F,2,0)=0,"请勿填写",VLOOKUP($F58,'3.框架内物料'!$B:$F,2,0)),"")</f>
        <v/>
      </c>
      <c r="H58" s="36" t="str">
        <f>_xlfn.IFNA(VLOOKUP($F58,'3.框架内物料'!$B:$F,4,0),"")</f>
        <v/>
      </c>
      <c r="I58" s="53" t="s">
        <v>2227</v>
      </c>
      <c r="J58" s="54"/>
      <c r="K58" s="54">
        <v>4579.2</v>
      </c>
      <c r="L58" s="55"/>
      <c r="M58" s="55">
        <v>1</v>
      </c>
      <c r="N58" s="55"/>
      <c r="O58" s="55">
        <v>1</v>
      </c>
      <c r="P58" s="56">
        <f t="shared" si="56"/>
        <v>0</v>
      </c>
      <c r="Q58" s="56">
        <f t="shared" si="57"/>
        <v>4579.2</v>
      </c>
      <c r="R58" s="66">
        <f t="shared" si="58"/>
        <v>4579.2</v>
      </c>
      <c r="S58" s="67">
        <v>0.06</v>
      </c>
      <c r="T58" s="271" t="s">
        <v>2295</v>
      </c>
      <c r="U58" s="47" t="s">
        <v>2315</v>
      </c>
    </row>
    <row r="59" spans="1:24" s="18" customFormat="1">
      <c r="A59" s="31" t="s">
        <v>1525</v>
      </c>
      <c r="B59" s="32" t="s">
        <v>2175</v>
      </c>
      <c r="C59" s="32" t="s">
        <v>2226</v>
      </c>
      <c r="D59" s="32" t="s">
        <v>2313</v>
      </c>
      <c r="E59" s="32" t="s">
        <v>1560</v>
      </c>
      <c r="F59" s="34" t="s">
        <v>1569</v>
      </c>
      <c r="G59" s="35" t="str">
        <f>_xlfn.IFNA(IF(VLOOKUP($F59,'3.框架内物料'!$B:$F,2,0)=0,"请勿填写",VLOOKUP($F59,'3.框架内物料'!$B:$F,2,0)),"")</f>
        <v/>
      </c>
      <c r="H59" s="36" t="str">
        <f>_xlfn.IFNA(VLOOKUP($F59,'3.框架内物料'!$B:$F,4,0),"")</f>
        <v/>
      </c>
      <c r="I59" s="53" t="s">
        <v>2227</v>
      </c>
      <c r="J59" s="54"/>
      <c r="K59" s="54">
        <v>1763.84</v>
      </c>
      <c r="L59" s="55"/>
      <c r="M59" s="55">
        <v>1</v>
      </c>
      <c r="N59" s="55"/>
      <c r="O59" s="55">
        <v>1</v>
      </c>
      <c r="P59" s="56">
        <f t="shared" ref="P59" si="59">IFERROR(N59*L59*J59,0)</f>
        <v>0</v>
      </c>
      <c r="Q59" s="56">
        <f t="shared" ref="Q59" si="60">IFERROR(K59*M59*O59,0)</f>
        <v>1763.84</v>
      </c>
      <c r="R59" s="66">
        <f t="shared" ref="R59" si="61">Q59-P59</f>
        <v>1763.84</v>
      </c>
      <c r="S59" s="67">
        <v>0.06</v>
      </c>
      <c r="T59" s="271" t="s">
        <v>2304</v>
      </c>
      <c r="U59" s="47" t="s">
        <v>2323</v>
      </c>
    </row>
    <row r="60" spans="1:24" s="18" customFormat="1">
      <c r="A60" s="31" t="s">
        <v>1525</v>
      </c>
      <c r="B60" s="32" t="s">
        <v>2175</v>
      </c>
      <c r="C60" s="32" t="s">
        <v>2299</v>
      </c>
      <c r="D60" s="32" t="s">
        <v>2300</v>
      </c>
      <c r="E60" s="32" t="s">
        <v>1560</v>
      </c>
      <c r="F60" s="34" t="s">
        <v>1569</v>
      </c>
      <c r="G60" s="35" t="str">
        <f>_xlfn.IFNA(IF(VLOOKUP($F60,'3.框架内物料'!$B:$F,2,0)=0,"请勿填写",VLOOKUP($F60,'3.框架内物料'!$B:$F,2,0)),"")</f>
        <v/>
      </c>
      <c r="H60" s="36" t="str">
        <f>_xlfn.IFNA(VLOOKUP($F60,'3.框架内物料'!$B:$F,4,0),"")</f>
        <v/>
      </c>
      <c r="I60" s="53" t="s">
        <v>2227</v>
      </c>
      <c r="J60" s="54"/>
      <c r="K60" s="54">
        <v>338.14</v>
      </c>
      <c r="L60" s="55"/>
      <c r="M60" s="55">
        <v>1</v>
      </c>
      <c r="N60" s="55"/>
      <c r="O60" s="55">
        <v>1</v>
      </c>
      <c r="P60" s="56">
        <f t="shared" ref="P60" si="62">IFERROR(N60*L60*J60,0)</f>
        <v>0</v>
      </c>
      <c r="Q60" s="56">
        <f t="shared" ref="Q60" si="63">IFERROR(K60*M60*O60,0)</f>
        <v>338.14</v>
      </c>
      <c r="R60" s="66">
        <f t="shared" ref="R60" si="64">Q60-P60</f>
        <v>338.14</v>
      </c>
      <c r="S60" s="67">
        <v>0.06</v>
      </c>
      <c r="T60" s="271" t="s">
        <v>2302</v>
      </c>
      <c r="U60" s="47" t="s">
        <v>2332</v>
      </c>
    </row>
    <row r="61" spans="1:24" s="18" customFormat="1">
      <c r="A61" s="31" t="s">
        <v>1525</v>
      </c>
      <c r="B61" s="179" t="s">
        <v>2165</v>
      </c>
      <c r="C61" s="32" t="s">
        <v>1572</v>
      </c>
      <c r="D61" s="32" t="s">
        <v>1574</v>
      </c>
      <c r="E61" s="32" t="s">
        <v>1560</v>
      </c>
      <c r="F61" s="34" t="s">
        <v>1569</v>
      </c>
      <c r="G61" s="35" t="str">
        <f>_xlfn.IFNA(IF(VLOOKUP($F61,'3.框架内物料'!$B:$F,2,0)=0,"请勿填写",VLOOKUP($F61,'3.框架内物料'!$B:$F,2,0)),"")</f>
        <v/>
      </c>
      <c r="H61" s="36" t="str">
        <f>_xlfn.IFNA(VLOOKUP($F61,'3.框架内物料'!$B:$F,4,0),"")</f>
        <v/>
      </c>
      <c r="I61" s="53" t="s">
        <v>94</v>
      </c>
      <c r="J61" s="54">
        <v>106</v>
      </c>
      <c r="K61" s="54">
        <v>105.80800000000001</v>
      </c>
      <c r="L61" s="55">
        <v>3</v>
      </c>
      <c r="M61" s="55">
        <v>3</v>
      </c>
      <c r="N61" s="55">
        <v>4</v>
      </c>
      <c r="O61" s="55">
        <v>5</v>
      </c>
      <c r="P61" s="56">
        <f t="shared" si="12"/>
        <v>1272</v>
      </c>
      <c r="Q61" s="56">
        <f t="shared" si="13"/>
        <v>1587.1200000000001</v>
      </c>
      <c r="R61" s="66">
        <f t="shared" si="14"/>
        <v>315.12000000000012</v>
      </c>
      <c r="S61" s="67">
        <v>0.06</v>
      </c>
      <c r="T61" s="271" t="s">
        <v>2307</v>
      </c>
      <c r="U61" s="47" t="s">
        <v>2328</v>
      </c>
    </row>
    <row r="62" spans="1:24" s="17" customFormat="1" ht="30">
      <c r="A62" s="31" t="s">
        <v>1525</v>
      </c>
      <c r="B62" s="179" t="s">
        <v>2175</v>
      </c>
      <c r="C62" s="32" t="s">
        <v>1575</v>
      </c>
      <c r="D62" s="179" t="s">
        <v>2183</v>
      </c>
      <c r="E62" s="32" t="s">
        <v>1560</v>
      </c>
      <c r="F62" s="34" t="s">
        <v>1569</v>
      </c>
      <c r="G62" s="35" t="str">
        <f>_xlfn.IFNA(IF(VLOOKUP($F62,'3.框架内物料'!$B:$F,2,0)=0,"请勿填写",VLOOKUP($F62,'3.框架内物料'!$B:$F,2,0)),"")</f>
        <v/>
      </c>
      <c r="H62" s="36" t="str">
        <f>_xlfn.IFNA(VLOOKUP($F62,'3.框架内物料'!$B:$F,4,0),"")</f>
        <v/>
      </c>
      <c r="I62" s="53" t="s">
        <v>1576</v>
      </c>
      <c r="J62" s="54">
        <v>1590</v>
      </c>
      <c r="K62" s="54">
        <v>1759.6</v>
      </c>
      <c r="L62" s="55">
        <v>3</v>
      </c>
      <c r="M62" s="55">
        <v>3</v>
      </c>
      <c r="N62" s="57">
        <v>2</v>
      </c>
      <c r="O62" s="57">
        <v>2</v>
      </c>
      <c r="P62" s="56">
        <f t="shared" si="12"/>
        <v>9540</v>
      </c>
      <c r="Q62" s="56">
        <f t="shared" si="13"/>
        <v>10557.599999999999</v>
      </c>
      <c r="R62" s="66">
        <f t="shared" si="14"/>
        <v>1017.5999999999985</v>
      </c>
      <c r="S62" s="67">
        <v>0.06</v>
      </c>
      <c r="T62" s="272" t="s">
        <v>2305</v>
      </c>
      <c r="U62" s="47" t="s">
        <v>2325</v>
      </c>
    </row>
    <row r="63" spans="1:24" s="18" customFormat="1" ht="30">
      <c r="A63" s="31" t="s">
        <v>1525</v>
      </c>
      <c r="B63" s="179" t="s">
        <v>2175</v>
      </c>
      <c r="C63" s="32" t="s">
        <v>1567</v>
      </c>
      <c r="D63" s="32" t="s">
        <v>1577</v>
      </c>
      <c r="E63" s="32" t="s">
        <v>1560</v>
      </c>
      <c r="F63" s="34" t="s">
        <v>1569</v>
      </c>
      <c r="G63" s="35" t="str">
        <f>_xlfn.IFNA(IF(VLOOKUP($F63,'3.框架内物料'!$B:$F,2,0)=0,"请勿填写",VLOOKUP($F63,'3.框架内物料'!$B:$F,2,0)),"")</f>
        <v/>
      </c>
      <c r="H63" s="36" t="str">
        <f>_xlfn.IFNA(VLOOKUP($F63,'3.框架内物料'!$B:$F,4,0),"")</f>
        <v/>
      </c>
      <c r="I63" s="53" t="s">
        <v>1570</v>
      </c>
      <c r="J63" s="54">
        <v>424</v>
      </c>
      <c r="K63" s="54">
        <v>297.3417</v>
      </c>
      <c r="L63" s="55">
        <v>2</v>
      </c>
      <c r="M63" s="55">
        <v>2</v>
      </c>
      <c r="N63" s="57">
        <v>4</v>
      </c>
      <c r="O63" s="57">
        <v>4.5</v>
      </c>
      <c r="P63" s="56">
        <f t="shared" si="12"/>
        <v>3392</v>
      </c>
      <c r="Q63" s="56">
        <f t="shared" si="13"/>
        <v>2676.0753</v>
      </c>
      <c r="R63" s="66">
        <f t="shared" si="14"/>
        <v>-715.92470000000003</v>
      </c>
      <c r="S63" s="67">
        <v>0.06</v>
      </c>
      <c r="T63" s="271" t="s">
        <v>2298</v>
      </c>
      <c r="U63" s="47" t="s">
        <v>2326</v>
      </c>
    </row>
    <row r="64" spans="1:24" s="18" customFormat="1">
      <c r="A64" s="31" t="s">
        <v>1525</v>
      </c>
      <c r="B64" s="179" t="s">
        <v>2175</v>
      </c>
      <c r="C64" s="32" t="s">
        <v>1578</v>
      </c>
      <c r="D64" s="32" t="s">
        <v>1579</v>
      </c>
      <c r="E64" s="32" t="s">
        <v>1560</v>
      </c>
      <c r="F64" s="34" t="s">
        <v>1569</v>
      </c>
      <c r="G64" s="35" t="str">
        <f>_xlfn.IFNA(IF(VLOOKUP($F64,'3.框架内物料'!$B:$F,2,0)=0,"请勿填写",VLOOKUP($F64,'3.框架内物料'!$B:$F,2,0)),"")</f>
        <v/>
      </c>
      <c r="H64" s="36" t="str">
        <f>_xlfn.IFNA(VLOOKUP($F64,'3.框架内物料'!$B:$F,4,0),"")</f>
        <v/>
      </c>
      <c r="I64" s="53" t="s">
        <v>94</v>
      </c>
      <c r="J64" s="54">
        <v>106</v>
      </c>
      <c r="K64" s="54">
        <v>75.282600000000002</v>
      </c>
      <c r="L64" s="55">
        <v>3</v>
      </c>
      <c r="M64" s="55">
        <v>3</v>
      </c>
      <c r="N64" s="57">
        <v>4</v>
      </c>
      <c r="O64" s="57">
        <v>5</v>
      </c>
      <c r="P64" s="56">
        <f t="shared" ref="P64" si="65">IFERROR(N64*L64*J64,0)</f>
        <v>1272</v>
      </c>
      <c r="Q64" s="56">
        <f t="shared" ref="Q64" si="66">IFERROR(K64*M64*O64,0)</f>
        <v>1129.239</v>
      </c>
      <c r="R64" s="66">
        <f t="shared" ref="R64" si="67">Q64-P64</f>
        <v>-142.76099999999997</v>
      </c>
      <c r="S64" s="67">
        <v>0.06</v>
      </c>
      <c r="T64" s="72" t="s">
        <v>2306</v>
      </c>
      <c r="U64" s="47" t="s">
        <v>2327</v>
      </c>
    </row>
    <row r="65" spans="1:24" s="18" customFormat="1" ht="30">
      <c r="A65" s="31" t="s">
        <v>1525</v>
      </c>
      <c r="B65" s="179" t="s">
        <v>2175</v>
      </c>
      <c r="C65" s="32" t="s">
        <v>1580</v>
      </c>
      <c r="D65" s="32" t="s">
        <v>1581</v>
      </c>
      <c r="E65" s="32" t="s">
        <v>1560</v>
      </c>
      <c r="F65" s="34" t="s">
        <v>1569</v>
      </c>
      <c r="G65" s="35" t="str">
        <f>_xlfn.IFNA(IF(VLOOKUP($F65,'3.框架内物料'!$B:$F,2,0)=0,"请勿填写",VLOOKUP($F65,'3.框架内物料'!$B:$F,2,0)),"")</f>
        <v/>
      </c>
      <c r="H65" s="36" t="str">
        <f>_xlfn.IFNA(VLOOKUP($F65,'3.框架内物料'!$B:$F,4,0),"")</f>
        <v/>
      </c>
      <c r="I65" s="53" t="s">
        <v>1582</v>
      </c>
      <c r="J65" s="54">
        <v>8000</v>
      </c>
      <c r="K65" s="54">
        <v>8102.2371999999996</v>
      </c>
      <c r="L65" s="55">
        <v>1</v>
      </c>
      <c r="M65" s="55">
        <v>1</v>
      </c>
      <c r="N65" s="57">
        <v>1</v>
      </c>
      <c r="O65" s="57">
        <v>1</v>
      </c>
      <c r="P65" s="56">
        <f t="shared" si="12"/>
        <v>8000</v>
      </c>
      <c r="Q65" s="56">
        <f t="shared" si="13"/>
        <v>8102.2371999999996</v>
      </c>
      <c r="R65" s="66">
        <f t="shared" si="14"/>
        <v>102.23719999999958</v>
      </c>
      <c r="S65" s="67">
        <v>0.06</v>
      </c>
      <c r="T65" s="271" t="s">
        <v>2297</v>
      </c>
      <c r="U65" s="47" t="s">
        <v>2324</v>
      </c>
    </row>
    <row r="66" spans="1:24" s="18" customFormat="1" ht="17.399999999999999">
      <c r="A66" s="39"/>
      <c r="B66" s="40"/>
      <c r="C66" s="40"/>
      <c r="D66" s="40"/>
      <c r="E66" s="40"/>
      <c r="F66" s="41"/>
      <c r="G66" s="42"/>
      <c r="H66" s="41"/>
      <c r="I66" s="41"/>
      <c r="J66" s="41"/>
      <c r="K66" s="41"/>
      <c r="L66" s="41"/>
      <c r="M66" s="41"/>
      <c r="N66" s="41"/>
      <c r="O66" s="41"/>
      <c r="P66" s="294" t="s">
        <v>1583</v>
      </c>
      <c r="Q66" s="295"/>
      <c r="R66" s="296"/>
      <c r="S66" s="68"/>
      <c r="T66" s="68"/>
      <c r="U66" s="68"/>
    </row>
    <row r="67" spans="1:24" s="18" customFormat="1" ht="17.399999999999999">
      <c r="A67" s="43"/>
      <c r="B67" s="44"/>
      <c r="C67" s="44"/>
      <c r="D67" s="44"/>
      <c r="E67" s="44"/>
      <c r="F67" s="45"/>
      <c r="G67" s="46"/>
      <c r="H67" s="45"/>
      <c r="I67" s="45"/>
      <c r="J67" s="45"/>
      <c r="K67" s="45"/>
      <c r="L67" s="45"/>
      <c r="M67" s="45"/>
      <c r="N67" s="45"/>
      <c r="O67" s="45"/>
      <c r="P67" s="60">
        <f>SUM(P38:P65)</f>
        <v>384706.4</v>
      </c>
      <c r="Q67" s="60">
        <f>SUM(Q38:Q65)</f>
        <v>356780.08035000006</v>
      </c>
      <c r="R67" s="60">
        <f>Q67-P67</f>
        <v>-27926.319649999961</v>
      </c>
      <c r="S67" s="43"/>
      <c r="T67" s="45"/>
      <c r="U67" s="69"/>
    </row>
    <row r="68" spans="1:24" s="17" customFormat="1">
      <c r="A68" s="31" t="s">
        <v>1526</v>
      </c>
      <c r="B68" s="47"/>
      <c r="C68" s="32"/>
      <c r="D68" s="32"/>
      <c r="E68" s="32"/>
      <c r="F68" s="34"/>
      <c r="G68" s="35" t="str">
        <f>_xlfn.IFNA(IF(VLOOKUP($F68,'3.框架内物料'!$B:$F,2,0)=0,"请勿填写",VLOOKUP($F68,'3.框架内物料'!$B:$F,2,0)),"")</f>
        <v/>
      </c>
      <c r="H68" s="36" t="str">
        <f>_xlfn.IFNA(VLOOKUP($F68,'3.框架内物料'!$B:$F,4,0),"")</f>
        <v/>
      </c>
      <c r="I68" s="53" t="str">
        <f>_xlfn.IFNA(VLOOKUP($F68,'3.框架内物料'!$B:$F,5,0),"")</f>
        <v/>
      </c>
      <c r="J68" s="54" t="str">
        <f>_xlfn.IFNA(VLOOKUP($F68,'3.框架内物料'!$B:$G,6,0),"")</f>
        <v/>
      </c>
      <c r="K68" s="54"/>
      <c r="L68" s="55"/>
      <c r="M68" s="55"/>
      <c r="N68" s="57"/>
      <c r="O68" s="57"/>
      <c r="P68" s="56">
        <f t="shared" ref="P68:P71" si="68">IFERROR(N68*L68*J68,0)</f>
        <v>0</v>
      </c>
      <c r="Q68" s="56">
        <f t="shared" ref="Q68:Q71" si="69">IFERROR(K68*M68*O68,0)</f>
        <v>0</v>
      </c>
      <c r="R68" s="66">
        <f t="shared" ref="R68:R71" si="70">Q68-P68</f>
        <v>0</v>
      </c>
      <c r="S68" s="67">
        <v>0.06</v>
      </c>
      <c r="T68" s="47"/>
      <c r="U68" s="47"/>
    </row>
    <row r="69" spans="1:24" s="18" customFormat="1">
      <c r="A69" s="31" t="s">
        <v>1526</v>
      </c>
      <c r="B69" s="32"/>
      <c r="C69" s="32"/>
      <c r="D69" s="32"/>
      <c r="E69" s="32"/>
      <c r="F69" s="34"/>
      <c r="G69" s="35" t="str">
        <f>_xlfn.IFNA(IF(VLOOKUP($F69,'3.框架内物料'!$B:$F,2,0)=0,"请勿填写",VLOOKUP($F69,'3.框架内物料'!$B:$F,2,0)),"")</f>
        <v/>
      </c>
      <c r="H69" s="36" t="str">
        <f>_xlfn.IFNA(VLOOKUP($F69,'3.框架内物料'!$B:$F,4,0),"")</f>
        <v/>
      </c>
      <c r="I69" s="53" t="str">
        <f>_xlfn.IFNA(VLOOKUP($F69,'3.框架内物料'!$B:$F,5,0),"")</f>
        <v/>
      </c>
      <c r="J69" s="54" t="str">
        <f>_xlfn.IFNA(VLOOKUP($F69,'3.框架内物料'!$B:$G,6,0),"")</f>
        <v/>
      </c>
      <c r="K69" s="54"/>
      <c r="L69" s="55"/>
      <c r="M69" s="55"/>
      <c r="N69" s="55"/>
      <c r="O69" s="55"/>
      <c r="P69" s="56">
        <f t="shared" si="68"/>
        <v>0</v>
      </c>
      <c r="Q69" s="56">
        <f t="shared" si="69"/>
        <v>0</v>
      </c>
      <c r="R69" s="66">
        <f t="shared" si="70"/>
        <v>0</v>
      </c>
      <c r="S69" s="67">
        <v>0.06</v>
      </c>
      <c r="T69" s="72"/>
      <c r="U69" s="47"/>
    </row>
    <row r="70" spans="1:24" s="17" customFormat="1">
      <c r="A70" s="31" t="s">
        <v>1526</v>
      </c>
      <c r="B70" s="32"/>
      <c r="C70" s="32"/>
      <c r="D70" s="32"/>
      <c r="E70" s="32"/>
      <c r="F70" s="34"/>
      <c r="G70" s="35" t="str">
        <f>_xlfn.IFNA(IF(VLOOKUP($F70,'3.框架内物料'!$B:$F,2,0)=0,"请勿填写",VLOOKUP($F70,'3.框架内物料'!$B:$F,2,0)),"")</f>
        <v/>
      </c>
      <c r="H70" s="36" t="str">
        <f>_xlfn.IFNA(VLOOKUP($F70,'3.框架内物料'!$B:$F,4,0),"")</f>
        <v/>
      </c>
      <c r="I70" s="53" t="str">
        <f>_xlfn.IFNA(VLOOKUP($F70,'3.框架内物料'!$B:$F,5,0),"")</f>
        <v/>
      </c>
      <c r="J70" s="54" t="str">
        <f>_xlfn.IFNA(VLOOKUP($F70,'3.框架内物料'!$B:$G,6,0),"")</f>
        <v/>
      </c>
      <c r="K70" s="54"/>
      <c r="L70" s="55"/>
      <c r="M70" s="55"/>
      <c r="N70" s="57"/>
      <c r="O70" s="57"/>
      <c r="P70" s="56">
        <f t="shared" si="68"/>
        <v>0</v>
      </c>
      <c r="Q70" s="56">
        <f t="shared" si="69"/>
        <v>0</v>
      </c>
      <c r="R70" s="66">
        <f t="shared" si="70"/>
        <v>0</v>
      </c>
      <c r="S70" s="67">
        <v>0.06</v>
      </c>
      <c r="T70" s="47"/>
      <c r="U70" s="47"/>
    </row>
    <row r="71" spans="1:24" s="18" customFormat="1">
      <c r="A71" s="31" t="s">
        <v>1526</v>
      </c>
      <c r="B71" s="32"/>
      <c r="C71" s="32"/>
      <c r="D71" s="32"/>
      <c r="E71" s="32"/>
      <c r="F71" s="34"/>
      <c r="G71" s="35" t="str">
        <f>_xlfn.IFNA(IF(VLOOKUP($F71,'3.框架内物料'!$B:$F,2,0)=0,"请勿填写",VLOOKUP($F71,'3.框架内物料'!$B:$F,2,0)),"")</f>
        <v/>
      </c>
      <c r="H71" s="36" t="str">
        <f>_xlfn.IFNA(VLOOKUP($F71,'3.框架内物料'!$B:$F,4,0),"")</f>
        <v/>
      </c>
      <c r="I71" s="53" t="str">
        <f>_xlfn.IFNA(VLOOKUP($F71,'3.框架内物料'!$B:$F,5,0),"")</f>
        <v/>
      </c>
      <c r="J71" s="54" t="str">
        <f>_xlfn.IFNA(VLOOKUP($F71,'3.框架内物料'!$B:$G,6,0),"")</f>
        <v/>
      </c>
      <c r="K71" s="54"/>
      <c r="L71" s="55"/>
      <c r="M71" s="55"/>
      <c r="N71" s="57"/>
      <c r="O71" s="57"/>
      <c r="P71" s="56">
        <f t="shared" si="68"/>
        <v>0</v>
      </c>
      <c r="Q71" s="56">
        <f t="shared" si="69"/>
        <v>0</v>
      </c>
      <c r="R71" s="66">
        <f t="shared" si="70"/>
        <v>0</v>
      </c>
      <c r="S71" s="67">
        <v>0.06</v>
      </c>
      <c r="T71" s="72"/>
      <c r="U71" s="47"/>
    </row>
    <row r="72" spans="1:24" s="18" customFormat="1" ht="17.399999999999999">
      <c r="A72" s="39"/>
      <c r="B72" s="40"/>
      <c r="C72" s="40"/>
      <c r="D72" s="40"/>
      <c r="E72" s="40"/>
      <c r="F72" s="41"/>
      <c r="G72" s="42"/>
      <c r="H72" s="41"/>
      <c r="I72" s="41"/>
      <c r="J72" s="41"/>
      <c r="K72" s="41"/>
      <c r="L72" s="41"/>
      <c r="M72" s="41"/>
      <c r="N72" s="41"/>
      <c r="O72" s="41"/>
      <c r="P72" s="294" t="s">
        <v>1584</v>
      </c>
      <c r="Q72" s="295"/>
      <c r="R72" s="296"/>
      <c r="S72" s="68"/>
      <c r="T72" s="68"/>
      <c r="U72" s="68"/>
    </row>
    <row r="73" spans="1:24" s="18" customFormat="1" ht="17.399999999999999">
      <c r="A73" s="43"/>
      <c r="B73" s="44"/>
      <c r="C73" s="44"/>
      <c r="D73" s="44"/>
      <c r="E73" s="44"/>
      <c r="F73" s="45"/>
      <c r="G73" s="46"/>
      <c r="H73" s="45"/>
      <c r="I73" s="45"/>
      <c r="J73" s="45"/>
      <c r="K73" s="45"/>
      <c r="L73" s="45"/>
      <c r="M73" s="45"/>
      <c r="N73" s="45"/>
      <c r="O73" s="45"/>
      <c r="P73" s="60">
        <f>SUM(P68:P71)</f>
        <v>0</v>
      </c>
      <c r="Q73" s="60">
        <f t="shared" ref="Q73:R73" si="71">SUM(Q68:Q71)</f>
        <v>0</v>
      </c>
      <c r="R73" s="60">
        <f t="shared" si="71"/>
        <v>0</v>
      </c>
      <c r="S73" s="43"/>
      <c r="T73" s="45"/>
      <c r="U73" s="69"/>
    </row>
    <row r="74" spans="1:24" s="17" customFormat="1">
      <c r="A74" s="31" t="s">
        <v>1585</v>
      </c>
      <c r="B74" s="179" t="s">
        <v>2165</v>
      </c>
      <c r="C74" s="32" t="s">
        <v>1586</v>
      </c>
      <c r="D74" s="180" t="s">
        <v>2179</v>
      </c>
      <c r="E74" s="33" t="s">
        <v>1560</v>
      </c>
      <c r="F74" s="34" t="s">
        <v>1569</v>
      </c>
      <c r="G74" s="35" t="str">
        <f>_xlfn.IFNA(IF(VLOOKUP($F74,'3.框架内物料'!$B:$F,2,0)=0,"请勿填写",VLOOKUP($F74,'3.框架内物料'!$B:$F,2,0)),"")</f>
        <v/>
      </c>
      <c r="H74" s="36" t="str">
        <f>_xlfn.IFNA(VLOOKUP($F74,'3.框架内物料'!$B:$F,4,0),"")</f>
        <v/>
      </c>
      <c r="I74" s="53" t="s">
        <v>1587</v>
      </c>
      <c r="J74" s="54">
        <v>260000</v>
      </c>
      <c r="K74" s="54">
        <v>260000</v>
      </c>
      <c r="L74" s="55">
        <v>1</v>
      </c>
      <c r="M74" s="55">
        <v>1</v>
      </c>
      <c r="N74" s="57">
        <v>2.5</v>
      </c>
      <c r="O74" s="57">
        <v>2</v>
      </c>
      <c r="P74" s="56">
        <f t="shared" si="12"/>
        <v>650000</v>
      </c>
      <c r="Q74" s="56">
        <f t="shared" si="13"/>
        <v>520000</v>
      </c>
      <c r="R74" s="66">
        <f t="shared" si="14"/>
        <v>-130000</v>
      </c>
      <c r="S74" s="67">
        <v>0</v>
      </c>
      <c r="T74" s="273" t="s">
        <v>2334</v>
      </c>
      <c r="U74" s="47" t="s">
        <v>2317</v>
      </c>
    </row>
    <row r="75" spans="1:24" s="17" customFormat="1">
      <c r="A75" s="31" t="s">
        <v>1585</v>
      </c>
      <c r="B75" s="179" t="s">
        <v>2165</v>
      </c>
      <c r="C75" s="32" t="s">
        <v>1586</v>
      </c>
      <c r="D75" s="180" t="s">
        <v>2166</v>
      </c>
      <c r="E75" s="33" t="s">
        <v>1560</v>
      </c>
      <c r="F75" s="34" t="s">
        <v>1569</v>
      </c>
      <c r="G75" s="35" t="str">
        <f>_xlfn.IFNA(IF(VLOOKUP($F75,'3.框架内物料'!$B:$F,2,0)=0,"请勿填写",VLOOKUP($F75,'3.框架内物料'!$B:$F,2,0)),"")</f>
        <v/>
      </c>
      <c r="H75" s="36" t="str">
        <f>_xlfn.IFNA(VLOOKUP($F75,'3.框架内物料'!$B:$F,4,0),"")</f>
        <v/>
      </c>
      <c r="I75" s="53" t="s">
        <v>1587</v>
      </c>
      <c r="J75" s="54">
        <v>280000</v>
      </c>
      <c r="K75" s="54">
        <v>280000</v>
      </c>
      <c r="L75" s="55">
        <v>1</v>
      </c>
      <c r="M75" s="55">
        <v>1</v>
      </c>
      <c r="N75" s="57">
        <v>1</v>
      </c>
      <c r="O75" s="57">
        <v>1</v>
      </c>
      <c r="P75" s="56">
        <f t="shared" si="12"/>
        <v>280000</v>
      </c>
      <c r="Q75" s="56">
        <f t="shared" si="13"/>
        <v>280000</v>
      </c>
      <c r="R75" s="66">
        <f t="shared" si="14"/>
        <v>0</v>
      </c>
      <c r="S75" s="67">
        <v>0</v>
      </c>
      <c r="T75" s="273" t="s">
        <v>2333</v>
      </c>
      <c r="U75" s="47" t="s">
        <v>2317</v>
      </c>
    </row>
    <row r="76" spans="1:24" s="18" customFormat="1">
      <c r="A76" s="31" t="s">
        <v>1585</v>
      </c>
      <c r="B76" s="179" t="s">
        <v>2165</v>
      </c>
      <c r="C76" s="32" t="s">
        <v>1586</v>
      </c>
      <c r="D76" s="179" t="s">
        <v>2167</v>
      </c>
      <c r="E76" s="32" t="s">
        <v>1560</v>
      </c>
      <c r="F76" s="34" t="s">
        <v>1569</v>
      </c>
      <c r="G76" s="35" t="str">
        <f>_xlfn.IFNA(IF(VLOOKUP($F76,'3.框架内物料'!$B:$F,2,0)=0,"请勿填写",VLOOKUP($F76,'3.框架内物料'!$B:$F,2,0)),"")</f>
        <v/>
      </c>
      <c r="H76" s="36" t="str">
        <f>_xlfn.IFNA(VLOOKUP($F76,'3.框架内物料'!$B:$F,4,0),"")</f>
        <v/>
      </c>
      <c r="I76" s="53" t="s">
        <v>1587</v>
      </c>
      <c r="J76" s="54">
        <v>12000</v>
      </c>
      <c r="K76" s="54">
        <v>12000</v>
      </c>
      <c r="L76" s="55">
        <v>1</v>
      </c>
      <c r="M76" s="55">
        <v>1</v>
      </c>
      <c r="N76" s="55">
        <v>3</v>
      </c>
      <c r="O76" s="55">
        <v>3</v>
      </c>
      <c r="P76" s="56">
        <f t="shared" si="12"/>
        <v>36000</v>
      </c>
      <c r="Q76" s="56">
        <f t="shared" si="13"/>
        <v>36000</v>
      </c>
      <c r="R76" s="66">
        <f t="shared" si="14"/>
        <v>0</v>
      </c>
      <c r="S76" s="67">
        <v>0</v>
      </c>
      <c r="T76" s="72" t="s">
        <v>2192</v>
      </c>
      <c r="U76" s="47" t="s">
        <v>2317</v>
      </c>
    </row>
    <row r="77" spans="1:24" s="18" customFormat="1">
      <c r="A77" s="31" t="s">
        <v>1585</v>
      </c>
      <c r="B77" s="179" t="s">
        <v>2165</v>
      </c>
      <c r="C77" s="32" t="s">
        <v>1586</v>
      </c>
      <c r="D77" s="179" t="s">
        <v>2168</v>
      </c>
      <c r="E77" s="32" t="s">
        <v>1560</v>
      </c>
      <c r="F77" s="34" t="s">
        <v>1569</v>
      </c>
      <c r="G77" s="35" t="str">
        <f>_xlfn.IFNA(IF(VLOOKUP($F77,'3.框架内物料'!$B:$F,2,0)=0,"请勿填写",VLOOKUP($F77,'3.框架内物料'!$B:$F,2,0)),"")</f>
        <v/>
      </c>
      <c r="H77" s="36" t="str">
        <f>_xlfn.IFNA(VLOOKUP($F77,'3.框架内物料'!$B:$F,4,0),"")</f>
        <v/>
      </c>
      <c r="I77" s="53" t="s">
        <v>1587</v>
      </c>
      <c r="J77" s="54">
        <v>12000</v>
      </c>
      <c r="K77" s="54">
        <v>12000</v>
      </c>
      <c r="L77" s="55">
        <v>1</v>
      </c>
      <c r="M77" s="55">
        <v>1</v>
      </c>
      <c r="N77" s="57">
        <v>1</v>
      </c>
      <c r="O77" s="57">
        <v>1</v>
      </c>
      <c r="P77" s="56">
        <f t="shared" si="12"/>
        <v>12000</v>
      </c>
      <c r="Q77" s="56">
        <f t="shared" si="13"/>
        <v>12000</v>
      </c>
      <c r="R77" s="66">
        <f t="shared" si="14"/>
        <v>0</v>
      </c>
      <c r="S77" s="67">
        <v>0</v>
      </c>
      <c r="T77" s="72" t="s">
        <v>2193</v>
      </c>
      <c r="U77" s="47" t="s">
        <v>2317</v>
      </c>
      <c r="X77" s="73"/>
    </row>
    <row r="78" spans="1:24" s="18" customFormat="1">
      <c r="A78" s="31" t="s">
        <v>1585</v>
      </c>
      <c r="B78" s="179" t="s">
        <v>2165</v>
      </c>
      <c r="C78" s="32" t="s">
        <v>1586</v>
      </c>
      <c r="D78" s="179" t="s">
        <v>2169</v>
      </c>
      <c r="E78" s="32" t="s">
        <v>1560</v>
      </c>
      <c r="F78" s="34" t="s">
        <v>1569</v>
      </c>
      <c r="G78" s="35" t="str">
        <f>_xlfn.IFNA(IF(VLOOKUP($F78,'3.框架内物料'!$B:$F,2,0)=0,"请勿填写",VLOOKUP($F78,'3.框架内物料'!$B:$F,2,0)),"")</f>
        <v/>
      </c>
      <c r="H78" s="36" t="str">
        <f>_xlfn.IFNA(VLOOKUP($F78,'3.框架内物料'!$B:$F,4,0),"")</f>
        <v/>
      </c>
      <c r="I78" s="53" t="s">
        <v>1587</v>
      </c>
      <c r="J78" s="54">
        <v>10000</v>
      </c>
      <c r="K78" s="54">
        <v>10000</v>
      </c>
      <c r="L78" s="55">
        <v>1</v>
      </c>
      <c r="M78" s="55">
        <v>1</v>
      </c>
      <c r="N78" s="57">
        <v>1</v>
      </c>
      <c r="O78" s="57">
        <v>2</v>
      </c>
      <c r="P78" s="56">
        <f t="shared" si="12"/>
        <v>10000</v>
      </c>
      <c r="Q78" s="56">
        <f t="shared" si="13"/>
        <v>20000</v>
      </c>
      <c r="R78" s="66">
        <f t="shared" si="14"/>
        <v>10000</v>
      </c>
      <c r="S78" s="67">
        <v>0</v>
      </c>
      <c r="T78" s="72" t="s">
        <v>2194</v>
      </c>
      <c r="U78" s="47" t="s">
        <v>2317</v>
      </c>
      <c r="X78" s="73"/>
    </row>
    <row r="79" spans="1:24" s="18" customFormat="1">
      <c r="A79" s="31" t="s">
        <v>1585</v>
      </c>
      <c r="B79" s="179" t="s">
        <v>2165</v>
      </c>
      <c r="C79" s="32" t="s">
        <v>1586</v>
      </c>
      <c r="D79" s="179" t="s">
        <v>2170</v>
      </c>
      <c r="E79" s="32" t="s">
        <v>1560</v>
      </c>
      <c r="F79" s="34" t="s">
        <v>1569</v>
      </c>
      <c r="G79" s="35" t="str">
        <f>_xlfn.IFNA(IF(VLOOKUP($F79,'3.框架内物料'!$B:$F,2,0)=0,"请勿填写",VLOOKUP($F79,'3.框架内物料'!$B:$F,2,0)),"")</f>
        <v/>
      </c>
      <c r="H79" s="36" t="str">
        <f>_xlfn.IFNA(VLOOKUP($F79,'3.框架内物料'!$B:$F,4,0),"")</f>
        <v/>
      </c>
      <c r="I79" s="53" t="s">
        <v>1587</v>
      </c>
      <c r="J79" s="54">
        <v>10000</v>
      </c>
      <c r="K79" s="54">
        <v>10000</v>
      </c>
      <c r="L79" s="55">
        <v>1</v>
      </c>
      <c r="M79" s="55">
        <v>1</v>
      </c>
      <c r="N79" s="57">
        <v>1</v>
      </c>
      <c r="O79" s="57">
        <v>1</v>
      </c>
      <c r="P79" s="56">
        <f t="shared" si="12"/>
        <v>10000</v>
      </c>
      <c r="Q79" s="56">
        <f t="shared" si="13"/>
        <v>10000</v>
      </c>
      <c r="R79" s="66">
        <f t="shared" si="14"/>
        <v>0</v>
      </c>
      <c r="S79" s="67">
        <v>0</v>
      </c>
      <c r="T79" s="72" t="s">
        <v>2193</v>
      </c>
      <c r="U79" s="47" t="s">
        <v>2317</v>
      </c>
    </row>
    <row r="80" spans="1:24" s="18" customFormat="1">
      <c r="A80" s="31" t="s">
        <v>1585</v>
      </c>
      <c r="B80" s="179" t="s">
        <v>2165</v>
      </c>
      <c r="C80" s="32" t="s">
        <v>1586</v>
      </c>
      <c r="D80" s="179" t="s">
        <v>2171</v>
      </c>
      <c r="E80" s="32" t="s">
        <v>1560</v>
      </c>
      <c r="F80" s="34" t="s">
        <v>1569</v>
      </c>
      <c r="G80" s="35" t="str">
        <f>_xlfn.IFNA(IF(VLOOKUP($F80,'3.框架内物料'!$B:$F,2,0)=0,"请勿填写",VLOOKUP($F80,'3.框架内物料'!$B:$F,2,0)),"")</f>
        <v/>
      </c>
      <c r="H80" s="36" t="str">
        <f>_xlfn.IFNA(VLOOKUP($F80,'3.框架内物料'!$B:$F,4,0),"")</f>
        <v/>
      </c>
      <c r="I80" s="53" t="s">
        <v>1587</v>
      </c>
      <c r="J80" s="54">
        <v>5000</v>
      </c>
      <c r="K80" s="54">
        <v>5000</v>
      </c>
      <c r="L80" s="55">
        <v>1</v>
      </c>
      <c r="M80" s="55">
        <v>1</v>
      </c>
      <c r="N80" s="57">
        <v>2</v>
      </c>
      <c r="O80" s="57">
        <v>2</v>
      </c>
      <c r="P80" s="56">
        <f t="shared" ref="P80" si="72">IFERROR(N80*L80*J80,0)</f>
        <v>10000</v>
      </c>
      <c r="Q80" s="56">
        <f t="shared" ref="Q80" si="73">IFERROR(K80*M80*O80,0)</f>
        <v>10000</v>
      </c>
      <c r="R80" s="66">
        <f t="shared" ref="R80" si="74">Q80-P80</f>
        <v>0</v>
      </c>
      <c r="S80" s="67">
        <v>0</v>
      </c>
      <c r="T80" s="72" t="s">
        <v>2195</v>
      </c>
      <c r="U80" s="47" t="s">
        <v>2317</v>
      </c>
    </row>
    <row r="81" spans="1:24" s="18" customFormat="1">
      <c r="A81" s="31" t="s">
        <v>1585</v>
      </c>
      <c r="B81" s="179" t="s">
        <v>2165</v>
      </c>
      <c r="C81" s="32" t="s">
        <v>1586</v>
      </c>
      <c r="D81" s="179" t="s">
        <v>2172</v>
      </c>
      <c r="E81" s="32" t="s">
        <v>1560</v>
      </c>
      <c r="F81" s="34" t="s">
        <v>1569</v>
      </c>
      <c r="G81" s="35" t="str">
        <f>_xlfn.IFNA(IF(VLOOKUP($F81,'3.框架内物料'!$B:$F,2,0)=0,"请勿填写",VLOOKUP($F81,'3.框架内物料'!$B:$F,2,0)),"")</f>
        <v/>
      </c>
      <c r="H81" s="36" t="str">
        <f>_xlfn.IFNA(VLOOKUP($F81,'3.框架内物料'!$B:$F,4,0),"")</f>
        <v/>
      </c>
      <c r="I81" s="53" t="s">
        <v>1587</v>
      </c>
      <c r="J81" s="54">
        <v>5000</v>
      </c>
      <c r="K81" s="54">
        <v>5000</v>
      </c>
      <c r="L81" s="55">
        <v>1</v>
      </c>
      <c r="M81" s="55">
        <v>1</v>
      </c>
      <c r="N81" s="57">
        <v>1</v>
      </c>
      <c r="O81" s="57">
        <v>0</v>
      </c>
      <c r="P81" s="56">
        <f t="shared" si="12"/>
        <v>5000</v>
      </c>
      <c r="Q81" s="56">
        <f t="shared" si="13"/>
        <v>0</v>
      </c>
      <c r="R81" s="66">
        <f t="shared" si="14"/>
        <v>-5000</v>
      </c>
      <c r="S81" s="67">
        <v>0</v>
      </c>
      <c r="T81" s="72" t="s">
        <v>2187</v>
      </c>
      <c r="U81" s="47" t="s">
        <v>2317</v>
      </c>
    </row>
    <row r="82" spans="1:24" s="18" customFormat="1" ht="17.399999999999999">
      <c r="A82" s="39"/>
      <c r="B82" s="40"/>
      <c r="C82" s="40"/>
      <c r="D82" s="40"/>
      <c r="E82" s="40"/>
      <c r="F82" s="41"/>
      <c r="G82" s="42"/>
      <c r="H82" s="41"/>
      <c r="I82" s="41"/>
      <c r="J82" s="41"/>
      <c r="K82" s="41"/>
      <c r="L82" s="41"/>
      <c r="M82" s="41"/>
      <c r="N82" s="41"/>
      <c r="O82" s="41"/>
      <c r="P82" s="294" t="s">
        <v>1588</v>
      </c>
      <c r="Q82" s="295"/>
      <c r="R82" s="296"/>
      <c r="S82" s="68"/>
      <c r="T82" s="68"/>
      <c r="U82" s="68"/>
    </row>
    <row r="83" spans="1:24" s="18" customFormat="1" ht="17.399999999999999">
      <c r="A83" s="43"/>
      <c r="B83" s="44"/>
      <c r="C83" s="44"/>
      <c r="D83" s="44"/>
      <c r="E83" s="44"/>
      <c r="F83" s="45"/>
      <c r="G83" s="46"/>
      <c r="H83" s="45"/>
      <c r="I83" s="45"/>
      <c r="J83" s="45"/>
      <c r="K83" s="45"/>
      <c r="L83" s="45"/>
      <c r="M83" s="45"/>
      <c r="N83" s="45"/>
      <c r="O83" s="45"/>
      <c r="P83" s="61">
        <f>SUM(P74:P81)</f>
        <v>1013000</v>
      </c>
      <c r="Q83" s="61">
        <f>SUM(Q74:Q81)</f>
        <v>888000</v>
      </c>
      <c r="R83" s="61">
        <f>Q83-P83</f>
        <v>-125000</v>
      </c>
      <c r="S83" s="43"/>
      <c r="T83" s="45"/>
      <c r="U83" s="69"/>
    </row>
    <row r="84" spans="1:24" s="18" customFormat="1">
      <c r="A84" s="31" t="s">
        <v>1589</v>
      </c>
      <c r="B84" s="32"/>
      <c r="C84" s="32"/>
      <c r="D84" s="33"/>
      <c r="E84" s="33"/>
      <c r="F84" s="34"/>
      <c r="G84" s="35" t="str">
        <f>_xlfn.IFNA(IF(VLOOKUP($F84,'3.框架内物料'!$B:$F,2,0)=0,"请勿填写",VLOOKUP($F84,'3.框架内物料'!$B:$F,2,0)),"")</f>
        <v/>
      </c>
      <c r="H84" s="36" t="str">
        <f>_xlfn.IFNA(VLOOKUP($F84,'3.框架内物料'!$B:$F,4,0),"")</f>
        <v/>
      </c>
      <c r="I84" s="53" t="str">
        <f>_xlfn.IFNA(VLOOKUP($F84,'3.框架内物料'!$B:$F,5,0),"")</f>
        <v/>
      </c>
      <c r="J84" s="54" t="str">
        <f>_xlfn.IFNA(VLOOKUP($F84,'3.框架内物料'!$B:$G,6,0),"")</f>
        <v/>
      </c>
      <c r="K84" s="54"/>
      <c r="L84" s="55"/>
      <c r="M84" s="55"/>
      <c r="N84" s="57"/>
      <c r="O84" s="57"/>
      <c r="P84" s="56">
        <f t="shared" si="12"/>
        <v>0</v>
      </c>
      <c r="Q84" s="56">
        <f t="shared" si="13"/>
        <v>0</v>
      </c>
      <c r="R84" s="66">
        <f t="shared" si="14"/>
        <v>0</v>
      </c>
      <c r="S84" s="67">
        <v>0.06</v>
      </c>
      <c r="T84" s="72"/>
      <c r="U84" s="47"/>
      <c r="X84" s="73"/>
    </row>
    <row r="85" spans="1:24" s="18" customFormat="1">
      <c r="A85" s="31" t="s">
        <v>1589</v>
      </c>
      <c r="B85" s="32"/>
      <c r="C85" s="32"/>
      <c r="D85" s="32"/>
      <c r="E85" s="32"/>
      <c r="F85" s="34"/>
      <c r="G85" s="35" t="str">
        <f>_xlfn.IFNA(IF(VLOOKUP($F85,'3.框架内物料'!$B:$F,2,0)=0,"请勿填写",VLOOKUP($F85,'3.框架内物料'!$B:$F,2,0)),"")</f>
        <v/>
      </c>
      <c r="H85" s="36" t="str">
        <f>_xlfn.IFNA(VLOOKUP($F85,'3.框架内物料'!$B:$F,4,0),"")</f>
        <v/>
      </c>
      <c r="I85" s="53" t="str">
        <f>_xlfn.IFNA(VLOOKUP($F85,'3.框架内物料'!$B:$F,5,0),"")</f>
        <v/>
      </c>
      <c r="J85" s="54" t="str">
        <f>_xlfn.IFNA(VLOOKUP($F85,'3.框架内物料'!$B:$G,6,0),"")</f>
        <v/>
      </c>
      <c r="K85" s="54"/>
      <c r="L85" s="55"/>
      <c r="M85" s="55"/>
      <c r="N85" s="57"/>
      <c r="O85" s="57"/>
      <c r="P85" s="56">
        <f t="shared" si="12"/>
        <v>0</v>
      </c>
      <c r="Q85" s="56">
        <f t="shared" si="13"/>
        <v>0</v>
      </c>
      <c r="R85" s="66">
        <f t="shared" si="14"/>
        <v>0</v>
      </c>
      <c r="S85" s="67">
        <v>0.06</v>
      </c>
      <c r="T85" s="72"/>
      <c r="U85" s="47"/>
    </row>
    <row r="86" spans="1:24" s="18" customFormat="1">
      <c r="A86" s="31" t="s">
        <v>1559</v>
      </c>
      <c r="B86" s="32"/>
      <c r="C86" s="32"/>
      <c r="D86" s="32"/>
      <c r="E86" s="32"/>
      <c r="F86" s="34"/>
      <c r="G86" s="35" t="str">
        <f>_xlfn.IFNA(IF(VLOOKUP($F86,'3.框架内物料'!$B:$F,2,0)=0,"请勿填写",VLOOKUP($F86,'3.框架内物料'!$B:$F,2,0)),"")</f>
        <v/>
      </c>
      <c r="H86" s="36" t="str">
        <f>_xlfn.IFNA(VLOOKUP($F86,'3.框架内物料'!$B:$F,4,0),"")</f>
        <v/>
      </c>
      <c r="I86" s="53" t="str">
        <f>_xlfn.IFNA(VLOOKUP($F86,'3.框架内物料'!$B:$F,5,0),"")</f>
        <v/>
      </c>
      <c r="J86" s="54" t="str">
        <f>_xlfn.IFNA(VLOOKUP($F86,'3.框架内物料'!$B:$G,6,0),"")</f>
        <v/>
      </c>
      <c r="K86" s="54"/>
      <c r="L86" s="55"/>
      <c r="M86" s="55"/>
      <c r="N86" s="55"/>
      <c r="O86" s="55"/>
      <c r="P86" s="56">
        <f t="shared" si="12"/>
        <v>0</v>
      </c>
      <c r="Q86" s="56">
        <f t="shared" si="13"/>
        <v>0</v>
      </c>
      <c r="R86" s="66">
        <f t="shared" si="14"/>
        <v>0</v>
      </c>
      <c r="S86" s="67">
        <v>0.06</v>
      </c>
      <c r="T86" s="72"/>
      <c r="U86" s="47"/>
    </row>
    <row r="87" spans="1:24" s="18" customFormat="1">
      <c r="A87" s="31" t="s">
        <v>1589</v>
      </c>
      <c r="B87" s="32"/>
      <c r="C87" s="32"/>
      <c r="D87" s="33"/>
      <c r="E87" s="33"/>
      <c r="F87" s="34"/>
      <c r="G87" s="35" t="str">
        <f>_xlfn.IFNA(IF(VLOOKUP($F87,'3.框架内物料'!$B:$F,2,0)=0,"请勿填写",VLOOKUP($F87,'3.框架内物料'!$B:$F,2,0)),"")</f>
        <v/>
      </c>
      <c r="H87" s="36" t="str">
        <f>_xlfn.IFNA(VLOOKUP($F87,'3.框架内物料'!$B:$F,4,0),"")</f>
        <v/>
      </c>
      <c r="I87" s="53" t="str">
        <f>_xlfn.IFNA(VLOOKUP($F87,'3.框架内物料'!$B:$F,5,0),"")</f>
        <v/>
      </c>
      <c r="J87" s="54" t="str">
        <f>_xlfn.IFNA(VLOOKUP($F87,'3.框架内物料'!$B:$G,6,0),"")</f>
        <v/>
      </c>
      <c r="K87" s="54"/>
      <c r="L87" s="55"/>
      <c r="M87" s="55"/>
      <c r="N87" s="57"/>
      <c r="O87" s="57"/>
      <c r="P87" s="56">
        <f t="shared" si="12"/>
        <v>0</v>
      </c>
      <c r="Q87" s="56">
        <f t="shared" si="13"/>
        <v>0</v>
      </c>
      <c r="R87" s="66">
        <f t="shared" si="14"/>
        <v>0</v>
      </c>
      <c r="S87" s="67">
        <v>0.06</v>
      </c>
      <c r="T87" s="72"/>
      <c r="U87" s="47"/>
      <c r="X87" s="73"/>
    </row>
    <row r="88" spans="1:24" s="17" customFormat="1">
      <c r="A88" s="31" t="s">
        <v>1589</v>
      </c>
      <c r="B88" s="32"/>
      <c r="C88" s="32"/>
      <c r="D88" s="33"/>
      <c r="E88" s="33"/>
      <c r="F88" s="34"/>
      <c r="G88" s="35" t="str">
        <f>_xlfn.IFNA(IF(VLOOKUP($F88,'3.框架内物料'!$B:$F,2,0)=0,"请勿填写",VLOOKUP($F88,'3.框架内物料'!$B:$F,2,0)),"")</f>
        <v/>
      </c>
      <c r="H88" s="36" t="str">
        <f>_xlfn.IFNA(VLOOKUP($F88,'3.框架内物料'!$B:$F,4,0),"")</f>
        <v/>
      </c>
      <c r="I88" s="53" t="str">
        <f>_xlfn.IFNA(VLOOKUP($F88,'3.框架内物料'!$B:$F,5,0),"")</f>
        <v/>
      </c>
      <c r="J88" s="54" t="str">
        <f>_xlfn.IFNA(VLOOKUP($F88,'3.框架内物料'!$B:$G,6,0),"")</f>
        <v/>
      </c>
      <c r="K88" s="54"/>
      <c r="L88" s="55"/>
      <c r="M88" s="55"/>
      <c r="N88" s="57"/>
      <c r="O88" s="57"/>
      <c r="P88" s="56">
        <f t="shared" si="12"/>
        <v>0</v>
      </c>
      <c r="Q88" s="56">
        <f t="shared" si="13"/>
        <v>0</v>
      </c>
      <c r="R88" s="66">
        <f t="shared" si="14"/>
        <v>0</v>
      </c>
      <c r="S88" s="67">
        <v>0.06</v>
      </c>
      <c r="T88" s="47"/>
      <c r="U88" s="47"/>
    </row>
    <row r="89" spans="1:24" s="17" customFormat="1">
      <c r="A89" s="31" t="s">
        <v>1589</v>
      </c>
      <c r="B89" s="32"/>
      <c r="C89" s="32"/>
      <c r="D89" s="32"/>
      <c r="E89" s="32"/>
      <c r="F89" s="34"/>
      <c r="G89" s="35" t="str">
        <f>_xlfn.IFNA(IF(VLOOKUP($F89,'3.框架内物料'!$B:$F,2,0)=0,"请勿填写",VLOOKUP($F89,'3.框架内物料'!$B:$F,2,0)),"")</f>
        <v/>
      </c>
      <c r="H89" s="36" t="str">
        <f>_xlfn.IFNA(VLOOKUP($F89,'3.框架内物料'!$B:$F,4,0),"")</f>
        <v/>
      </c>
      <c r="I89" s="53" t="str">
        <f>_xlfn.IFNA(VLOOKUP($F89,'3.框架内物料'!$B:$F,5,0),"")</f>
        <v/>
      </c>
      <c r="J89" s="54" t="str">
        <f>_xlfn.IFNA(VLOOKUP($F89,'3.框架内物料'!$B:$G,6,0),"")</f>
        <v/>
      </c>
      <c r="K89" s="54"/>
      <c r="L89" s="55"/>
      <c r="M89" s="55"/>
      <c r="N89" s="57"/>
      <c r="O89" s="57"/>
      <c r="P89" s="56">
        <f t="shared" si="12"/>
        <v>0</v>
      </c>
      <c r="Q89" s="56">
        <f t="shared" si="13"/>
        <v>0</v>
      </c>
      <c r="R89" s="66">
        <f t="shared" si="14"/>
        <v>0</v>
      </c>
      <c r="S89" s="67">
        <v>0.06</v>
      </c>
      <c r="T89" s="47"/>
      <c r="U89" s="47"/>
    </row>
    <row r="90" spans="1:24" s="18" customFormat="1">
      <c r="A90" s="31" t="s">
        <v>1589</v>
      </c>
      <c r="B90" s="32"/>
      <c r="C90" s="32"/>
      <c r="D90" s="32"/>
      <c r="E90" s="32"/>
      <c r="F90" s="34"/>
      <c r="G90" s="35" t="str">
        <f>_xlfn.IFNA(IF(VLOOKUP($F90,'3.框架内物料'!$B:$F,2,0)=0,"请勿填写",VLOOKUP($F90,'3.框架内物料'!$B:$F,2,0)),"")</f>
        <v/>
      </c>
      <c r="H90" s="36" t="str">
        <f>_xlfn.IFNA(VLOOKUP($F90,'3.框架内物料'!$B:$F,4,0),"")</f>
        <v/>
      </c>
      <c r="I90" s="53" t="str">
        <f>_xlfn.IFNA(VLOOKUP($F90,'3.框架内物料'!$B:$F,5,0),"")</f>
        <v/>
      </c>
      <c r="J90" s="54" t="str">
        <f>_xlfn.IFNA(VLOOKUP($F90,'3.框架内物料'!$B:$G,6,0),"")</f>
        <v/>
      </c>
      <c r="K90" s="54"/>
      <c r="L90" s="55"/>
      <c r="M90" s="55"/>
      <c r="N90" s="57"/>
      <c r="O90" s="57"/>
      <c r="P90" s="56">
        <f t="shared" si="12"/>
        <v>0</v>
      </c>
      <c r="Q90" s="56">
        <f t="shared" si="13"/>
        <v>0</v>
      </c>
      <c r="R90" s="66">
        <f t="shared" si="14"/>
        <v>0</v>
      </c>
      <c r="S90" s="67">
        <v>0.06</v>
      </c>
      <c r="T90" s="72"/>
      <c r="U90" s="47"/>
    </row>
    <row r="91" spans="1:24" s="18" customFormat="1" ht="17.399999999999999">
      <c r="A91" s="39"/>
      <c r="B91" s="40"/>
      <c r="C91" s="40"/>
      <c r="D91" s="40"/>
      <c r="E91" s="40"/>
      <c r="F91" s="41"/>
      <c r="G91" s="42"/>
      <c r="H91" s="41"/>
      <c r="I91" s="41"/>
      <c r="J91" s="41"/>
      <c r="K91" s="41"/>
      <c r="L91" s="41"/>
      <c r="M91" s="41"/>
      <c r="N91" s="41"/>
      <c r="O91" s="41"/>
      <c r="P91" s="294" t="s">
        <v>1590</v>
      </c>
      <c r="Q91" s="295"/>
      <c r="R91" s="296"/>
      <c r="S91" s="68"/>
      <c r="T91" s="68"/>
      <c r="U91" s="68"/>
    </row>
    <row r="92" spans="1:24" s="18" customFormat="1" ht="17.399999999999999">
      <c r="A92" s="43"/>
      <c r="B92" s="44"/>
      <c r="C92" s="44"/>
      <c r="D92" s="44"/>
      <c r="E92" s="44"/>
      <c r="F92" s="45"/>
      <c r="G92" s="46"/>
      <c r="H92" s="45"/>
      <c r="I92" s="45"/>
      <c r="J92" s="45"/>
      <c r="K92" s="45"/>
      <c r="L92" s="45"/>
      <c r="M92" s="45"/>
      <c r="N92" s="45"/>
      <c r="O92" s="45"/>
      <c r="P92" s="60">
        <f>SUM(P84:P90)</f>
        <v>0</v>
      </c>
      <c r="Q92" s="60">
        <f>SUM(Q84:Q90)</f>
        <v>0</v>
      </c>
      <c r="R92" s="60">
        <f>Q92-P92</f>
        <v>0</v>
      </c>
      <c r="S92" s="43"/>
      <c r="T92" s="45"/>
      <c r="U92" s="69"/>
    </row>
    <row r="93" spans="1:24" s="18" customFormat="1">
      <c r="A93" s="31" t="s">
        <v>1591</v>
      </c>
      <c r="B93" s="32"/>
      <c r="C93" s="32"/>
      <c r="D93" s="32" t="s">
        <v>1592</v>
      </c>
      <c r="E93" s="32"/>
      <c r="F93" s="34" t="s">
        <v>1569</v>
      </c>
      <c r="G93" s="35" t="str">
        <f>_xlfn.IFNA(IF(VLOOKUP($F93,'3.框架内物料'!$B:$F,2,0)=0,"请勿填写",VLOOKUP($F93,'3.框架内物料'!$B:$F,2,0)),"")</f>
        <v/>
      </c>
      <c r="H93" s="36"/>
      <c r="I93" s="53" t="str">
        <f>_xlfn.IFNA(VLOOKUP($F93,'3.框架内物料'!$B:$F,5,0),"")</f>
        <v/>
      </c>
      <c r="J93" s="54"/>
      <c r="K93" s="54"/>
      <c r="L93" s="55">
        <v>1</v>
      </c>
      <c r="M93" s="55">
        <v>1</v>
      </c>
      <c r="N93" s="55">
        <v>1</v>
      </c>
      <c r="O93" s="55">
        <v>1</v>
      </c>
      <c r="P93" s="56">
        <f t="shared" ref="P93" si="75">IFERROR(N93*L93*J93,0)</f>
        <v>0</v>
      </c>
      <c r="Q93" s="56">
        <f t="shared" ref="Q93" si="76">IFERROR(K93*M93*O93,0)</f>
        <v>0</v>
      </c>
      <c r="R93" s="66">
        <f t="shared" ref="R93" si="77">Q93-P93</f>
        <v>0</v>
      </c>
      <c r="S93" s="67">
        <v>0.06</v>
      </c>
      <c r="T93" s="72"/>
      <c r="U93" s="47"/>
    </row>
    <row r="94" spans="1:24" s="18" customFormat="1">
      <c r="A94" s="74" t="s">
        <v>1591</v>
      </c>
      <c r="B94" s="75"/>
      <c r="C94" s="75"/>
      <c r="D94" s="75" t="s">
        <v>1593</v>
      </c>
      <c r="E94" s="75"/>
      <c r="F94" s="76" t="s">
        <v>1569</v>
      </c>
      <c r="G94" s="77" t="str">
        <f>_xlfn.IFNA(IF(VLOOKUP($F94,'3.框架内物料'!$B:$F,2,0)=0,"请勿填写",VLOOKUP($F94,'3.框架内物料'!$B:$F,2,0)),"")</f>
        <v/>
      </c>
      <c r="H94" s="36"/>
      <c r="I94" s="53" t="str">
        <f>_xlfn.IFNA(VLOOKUP($F94,'3.框架内物料'!$B:$F,5,0),"")</f>
        <v/>
      </c>
      <c r="J94" s="54"/>
      <c r="K94" s="54"/>
      <c r="L94" s="55">
        <v>1</v>
      </c>
      <c r="M94" s="55">
        <v>1</v>
      </c>
      <c r="N94" s="55">
        <v>1</v>
      </c>
      <c r="O94" s="55">
        <v>1</v>
      </c>
      <c r="P94" s="94">
        <f t="shared" ref="P94" si="78">IFERROR(N94*L94*J94,0)</f>
        <v>0</v>
      </c>
      <c r="Q94" s="94">
        <f t="shared" ref="Q94" si="79">IFERROR(K94*M94*O94,0)</f>
        <v>0</v>
      </c>
      <c r="R94" s="108">
        <f t="shared" ref="R94" si="80">Q94-P94</f>
        <v>0</v>
      </c>
      <c r="S94" s="67">
        <v>0.06</v>
      </c>
      <c r="T94" s="72"/>
      <c r="U94" s="47"/>
    </row>
    <row r="95" spans="1:24" s="18" customFormat="1" ht="17.399999999999999">
      <c r="A95" s="39"/>
      <c r="B95" s="40"/>
      <c r="C95" s="40"/>
      <c r="D95" s="40"/>
      <c r="E95" s="40"/>
      <c r="F95" s="41"/>
      <c r="G95" s="42"/>
      <c r="H95" s="41"/>
      <c r="I95" s="41"/>
      <c r="J95" s="41"/>
      <c r="K95" s="41"/>
      <c r="L95" s="41"/>
      <c r="M95" s="41"/>
      <c r="N95" s="41"/>
      <c r="O95" s="41"/>
      <c r="P95" s="294" t="s">
        <v>1594</v>
      </c>
      <c r="Q95" s="295"/>
      <c r="R95" s="296"/>
      <c r="S95" s="68"/>
      <c r="T95" s="68"/>
      <c r="U95" s="68"/>
    </row>
    <row r="96" spans="1:24" s="18" customFormat="1" ht="17.399999999999999">
      <c r="A96" s="43"/>
      <c r="B96" s="44"/>
      <c r="C96" s="44"/>
      <c r="D96" s="44"/>
      <c r="E96" s="44"/>
      <c r="F96" s="45"/>
      <c r="G96" s="46"/>
      <c r="H96" s="45"/>
      <c r="I96" s="45"/>
      <c r="J96" s="45"/>
      <c r="K96" s="45"/>
      <c r="L96" s="45"/>
      <c r="M96" s="45"/>
      <c r="N96" s="45"/>
      <c r="O96" s="45"/>
      <c r="P96" s="60">
        <f>SUM(P93:P94)</f>
        <v>0</v>
      </c>
      <c r="Q96" s="60">
        <f>SUM(Q93:Q94)</f>
        <v>0</v>
      </c>
      <c r="R96" s="60">
        <f>Q96-P96</f>
        <v>0</v>
      </c>
      <c r="S96" s="43"/>
      <c r="T96" s="45"/>
      <c r="U96" s="69"/>
    </row>
    <row r="97" spans="1:21" s="18" customFormat="1" ht="17.399999999999999">
      <c r="A97" s="78"/>
      <c r="B97" s="79"/>
      <c r="C97" s="79"/>
      <c r="D97" s="79"/>
      <c r="E97" s="79"/>
      <c r="F97" s="80"/>
      <c r="G97" s="81"/>
      <c r="H97" s="82"/>
      <c r="I97" s="79"/>
      <c r="J97" s="95"/>
      <c r="K97" s="96"/>
      <c r="L97" s="97"/>
      <c r="M97" s="97"/>
      <c r="N97" s="97"/>
      <c r="O97" s="97"/>
      <c r="P97" s="297" t="s">
        <v>1595</v>
      </c>
      <c r="Q97" s="297"/>
      <c r="R97" s="298"/>
      <c r="S97" s="109"/>
      <c r="T97" s="109"/>
      <c r="U97" s="109"/>
    </row>
    <row r="98" spans="1:21" ht="17.399999999999999">
      <c r="A98" s="83"/>
      <c r="B98" s="84"/>
      <c r="C98" s="84"/>
      <c r="D98" s="84"/>
      <c r="E98" s="84"/>
      <c r="F98" s="85"/>
      <c r="G98" s="86"/>
      <c r="H98" s="85"/>
      <c r="I98" s="85"/>
      <c r="J98" s="85"/>
      <c r="K98" s="85"/>
      <c r="L98" s="85"/>
      <c r="M98" s="85"/>
      <c r="N98" s="85"/>
      <c r="O98" s="85"/>
      <c r="P98" s="98">
        <f>P96+P92+P83+P73+P67+P37+P28+P19+P10</f>
        <v>1408730.4</v>
      </c>
      <c r="Q98" s="98">
        <f>Q96+Q92+Q83+Q73+Q67+Q37+Q28+Q19+Q10</f>
        <v>1258931.0803499999</v>
      </c>
      <c r="R98" s="98">
        <f>SUM(R2:R94)</f>
        <v>-299598.63929999998</v>
      </c>
      <c r="S98" s="110"/>
      <c r="T98" s="111"/>
      <c r="U98" s="112"/>
    </row>
    <row r="99" spans="1:21" s="18" customFormat="1" ht="45">
      <c r="A99" s="31" t="str">
        <f>_xlfn.IFNA(IF(OR(F99="框架外物料",F99="据实结算"),"请填写完整",VLOOKUP(F99,'3.框架内物料'!B:D,3,0)),"")</f>
        <v>服务费</v>
      </c>
      <c r="B99" s="32"/>
      <c r="C99" s="32"/>
      <c r="D99" s="32"/>
      <c r="E99" s="32" t="s">
        <v>1553</v>
      </c>
      <c r="F99" s="34" t="s">
        <v>1596</v>
      </c>
      <c r="G99" s="35" t="str">
        <f>_xlfn.IFNA(IF(VLOOKUP($F99,'3.框架内物料'!$B:$F,2,0)=0,"请勿填写",VLOOKUP($F99,'3.框架内物料'!$B:$F,2,0)),"")</f>
        <v>M939882699754164225</v>
      </c>
      <c r="H99" s="36" t="str">
        <f>_xlfn.IFNA(VLOOKUP($F99,'3.框架内物料'!$B:$F,4,0),"")</f>
        <v>服务费税费-项目服务费-项目服务费-场地采买、酒店用房服务费-服务费比例</v>
      </c>
      <c r="I99" s="53" t="str">
        <f>_xlfn.IFNA(VLOOKUP($F99,'3.框架内物料'!$B:$F,5,0),"")</f>
        <v>项</v>
      </c>
      <c r="J99" s="99" t="str">
        <f>_xlfn.IFNA(VLOOKUP($F99,'3.框架内物料'!$B:$G,6,0),"")</f>
        <v>0.0600000000</v>
      </c>
      <c r="K99" s="99" t="str">
        <f>_xlfn.IFNA(VLOOKUP($F99,'3.框架内物料'!$B:$G,6,0),"")</f>
        <v>0.0600000000</v>
      </c>
      <c r="L99" s="100">
        <f>SUM(P67,P83)</f>
        <v>1397706.4</v>
      </c>
      <c r="M99" s="100">
        <f>SUM(Q67,Q83)</f>
        <v>1244780.0803499999</v>
      </c>
      <c r="N99" s="100">
        <v>1</v>
      </c>
      <c r="O99" s="100">
        <v>1</v>
      </c>
      <c r="P99" s="101">
        <f>J99*L99*N99</f>
        <v>83862.383999999991</v>
      </c>
      <c r="Q99" s="101">
        <f>K99*M99*O99</f>
        <v>74686.804820999998</v>
      </c>
      <c r="R99" s="66">
        <f t="shared" ref="R99" si="81">Q99-P99</f>
        <v>-9175.579178999993</v>
      </c>
      <c r="S99" s="70"/>
      <c r="T99" s="113"/>
      <c r="U99" s="113"/>
    </row>
    <row r="100" spans="1:21" s="18" customFormat="1">
      <c r="A100" s="31" t="s">
        <v>2155</v>
      </c>
      <c r="B100" s="32"/>
      <c r="C100" s="32"/>
      <c r="D100" s="32"/>
      <c r="E100" s="32" t="s">
        <v>1560</v>
      </c>
      <c r="F100" s="34" t="s">
        <v>1569</v>
      </c>
      <c r="G100" s="35"/>
      <c r="H100" s="36"/>
      <c r="I100" s="53" t="str">
        <f>_xlfn.IFNA(VLOOKUP($F100,'3.框架内物料'!$B:$F,5,0),"")</f>
        <v/>
      </c>
      <c r="J100" s="99">
        <v>0.06</v>
      </c>
      <c r="K100" s="99"/>
      <c r="L100" s="100">
        <f>P99</f>
        <v>83862.383999999991</v>
      </c>
      <c r="M100" s="100">
        <f>Q99</f>
        <v>74686.804820999998</v>
      </c>
      <c r="N100" s="100">
        <v>1</v>
      </c>
      <c r="O100" s="100">
        <v>1</v>
      </c>
      <c r="P100" s="101">
        <f>L100*J100</f>
        <v>5031.7430399999994</v>
      </c>
      <c r="Q100" s="101">
        <f>M100*J100</f>
        <v>4481.2082892600001</v>
      </c>
      <c r="R100" s="66"/>
      <c r="S100" s="70"/>
      <c r="T100" s="113"/>
      <c r="U100" s="113"/>
    </row>
    <row r="101" spans="1:21" s="18" customFormat="1" ht="30">
      <c r="A101" s="31" t="str">
        <f>_xlfn.IFNA(IF(OR(F101="框架外物料",F101="据实结算"),"请填写完整",VLOOKUP(F101,'3.框架内物料'!B:D,3,0)),"")</f>
        <v>服务费</v>
      </c>
      <c r="B101" s="32"/>
      <c r="C101" s="32"/>
      <c r="D101" s="32"/>
      <c r="E101" s="32"/>
      <c r="F101" s="34" t="s">
        <v>1597</v>
      </c>
      <c r="G101" s="35" t="str">
        <f>_xlfn.IFNA(IF(VLOOKUP($F101,'3.框架内物料'!$B:$F,2,0)=0,"请勿填写",VLOOKUP($F101,'3.框架内物料'!$B:$F,2,0)),"")</f>
        <v>M947580474289864706</v>
      </c>
      <c r="H101" s="36" t="str">
        <f>_xlfn.IFNA(VLOOKUP($F101,'3.框架内物料'!$B:$F,4,0),"")</f>
        <v>服务费税费-项目税费-无票垫付费-第三方无票垫付服务费-服务费比例</v>
      </c>
      <c r="I101" s="53" t="str">
        <f>_xlfn.IFNA(VLOOKUP($F101,'3.框架内物料'!$B:$F,5,0),"")</f>
        <v>项</v>
      </c>
      <c r="J101" s="99" t="str">
        <f>_xlfn.IFNA(VLOOKUP($F101,'3.框架内物料'!$B:$G,6,0),"")</f>
        <v>0.1000000000</v>
      </c>
      <c r="K101" s="99" t="str">
        <f>_xlfn.IFNA(VLOOKUP($F101,'3.框架内物料'!$B:$G,6,0),"")</f>
        <v>0.1000000000</v>
      </c>
      <c r="L101" s="100">
        <f>P96</f>
        <v>0</v>
      </c>
      <c r="M101" s="100">
        <f>Q96</f>
        <v>0</v>
      </c>
      <c r="N101" s="100">
        <v>1</v>
      </c>
      <c r="O101" s="100">
        <v>1</v>
      </c>
      <c r="P101" s="101">
        <f t="shared" ref="P101:P102" si="82">J101*L101*N101</f>
        <v>0</v>
      </c>
      <c r="Q101" s="101">
        <f t="shared" ref="Q101:Q102" si="83">K101*M101*O101</f>
        <v>0</v>
      </c>
      <c r="R101" s="66">
        <f t="shared" ref="R101" si="84">Q101-P101</f>
        <v>0</v>
      </c>
      <c r="S101" s="67"/>
      <c r="T101" s="72"/>
      <c r="U101" s="72"/>
    </row>
    <row r="102" spans="1:21" s="18" customFormat="1" ht="45">
      <c r="A102" s="31" t="str">
        <f>_xlfn.IFNA(IF(OR(F102="框架外物料",F102="据实结算"),"请填写完整",VLOOKUP(F102,'3.框架内物料'!B:D,3,0)),"")</f>
        <v>服务费</v>
      </c>
      <c r="B102" s="32"/>
      <c r="C102" s="32"/>
      <c r="D102" s="32"/>
      <c r="E102" s="32"/>
      <c r="F102" s="34" t="s">
        <v>1598</v>
      </c>
      <c r="G102" s="35" t="str">
        <f>_xlfn.IFNA(IF(VLOOKUP($F102,'3.框架内物料'!$B:$F,2,0)=0,"请勿填写",VLOOKUP($F102,'3.框架内物料'!$B:$F,2,0)),"")</f>
        <v>M939882581652185090</v>
      </c>
      <c r="H102" s="36" t="str">
        <f>_xlfn.IFNA(VLOOKUP($F102,'3.框架内物料'!$B:$F,4,0),"")</f>
        <v>服务费税费-项目服务费-项目服务费-制作搭建、AVL设备、第三方人员服务费-服务费比例</v>
      </c>
      <c r="I102" s="53" t="str">
        <f>_xlfn.IFNA(VLOOKUP($F102,'3.框架内物料'!$B:$F,5,0),"")</f>
        <v>项</v>
      </c>
      <c r="J102" s="99" t="str">
        <f>_xlfn.IFNA(VLOOKUP($F102,'3.框架内物料'!$B:$G,6,0),"")</f>
        <v>0.1000000000</v>
      </c>
      <c r="K102" s="99" t="str">
        <f>_xlfn.IFNA(VLOOKUP($F102,'3.框架内物料'!$B:$G,6,0),"")</f>
        <v>0.1000000000</v>
      </c>
      <c r="L102" s="100">
        <f>SUM(P10,P19,P92,P73,P28)</f>
        <v>0</v>
      </c>
      <c r="M102" s="100">
        <f>SUM(Q10,Q19,Q92,Q73,Q28)</f>
        <v>0</v>
      </c>
      <c r="N102" s="100">
        <v>1</v>
      </c>
      <c r="O102" s="100">
        <v>1</v>
      </c>
      <c r="P102" s="101">
        <f t="shared" si="82"/>
        <v>0</v>
      </c>
      <c r="Q102" s="101">
        <f t="shared" si="83"/>
        <v>0</v>
      </c>
      <c r="R102" s="66">
        <f t="shared" ref="R102" si="85">Q102-P102</f>
        <v>0</v>
      </c>
      <c r="S102" s="67"/>
      <c r="T102" s="72"/>
      <c r="U102" s="72"/>
    </row>
    <row r="103" spans="1:21" s="18" customFormat="1" ht="17.399999999999999">
      <c r="A103" s="39"/>
      <c r="B103" s="40"/>
      <c r="C103" s="40"/>
      <c r="D103" s="40"/>
      <c r="E103" s="40"/>
      <c r="F103" s="41"/>
      <c r="G103" s="42"/>
      <c r="H103" s="41"/>
      <c r="I103" s="41"/>
      <c r="J103" s="41"/>
      <c r="K103" s="41"/>
      <c r="L103" s="41"/>
      <c r="M103" s="41"/>
      <c r="N103" s="41"/>
      <c r="O103" s="41"/>
      <c r="P103" s="294" t="s">
        <v>1599</v>
      </c>
      <c r="Q103" s="295"/>
      <c r="R103" s="296"/>
      <c r="S103" s="68"/>
      <c r="T103" s="68"/>
      <c r="U103" s="68"/>
    </row>
    <row r="104" spans="1:21" s="18" customFormat="1" ht="17.399999999999999">
      <c r="A104" s="43"/>
      <c r="B104" s="44"/>
      <c r="C104" s="44"/>
      <c r="D104" s="44"/>
      <c r="E104" s="44"/>
      <c r="F104" s="45"/>
      <c r="G104" s="46"/>
      <c r="H104" s="45"/>
      <c r="I104" s="45"/>
      <c r="J104" s="45"/>
      <c r="K104" s="45"/>
      <c r="L104" s="45"/>
      <c r="M104" s="45"/>
      <c r="N104" s="45"/>
      <c r="O104" s="45"/>
      <c r="P104" s="60">
        <f>SUM(P99:P102)</f>
        <v>88894.127039999992</v>
      </c>
      <c r="Q104" s="60">
        <f>SUM(Q99:Q102)</f>
        <v>79168.013110259999</v>
      </c>
      <c r="R104" s="60">
        <f>SUM(R99:R102)</f>
        <v>-9175.579178999993</v>
      </c>
      <c r="S104" s="43"/>
      <c r="T104" s="45"/>
      <c r="U104" s="69"/>
    </row>
    <row r="105" spans="1:21" s="18" customFormat="1" ht="102" customHeight="1">
      <c r="A105" s="87"/>
      <c r="B105" s="87"/>
      <c r="C105" s="87"/>
      <c r="D105" s="87"/>
      <c r="E105" s="88" t="s">
        <v>1600</v>
      </c>
      <c r="F105" s="89" t="s">
        <v>1601</v>
      </c>
      <c r="G105" s="90"/>
      <c r="H105" s="89"/>
      <c r="I105" s="53" t="s">
        <v>66</v>
      </c>
      <c r="J105" s="102"/>
      <c r="K105" s="102"/>
      <c r="L105" s="100">
        <v>1</v>
      </c>
      <c r="M105" s="100">
        <v>1</v>
      </c>
      <c r="N105" s="100">
        <v>1</v>
      </c>
      <c r="O105" s="100">
        <v>1</v>
      </c>
      <c r="P105" s="56">
        <f>J105*L105*N105</f>
        <v>0</v>
      </c>
      <c r="Q105" s="66">
        <f>K105*M105*O105</f>
        <v>0</v>
      </c>
      <c r="R105" s="66">
        <f>Q105-P105</f>
        <v>0</v>
      </c>
      <c r="S105" s="67"/>
      <c r="T105" s="72"/>
      <c r="U105" s="72"/>
    </row>
    <row r="106" spans="1:21" s="18" customFormat="1" ht="56.25" customHeight="1">
      <c r="A106" s="78"/>
      <c r="B106" s="79"/>
      <c r="C106" s="79"/>
      <c r="D106" s="79"/>
      <c r="E106" s="79"/>
      <c r="F106" s="80"/>
      <c r="G106" s="81"/>
      <c r="H106" s="82"/>
      <c r="I106" s="79"/>
      <c r="J106" s="95"/>
      <c r="K106" s="96"/>
      <c r="L106" s="97"/>
      <c r="M106" s="97"/>
      <c r="N106" s="97"/>
      <c r="O106" s="97"/>
      <c r="P106" s="299" t="s">
        <v>1602</v>
      </c>
      <c r="Q106" s="299"/>
      <c r="R106" s="300"/>
      <c r="S106" s="109"/>
      <c r="T106" s="109"/>
      <c r="U106" s="109"/>
    </row>
    <row r="107" spans="1:21" ht="56.25" customHeight="1">
      <c r="A107" s="83"/>
      <c r="B107" s="84"/>
      <c r="C107" s="84"/>
      <c r="D107" s="84"/>
      <c r="E107" s="84"/>
      <c r="F107" s="85"/>
      <c r="G107" s="86"/>
      <c r="H107" s="85"/>
      <c r="I107" s="85"/>
      <c r="J107" s="85"/>
      <c r="K107" s="85"/>
      <c r="L107" s="85"/>
      <c r="M107" s="85"/>
      <c r="N107" s="85"/>
      <c r="O107" s="85"/>
      <c r="P107" s="103">
        <f>SUM(P98,P104,P105)</f>
        <v>1497624.5270399998</v>
      </c>
      <c r="Q107" s="103">
        <f>SUM(Q98,Q104,Q105)</f>
        <v>1338099.09346026</v>
      </c>
      <c r="R107" s="103">
        <f>Q107-P107</f>
        <v>-159525.43357973988</v>
      </c>
      <c r="S107" s="110"/>
      <c r="T107" s="111"/>
      <c r="U107" s="112"/>
    </row>
    <row r="108" spans="1:21" ht="54" customHeight="1">
      <c r="A108" s="91"/>
      <c r="C108" s="92"/>
      <c r="D108" s="92"/>
      <c r="E108" s="92"/>
      <c r="F108" s="91"/>
      <c r="G108" s="93"/>
      <c r="H108" s="91"/>
      <c r="I108" s="91"/>
      <c r="J108" s="91"/>
      <c r="K108" s="301"/>
      <c r="L108" s="301"/>
      <c r="M108" s="301"/>
      <c r="N108" s="301"/>
      <c r="P108" s="104">
        <f>SUMIF(E1:E102,"框架内",P1:P102)/(P107-P105)</f>
        <v>6.3357926026718761E-2</v>
      </c>
      <c r="Q108" s="104">
        <f>SUMIF(E1:E102,"框架内",Q1:Q102)/(Q107-Q105)</f>
        <v>6.8647983747945104E-2</v>
      </c>
      <c r="R108" s="114" t="s">
        <v>1603</v>
      </c>
      <c r="S108" s="19"/>
    </row>
    <row r="109" spans="1:21" ht="54" customHeight="1">
      <c r="A109" s="91"/>
      <c r="C109" s="92"/>
      <c r="D109" s="92"/>
      <c r="E109" s="92"/>
      <c r="F109" s="91"/>
      <c r="G109" s="93"/>
      <c r="H109" s="91"/>
      <c r="I109" s="91"/>
      <c r="J109" s="91"/>
      <c r="K109" s="302"/>
      <c r="L109" s="302"/>
      <c r="M109" s="302"/>
      <c r="N109" s="302"/>
      <c r="P109" s="105">
        <f ca="1">SUMIF(E1:E105,"框架外",P1:P98)/(P107)</f>
        <v>0</v>
      </c>
      <c r="Q109" s="105">
        <f ca="1">SUMIF(E1:E105,"框架外",Q1:Q101)/(Q107-Q105)</f>
        <v>0</v>
      </c>
      <c r="R109" s="114" t="s">
        <v>1604</v>
      </c>
      <c r="S109" s="19"/>
    </row>
    <row r="110" spans="1:21" ht="54" customHeight="1">
      <c r="A110" s="91"/>
      <c r="C110" s="92"/>
      <c r="D110" s="92"/>
      <c r="E110" s="92"/>
      <c r="F110" s="91"/>
      <c r="G110" s="93"/>
      <c r="H110" s="91"/>
      <c r="I110" s="91"/>
      <c r="J110" s="91"/>
      <c r="K110" s="301"/>
      <c r="L110" s="301"/>
      <c r="M110" s="301"/>
      <c r="N110" s="301"/>
      <c r="P110" s="105">
        <f ca="1">SUMIF(E1:E105,"据实结算",P1:P101)/(P107-P105)</f>
        <v>0.93664207397328136</v>
      </c>
      <c r="Q110" s="105">
        <f ca="1">SUMIF(E1:E105,"据实结算",Q1:Q101)/(Q107-Q105)</f>
        <v>0.93135201625205488</v>
      </c>
      <c r="R110" s="114" t="s">
        <v>1605</v>
      </c>
      <c r="S110" s="19"/>
    </row>
    <row r="111" spans="1:21">
      <c r="K111" s="106"/>
      <c r="L111" s="107"/>
      <c r="M111" s="107"/>
      <c r="N111" s="107"/>
    </row>
  </sheetData>
  <sheetProtection formatCells="0" formatColumns="0" formatRows="0" insertRows="0" insertHyperlinks="0" autoFilter="0"/>
  <mergeCells count="15">
    <mergeCell ref="P103:R103"/>
    <mergeCell ref="P106:R106"/>
    <mergeCell ref="K108:N108"/>
    <mergeCell ref="K109:N109"/>
    <mergeCell ref="K110:N110"/>
    <mergeCell ref="P72:R72"/>
    <mergeCell ref="P82:R82"/>
    <mergeCell ref="P91:R91"/>
    <mergeCell ref="P95:R95"/>
    <mergeCell ref="P97:R97"/>
    <mergeCell ref="P9:R9"/>
    <mergeCell ref="P18:R18"/>
    <mergeCell ref="P27:R27"/>
    <mergeCell ref="P36:R36"/>
    <mergeCell ref="P66:R66"/>
  </mergeCells>
  <phoneticPr fontId="42" type="noConversion"/>
  <conditionalFormatting sqref="A2:A97 A99:A106">
    <cfRule type="containsText" dxfId="1" priority="10" operator="containsText" text="填写">
      <formula>NOT(ISERROR(SEARCH("填写",A2)))</formula>
    </cfRule>
  </conditionalFormatting>
  <conditionalFormatting sqref="E105">
    <cfRule type="containsText" dxfId="0" priority="1" operator="containsText" text="填写">
      <formula>NOT(ISERROR(SEARCH("填写",E105)))</formula>
    </cfRule>
  </conditionalFormatting>
  <dataValidations count="6">
    <dataValidation type="list" allowBlank="1" showInputMessage="1" showErrorMessage="1" sqref="S105 S2:S8 S11:S17 S20:S26 S29:S35 S68:S71 S99:S102 S84:S90 S93:S94 S74:S81 S38:S65" xr:uid="{00000000-0002-0000-0400-000001000000}">
      <formula1>"0%,1%,3%,6%,9%"</formula1>
    </dataValidation>
    <dataValidation type="list" allowBlank="1" showInputMessage="1" showErrorMessage="1" sqref="D107" xr:uid="{00000000-0002-0000-0400-000002000000}">
      <formula1>"CNY, USD, JPY , HKD"</formula1>
    </dataValidation>
    <dataValidation type="list" allowBlank="1" showInputMessage="1" showErrorMessage="1" sqref="H107" xr:uid="{00000000-0002-0000-0400-000003000000}">
      <formula1>"是,否"</formula1>
    </dataValidation>
    <dataValidation type="list" allowBlank="1" showInputMessage="1" showErrorMessage="1" sqref="K107" xr:uid="{00000000-0002-0000-0400-000004000000}">
      <formula1>"0%,1%,3%,6%,13%"</formula1>
    </dataValidation>
    <dataValidation type="list" allowBlank="1" showInputMessage="1" showErrorMessage="1" sqref="A2:A1048576" xr:uid="{00000000-0002-0000-0400-000005000000}">
      <formula1>"搭建制作类, AVL 设备类, 第三方人员类, ONSITE人员类, 差旅接待类, 场地相关, 报批及安保, 物资采买类,其他代垫付类,服务费,,税费"</formula1>
    </dataValidation>
    <dataValidation type="list" allowBlank="1" showInputMessage="1" showErrorMessage="1" sqref="E2:E1048576" xr:uid="{00000000-0002-0000-0400-000006000000}">
      <formula1>"框架内,框架外,据实结算"</formula1>
    </dataValidation>
  </dataValidations>
  <printOptions horizontalCentered="1" verticalCentered="1"/>
  <pageMargins left="1" right="1" top="1" bottom="1" header="0.5" footer="0.5"/>
  <pageSetup paperSize="9" scale="31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0000000}">
          <x14:formula1>
            <xm:f>'3.框架内物料'!$B$2:$B$549</xm:f>
          </x14:formula1>
          <xm:sqref>F97 F106 F2:F8 F11:F17 F20:F26 F29:F35 F68:F71 F99:F102 F84:F90 F93:F94 F74:F81 F38:F65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 filterMode="1">
    <tabColor rgb="FFFFFF00"/>
  </sheetPr>
  <dimension ref="A1:J550"/>
  <sheetViews>
    <sheetView zoomScale="101" zoomScaleNormal="101" workbookViewId="0">
      <pane ySplit="1" topLeftCell="A2" activePane="bottomLeft" state="frozen"/>
      <selection pane="bottomLeft" activeCell="E511" sqref="E511"/>
    </sheetView>
  </sheetViews>
  <sheetFormatPr defaultColWidth="11.6640625" defaultRowHeight="13.8"/>
  <cols>
    <col min="2" max="2" width="13.6640625" style="1" customWidth="1"/>
    <col min="3" max="3" width="19.109375" style="1" customWidth="1"/>
    <col min="4" max="4" width="13" style="1" customWidth="1"/>
    <col min="5" max="5" width="93.88671875" style="1" customWidth="1"/>
    <col min="6" max="6" width="13" style="1" customWidth="1"/>
    <col min="7" max="7" width="13.44140625" style="2" customWidth="1"/>
    <col min="8" max="8" width="13" style="3" customWidth="1"/>
    <col min="9" max="9" width="8" style="3" customWidth="1"/>
    <col min="10" max="10" width="13" style="4" customWidth="1"/>
    <col min="11" max="16384" width="11.6640625" style="5"/>
  </cols>
  <sheetData>
    <row r="1" spans="2:10" ht="24">
      <c r="B1" s="6" t="s">
        <v>1606</v>
      </c>
      <c r="C1" s="6" t="s">
        <v>1607</v>
      </c>
      <c r="D1" s="6" t="s">
        <v>1468</v>
      </c>
      <c r="E1" s="6" t="s">
        <v>1608</v>
      </c>
      <c r="F1" s="6" t="s">
        <v>1609</v>
      </c>
      <c r="G1" s="7" t="s">
        <v>1610</v>
      </c>
      <c r="H1" s="8" t="s">
        <v>1611</v>
      </c>
      <c r="I1" s="8" t="s">
        <v>1612</v>
      </c>
      <c r="J1" s="14" t="s">
        <v>1613</v>
      </c>
    </row>
    <row r="2" spans="2:10" ht="39.6" hidden="1">
      <c r="B2" s="9" t="s">
        <v>1614</v>
      </c>
      <c r="C2" s="10" t="s">
        <v>510</v>
      </c>
      <c r="D2" s="10" t="s">
        <v>1521</v>
      </c>
      <c r="E2" s="11" t="s">
        <v>511</v>
      </c>
      <c r="F2" s="10" t="s">
        <v>59</v>
      </c>
      <c r="G2" s="12" t="s">
        <v>165</v>
      </c>
      <c r="H2" s="13">
        <f>SUMIF('2.报价结算清单'!$F$2:$F$601,$B2,'2.报价结算清单'!$L$2:$L$601)</f>
        <v>0</v>
      </c>
      <c r="I2" s="13">
        <f>SUMIF('2.报价结算清单'!$F$2:$F$601,$B2,'2.报价结算清单'!$N$2:$N$601)</f>
        <v>0</v>
      </c>
      <c r="J2" s="15">
        <f>SUMIF('2.报价结算清单'!$F$2:$F$601,B2,'2.报价结算清单'!$P$2:$P$601)</f>
        <v>0</v>
      </c>
    </row>
    <row r="3" spans="2:10" ht="39.6" hidden="1">
      <c r="B3" s="9" t="s">
        <v>1615</v>
      </c>
      <c r="C3" s="10" t="s">
        <v>859</v>
      </c>
      <c r="D3" s="10" t="s">
        <v>1521</v>
      </c>
      <c r="E3" s="11" t="s">
        <v>860</v>
      </c>
      <c r="F3" s="10" t="s">
        <v>59</v>
      </c>
      <c r="G3" s="12" t="s">
        <v>360</v>
      </c>
      <c r="H3" s="13">
        <f>SUMIF('2.报价结算清单'!$F$2:$F$601,$B3,'2.报价结算清单'!$L$2:$L$601)</f>
        <v>0</v>
      </c>
      <c r="I3" s="13">
        <f>SUMIF('2.报价结算清单'!$F$2:$F$601,$B3,'2.报价结算清单'!$N$2:$N$601)</f>
        <v>0</v>
      </c>
      <c r="J3" s="15">
        <f>SUMIF('2.报价结算清单'!$F$2:$F$601,B3,'2.报价结算清单'!$P$2:$P$601)</f>
        <v>0</v>
      </c>
    </row>
    <row r="4" spans="2:10" ht="39.6" hidden="1">
      <c r="B4" s="9" t="s">
        <v>1616</v>
      </c>
      <c r="C4" s="10" t="s">
        <v>1187</v>
      </c>
      <c r="D4" s="10" t="s">
        <v>1521</v>
      </c>
      <c r="E4" s="11" t="s">
        <v>1188</v>
      </c>
      <c r="F4" s="10" t="s">
        <v>59</v>
      </c>
      <c r="G4" s="12" t="s">
        <v>1189</v>
      </c>
      <c r="H4" s="13">
        <f>SUMIF('2.报价结算清单'!$F$2:$F$601,$B4,'2.报价结算清单'!$L$2:$L$601)</f>
        <v>0</v>
      </c>
      <c r="I4" s="13">
        <f>SUMIF('2.报价结算清单'!$F$2:$F$601,$B4,'2.报价结算清单'!$N$2:$N$601)</f>
        <v>0</v>
      </c>
      <c r="J4" s="15">
        <f>SUMIF('2.报价结算清单'!$F$2:$F$601,B4,'2.报价结算清单'!$P$2:$P$601)</f>
        <v>0</v>
      </c>
    </row>
    <row r="5" spans="2:10" ht="39.6" hidden="1">
      <c r="B5" s="9" t="s">
        <v>1617</v>
      </c>
      <c r="C5" s="10" t="s">
        <v>1397</v>
      </c>
      <c r="D5" s="10" t="s">
        <v>1521</v>
      </c>
      <c r="E5" s="11" t="s">
        <v>1398</v>
      </c>
      <c r="F5" s="10" t="s">
        <v>59</v>
      </c>
      <c r="G5" s="12" t="s">
        <v>1179</v>
      </c>
      <c r="H5" s="13">
        <f>SUMIF('2.报价结算清单'!$F$2:$F$601,$B5,'2.报价结算清单'!$L$2:$L$601)</f>
        <v>0</v>
      </c>
      <c r="I5" s="13">
        <f>SUMIF('2.报价结算清单'!$F$2:$F$601,$B5,'2.报价结算清单'!$N$2:$N$601)</f>
        <v>0</v>
      </c>
      <c r="J5" s="15">
        <f>SUMIF('2.报价结算清单'!$F$2:$F$601,B5,'2.报价结算清单'!$P$2:$P$601)</f>
        <v>0</v>
      </c>
    </row>
    <row r="6" spans="2:10" ht="39.6" hidden="1">
      <c r="B6" s="9" t="s">
        <v>1618</v>
      </c>
      <c r="C6" s="10" t="s">
        <v>872</v>
      </c>
      <c r="D6" s="10" t="s">
        <v>1521</v>
      </c>
      <c r="E6" s="11" t="s">
        <v>873</v>
      </c>
      <c r="F6" s="10" t="s">
        <v>59</v>
      </c>
      <c r="G6" s="12" t="s">
        <v>874</v>
      </c>
      <c r="H6" s="13">
        <f>SUMIF('2.报价结算清单'!$F$2:$F$601,$B6,'2.报价结算清单'!$L$2:$L$601)</f>
        <v>0</v>
      </c>
      <c r="I6" s="13">
        <f>SUMIF('2.报价结算清单'!$F$2:$F$601,$B6,'2.报价结算清单'!$N$2:$N$601)</f>
        <v>0</v>
      </c>
      <c r="J6" s="15">
        <f>SUMIF('2.报价结算清单'!$F$2:$F$601,B6,'2.报价结算清单'!$P$2:$P$601)</f>
        <v>0</v>
      </c>
    </row>
    <row r="7" spans="2:10" ht="39.6" hidden="1">
      <c r="B7" s="9" t="s">
        <v>1619</v>
      </c>
      <c r="C7" s="10" t="s">
        <v>721</v>
      </c>
      <c r="D7" s="10" t="s">
        <v>1521</v>
      </c>
      <c r="E7" s="11" t="s">
        <v>722</v>
      </c>
      <c r="F7" s="10" t="s">
        <v>59</v>
      </c>
      <c r="G7" s="12" t="s">
        <v>723</v>
      </c>
      <c r="H7" s="13">
        <f>SUMIF('2.报价结算清单'!$F$2:$F$601,$B7,'2.报价结算清单'!$L$2:$L$601)</f>
        <v>0</v>
      </c>
      <c r="I7" s="13">
        <f>SUMIF('2.报价结算清单'!$F$2:$F$601,$B7,'2.报价结算清单'!$N$2:$N$601)</f>
        <v>0</v>
      </c>
      <c r="J7" s="15">
        <f>SUMIF('2.报价结算清单'!$F$2:$F$601,B7,'2.报价结算清单'!$P$2:$P$601)</f>
        <v>0</v>
      </c>
    </row>
    <row r="8" spans="2:10" ht="39.6" hidden="1">
      <c r="B8" s="9" t="s">
        <v>1620</v>
      </c>
      <c r="C8" s="10" t="s">
        <v>110</v>
      </c>
      <c r="D8" s="10" t="s">
        <v>1521</v>
      </c>
      <c r="E8" s="11" t="s">
        <v>111</v>
      </c>
      <c r="F8" s="10" t="s">
        <v>59</v>
      </c>
      <c r="G8" s="12" t="s">
        <v>112</v>
      </c>
      <c r="H8" s="13">
        <f>SUMIF('2.报价结算清单'!$F$2:$F$601,$B8,'2.报价结算清单'!$L$2:$L$601)</f>
        <v>0</v>
      </c>
      <c r="I8" s="13">
        <f>SUMIF('2.报价结算清单'!$F$2:$F$601,$B8,'2.报价结算清单'!$N$2:$N$601)</f>
        <v>0</v>
      </c>
      <c r="J8" s="15">
        <f>SUMIF('2.报价结算清单'!$F$2:$F$601,B8,'2.报价结算清单'!$P$2:$P$601)</f>
        <v>0</v>
      </c>
    </row>
    <row r="9" spans="2:10" ht="39.6" hidden="1">
      <c r="B9" s="9" t="s">
        <v>1621</v>
      </c>
      <c r="C9" s="10" t="s">
        <v>865</v>
      </c>
      <c r="D9" s="10" t="s">
        <v>1521</v>
      </c>
      <c r="E9" s="11" t="s">
        <v>866</v>
      </c>
      <c r="F9" s="10" t="s">
        <v>59</v>
      </c>
      <c r="G9" s="12" t="s">
        <v>867</v>
      </c>
      <c r="H9" s="13">
        <f>SUMIF('2.报价结算清单'!$F$2:$F$601,$B9,'2.报价结算清单'!$L$2:$L$601)</f>
        <v>0</v>
      </c>
      <c r="I9" s="13">
        <f>SUMIF('2.报价结算清单'!$F$2:$F$601,$B9,'2.报价结算清单'!$N$2:$N$601)</f>
        <v>0</v>
      </c>
      <c r="J9" s="15">
        <f>SUMIF('2.报价结算清单'!$F$2:$F$601,B9,'2.报价结算清单'!$P$2:$P$601)</f>
        <v>0</v>
      </c>
    </row>
    <row r="10" spans="2:10" ht="39.6" hidden="1">
      <c r="B10" s="9" t="s">
        <v>1622</v>
      </c>
      <c r="C10" s="10" t="s">
        <v>982</v>
      </c>
      <c r="D10" s="10" t="s">
        <v>1521</v>
      </c>
      <c r="E10" s="11" t="s">
        <v>983</v>
      </c>
      <c r="F10" s="10" t="s">
        <v>59</v>
      </c>
      <c r="G10" s="12" t="s">
        <v>984</v>
      </c>
      <c r="H10" s="13">
        <f>SUMIF('2.报价结算清单'!$F$2:$F$601,$B10,'2.报价结算清单'!$L$2:$L$601)</f>
        <v>0</v>
      </c>
      <c r="I10" s="13">
        <f>SUMIF('2.报价结算清单'!$F$2:$F$601,$B10,'2.报价结算清单'!$N$2:$N$601)</f>
        <v>0</v>
      </c>
      <c r="J10" s="15">
        <f>SUMIF('2.报价结算清单'!$F$2:$F$601,B10,'2.报价结算清单'!$P$2:$P$601)</f>
        <v>0</v>
      </c>
    </row>
    <row r="11" spans="2:10" ht="39.6" hidden="1">
      <c r="B11" s="9" t="s">
        <v>1623</v>
      </c>
      <c r="C11" s="10" t="s">
        <v>1308</v>
      </c>
      <c r="D11" s="10" t="s">
        <v>1521</v>
      </c>
      <c r="E11" s="11" t="s">
        <v>1309</v>
      </c>
      <c r="F11" s="10" t="s">
        <v>59</v>
      </c>
      <c r="G11" s="12" t="s">
        <v>156</v>
      </c>
      <c r="H11" s="13">
        <f>SUMIF('2.报价结算清单'!$F$2:$F$601,$B11,'2.报价结算清单'!$L$2:$L$601)</f>
        <v>0</v>
      </c>
      <c r="I11" s="13">
        <f>SUMIF('2.报价结算清单'!$F$2:$F$601,$B11,'2.报价结算清单'!$N$2:$N$601)</f>
        <v>0</v>
      </c>
      <c r="J11" s="15">
        <f>SUMIF('2.报价结算清单'!$F$2:$F$601,B11,'2.报价结算清单'!$P$2:$P$601)</f>
        <v>0</v>
      </c>
    </row>
    <row r="12" spans="2:10" ht="39.6" hidden="1">
      <c r="B12" s="9" t="s">
        <v>1624</v>
      </c>
      <c r="C12" s="10" t="s">
        <v>182</v>
      </c>
      <c r="D12" s="10" t="s">
        <v>1521</v>
      </c>
      <c r="E12" s="11" t="s">
        <v>183</v>
      </c>
      <c r="F12" s="10" t="s">
        <v>59</v>
      </c>
      <c r="G12" s="12" t="s">
        <v>184</v>
      </c>
      <c r="H12" s="13">
        <f>SUMIF('2.报价结算清单'!$F$2:$F$601,$B12,'2.报价结算清单'!$L$2:$L$601)</f>
        <v>0</v>
      </c>
      <c r="I12" s="13">
        <f>SUMIF('2.报价结算清单'!$F$2:$F$601,$B12,'2.报价结算清单'!$N$2:$N$601)</f>
        <v>0</v>
      </c>
      <c r="J12" s="15">
        <f>SUMIF('2.报价结算清单'!$F$2:$F$601,B12,'2.报价结算清单'!$P$2:$P$601)</f>
        <v>0</v>
      </c>
    </row>
    <row r="13" spans="2:10" ht="39.6" hidden="1">
      <c r="B13" s="9" t="s">
        <v>1625</v>
      </c>
      <c r="C13" s="10" t="s">
        <v>261</v>
      </c>
      <c r="D13" s="10" t="s">
        <v>1521</v>
      </c>
      <c r="E13" s="11" t="s">
        <v>262</v>
      </c>
      <c r="F13" s="10" t="s">
        <v>59</v>
      </c>
      <c r="G13" s="12" t="s">
        <v>263</v>
      </c>
      <c r="H13" s="13">
        <f>SUMIF('2.报价结算清单'!$F$2:$F$601,$B13,'2.报价结算清单'!$L$2:$L$601)</f>
        <v>0</v>
      </c>
      <c r="I13" s="13">
        <f>SUMIF('2.报价结算清单'!$F$2:$F$601,$B13,'2.报价结算清单'!$N$2:$N$601)</f>
        <v>0</v>
      </c>
      <c r="J13" s="15">
        <f>SUMIF('2.报价结算清单'!$F$2:$F$601,B13,'2.报价结算清单'!$P$2:$P$601)</f>
        <v>0</v>
      </c>
    </row>
    <row r="14" spans="2:10" ht="39.6" hidden="1">
      <c r="B14" s="9" t="s">
        <v>1626</v>
      </c>
      <c r="C14" s="10" t="s">
        <v>584</v>
      </c>
      <c r="D14" s="10" t="s">
        <v>1521</v>
      </c>
      <c r="E14" s="11" t="s">
        <v>585</v>
      </c>
      <c r="F14" s="10" t="s">
        <v>59</v>
      </c>
      <c r="G14" s="12" t="s">
        <v>586</v>
      </c>
      <c r="H14" s="13">
        <f>SUMIF('2.报价结算清单'!$F$2:$F$601,$B14,'2.报价结算清单'!$L$2:$L$601)</f>
        <v>0</v>
      </c>
      <c r="I14" s="13">
        <f>SUMIF('2.报价结算清单'!$F$2:$F$601,$B14,'2.报价结算清单'!$N$2:$N$601)</f>
        <v>0</v>
      </c>
      <c r="J14" s="15">
        <f>SUMIF('2.报价结算清单'!$F$2:$F$601,B14,'2.报价结算清单'!$P$2:$P$601)</f>
        <v>0</v>
      </c>
    </row>
    <row r="15" spans="2:10" ht="39.6" hidden="1">
      <c r="B15" s="9" t="s">
        <v>1627</v>
      </c>
      <c r="C15" s="10" t="s">
        <v>448</v>
      </c>
      <c r="D15" s="10" t="s">
        <v>1521</v>
      </c>
      <c r="E15" s="11" t="s">
        <v>449</v>
      </c>
      <c r="F15" s="10" t="s">
        <v>59</v>
      </c>
      <c r="G15" s="12" t="s">
        <v>450</v>
      </c>
      <c r="H15" s="13">
        <f>SUMIF('2.报价结算清单'!$F$2:$F$601,$B15,'2.报价结算清单'!$L$2:$L$601)</f>
        <v>0</v>
      </c>
      <c r="I15" s="13">
        <f>SUMIF('2.报价结算清单'!$F$2:$F$601,$B15,'2.报价结算清单'!$N$2:$N$601)</f>
        <v>0</v>
      </c>
      <c r="J15" s="15">
        <f>SUMIF('2.报价结算清单'!$F$2:$F$601,B15,'2.报价结算清单'!$P$2:$P$601)</f>
        <v>0</v>
      </c>
    </row>
    <row r="16" spans="2:10" ht="39.6" hidden="1">
      <c r="B16" s="9" t="s">
        <v>1628</v>
      </c>
      <c r="C16" s="10" t="s">
        <v>964</v>
      </c>
      <c r="D16" s="10" t="s">
        <v>1521</v>
      </c>
      <c r="E16" s="11" t="s">
        <v>965</v>
      </c>
      <c r="F16" s="10" t="s">
        <v>59</v>
      </c>
      <c r="G16" s="12" t="s">
        <v>707</v>
      </c>
      <c r="H16" s="13">
        <f>SUMIF('2.报价结算清单'!$F$2:$F$601,$B16,'2.报价结算清单'!$L$2:$L$601)</f>
        <v>0</v>
      </c>
      <c r="I16" s="13">
        <f>SUMIF('2.报价结算清单'!$F$2:$F$601,$B16,'2.报价结算清单'!$N$2:$N$601)</f>
        <v>0</v>
      </c>
      <c r="J16" s="15">
        <f>SUMIF('2.报价结算清单'!$F$2:$F$601,B16,'2.报价结算清单'!$P$2:$P$601)</f>
        <v>0</v>
      </c>
    </row>
    <row r="17" spans="2:10" ht="39.6" hidden="1">
      <c r="B17" s="9" t="s">
        <v>1629</v>
      </c>
      <c r="C17" s="10" t="s">
        <v>179</v>
      </c>
      <c r="D17" s="10" t="s">
        <v>1521</v>
      </c>
      <c r="E17" s="11" t="s">
        <v>180</v>
      </c>
      <c r="F17" s="10" t="s">
        <v>59</v>
      </c>
      <c r="G17" s="12" t="s">
        <v>181</v>
      </c>
      <c r="H17" s="13">
        <f>SUMIF('2.报价结算清单'!$F$2:$F$601,$B17,'2.报价结算清单'!$L$2:$L$601)</f>
        <v>0</v>
      </c>
      <c r="I17" s="13">
        <f>SUMIF('2.报价结算清单'!$F$2:$F$601,$B17,'2.报价结算清单'!$N$2:$N$601)</f>
        <v>0</v>
      </c>
      <c r="J17" s="15">
        <f>SUMIF('2.报价结算清单'!$F$2:$F$601,B17,'2.报价结算清单'!$P$2:$P$601)</f>
        <v>0</v>
      </c>
    </row>
    <row r="18" spans="2:10" ht="39.6" hidden="1">
      <c r="B18" s="9" t="s">
        <v>1630</v>
      </c>
      <c r="C18" s="10" t="s">
        <v>116</v>
      </c>
      <c r="D18" s="10" t="s">
        <v>1521</v>
      </c>
      <c r="E18" s="11" t="s">
        <v>117</v>
      </c>
      <c r="F18" s="10" t="s">
        <v>59</v>
      </c>
      <c r="G18" s="12" t="s">
        <v>118</v>
      </c>
      <c r="H18" s="13">
        <f>SUMIF('2.报价结算清单'!$F$2:$F$601,$B18,'2.报价结算清单'!$L$2:$L$601)</f>
        <v>0</v>
      </c>
      <c r="I18" s="13">
        <f>SUMIF('2.报价结算清单'!$F$2:$F$601,$B18,'2.报价结算清单'!$N$2:$N$601)</f>
        <v>0</v>
      </c>
      <c r="J18" s="15">
        <f>SUMIF('2.报价结算清单'!$F$2:$F$601,B18,'2.报价结算清单'!$P$2:$P$601)</f>
        <v>0</v>
      </c>
    </row>
    <row r="19" spans="2:10" ht="39.6" hidden="1">
      <c r="B19" s="9" t="s">
        <v>1631</v>
      </c>
      <c r="C19" s="10" t="s">
        <v>1384</v>
      </c>
      <c r="D19" s="10" t="s">
        <v>1521</v>
      </c>
      <c r="E19" s="11" t="s">
        <v>1385</v>
      </c>
      <c r="F19" s="10" t="s">
        <v>59</v>
      </c>
      <c r="G19" s="12" t="s">
        <v>450</v>
      </c>
      <c r="H19" s="13">
        <f>SUMIF('2.报价结算清单'!$F$2:$F$601,$B19,'2.报价结算清单'!$L$2:$L$601)</f>
        <v>0</v>
      </c>
      <c r="I19" s="13">
        <f>SUMIF('2.报价结算清单'!$F$2:$F$601,$B19,'2.报价结算清单'!$N$2:$N$601)</f>
        <v>0</v>
      </c>
      <c r="J19" s="15">
        <f>SUMIF('2.报价结算清单'!$F$2:$F$601,B19,'2.报价结算清单'!$P$2:$P$601)</f>
        <v>0</v>
      </c>
    </row>
    <row r="20" spans="2:10" ht="26.4" hidden="1">
      <c r="B20" s="9" t="s">
        <v>1632</v>
      </c>
      <c r="C20" s="10" t="s">
        <v>234</v>
      </c>
      <c r="D20" s="10" t="s">
        <v>1521</v>
      </c>
      <c r="E20" s="11" t="s">
        <v>235</v>
      </c>
      <c r="F20" s="10" t="s">
        <v>59</v>
      </c>
      <c r="G20" s="12" t="s">
        <v>236</v>
      </c>
      <c r="H20" s="13">
        <f>SUMIF('2.报价结算清单'!$F$2:$F$601,$B20,'2.报价结算清单'!$L$2:$L$601)</f>
        <v>0</v>
      </c>
      <c r="I20" s="13">
        <f>SUMIF('2.报价结算清单'!$F$2:$F$601,$B20,'2.报价结算清单'!$N$2:$N$601)</f>
        <v>0</v>
      </c>
      <c r="J20" s="15">
        <f>SUMIF('2.报价结算清单'!$F$2:$F$601,B20,'2.报价结算清单'!$P$2:$P$601)</f>
        <v>0</v>
      </c>
    </row>
    <row r="21" spans="2:10" ht="39.6" hidden="1">
      <c r="B21" s="9" t="s">
        <v>1633</v>
      </c>
      <c r="C21" s="10" t="s">
        <v>1338</v>
      </c>
      <c r="D21" s="10" t="s">
        <v>1521</v>
      </c>
      <c r="E21" s="11" t="s">
        <v>1339</v>
      </c>
      <c r="F21" s="10" t="s">
        <v>59</v>
      </c>
      <c r="G21" s="12" t="s">
        <v>165</v>
      </c>
      <c r="H21" s="13">
        <f>SUMIF('2.报价结算清单'!$F$2:$F$601,$B21,'2.报价结算清单'!$L$2:$L$601)</f>
        <v>0</v>
      </c>
      <c r="I21" s="13">
        <f>SUMIF('2.报价结算清单'!$F$2:$F$601,$B21,'2.报价结算清单'!$N$2:$N$601)</f>
        <v>0</v>
      </c>
      <c r="J21" s="15">
        <f>SUMIF('2.报价结算清单'!$F$2:$F$601,B21,'2.报价结算清单'!$P$2:$P$601)</f>
        <v>0</v>
      </c>
    </row>
    <row r="22" spans="2:10" ht="39.6" hidden="1">
      <c r="B22" s="9" t="s">
        <v>1634</v>
      </c>
      <c r="C22" s="10" t="s">
        <v>659</v>
      </c>
      <c r="D22" s="10" t="s">
        <v>1521</v>
      </c>
      <c r="E22" s="11" t="s">
        <v>660</v>
      </c>
      <c r="F22" s="10" t="s">
        <v>59</v>
      </c>
      <c r="G22" s="12" t="s">
        <v>661</v>
      </c>
      <c r="H22" s="13">
        <f>SUMIF('2.报价结算清单'!$F$2:$F$601,$B22,'2.报价结算清单'!$L$2:$L$601)</f>
        <v>0</v>
      </c>
      <c r="I22" s="13">
        <f>SUMIF('2.报价结算清单'!$F$2:$F$601,$B22,'2.报价结算清单'!$N$2:$N$601)</f>
        <v>0</v>
      </c>
      <c r="J22" s="15">
        <f>SUMIF('2.报价结算清单'!$F$2:$F$601,B22,'2.报价结算清单'!$P$2:$P$601)</f>
        <v>0</v>
      </c>
    </row>
    <row r="23" spans="2:10" ht="39.6" hidden="1">
      <c r="B23" s="9" t="s">
        <v>1635</v>
      </c>
      <c r="C23" s="10" t="s">
        <v>724</v>
      </c>
      <c r="D23" s="10" t="s">
        <v>1521</v>
      </c>
      <c r="E23" s="11" t="s">
        <v>725</v>
      </c>
      <c r="F23" s="10" t="s">
        <v>59</v>
      </c>
      <c r="G23" s="12" t="s">
        <v>726</v>
      </c>
      <c r="H23" s="13">
        <f>SUMIF('2.报价结算清单'!$F$2:$F$601,$B23,'2.报价结算清单'!$L$2:$L$601)</f>
        <v>0</v>
      </c>
      <c r="I23" s="13">
        <f>SUMIF('2.报价结算清单'!$F$2:$F$601,$B23,'2.报价结算清单'!$N$2:$N$601)</f>
        <v>0</v>
      </c>
      <c r="J23" s="15">
        <f>SUMIF('2.报价结算清单'!$F$2:$F$601,B23,'2.报价结算清单'!$P$2:$P$601)</f>
        <v>0</v>
      </c>
    </row>
    <row r="24" spans="2:10" ht="39.6" hidden="1">
      <c r="B24" s="9" t="s">
        <v>1636</v>
      </c>
      <c r="C24" s="10" t="s">
        <v>412</v>
      </c>
      <c r="D24" s="10" t="s">
        <v>1521</v>
      </c>
      <c r="E24" s="11" t="s">
        <v>413</v>
      </c>
      <c r="F24" s="10" t="s">
        <v>59</v>
      </c>
      <c r="G24" s="12" t="s">
        <v>414</v>
      </c>
      <c r="H24" s="13">
        <f>SUMIF('2.报价结算清单'!$F$2:$F$601,$B24,'2.报价结算清单'!$L$2:$L$601)</f>
        <v>0</v>
      </c>
      <c r="I24" s="13">
        <f>SUMIF('2.报价结算清单'!$F$2:$F$601,$B24,'2.报价结算清单'!$N$2:$N$601)</f>
        <v>0</v>
      </c>
      <c r="J24" s="15">
        <f>SUMIF('2.报价结算清单'!$F$2:$F$601,B24,'2.报价结算清单'!$P$2:$P$601)</f>
        <v>0</v>
      </c>
    </row>
    <row r="25" spans="2:10" ht="39.6" hidden="1">
      <c r="B25" s="9" t="s">
        <v>1637</v>
      </c>
      <c r="C25" s="10" t="s">
        <v>1228</v>
      </c>
      <c r="D25" s="10" t="s">
        <v>1521</v>
      </c>
      <c r="E25" s="11" t="s">
        <v>1229</v>
      </c>
      <c r="F25" s="10" t="s">
        <v>70</v>
      </c>
      <c r="G25" s="12" t="s">
        <v>1230</v>
      </c>
      <c r="H25" s="13">
        <f>SUMIF('2.报价结算清单'!$F$2:$F$601,$B25,'2.报价结算清单'!$L$2:$L$601)</f>
        <v>0</v>
      </c>
      <c r="I25" s="13">
        <f>SUMIF('2.报价结算清单'!$F$2:$F$601,$B25,'2.报价结算清单'!$N$2:$N$601)</f>
        <v>0</v>
      </c>
      <c r="J25" s="15">
        <f>SUMIF('2.报价结算清单'!$F$2:$F$601,B25,'2.报价结算清单'!$P$2:$P$601)</f>
        <v>0</v>
      </c>
    </row>
    <row r="26" spans="2:10" ht="39.6" hidden="1">
      <c r="B26" s="9" t="s">
        <v>1638</v>
      </c>
      <c r="C26" s="10" t="s">
        <v>643</v>
      </c>
      <c r="D26" s="10" t="s">
        <v>1521</v>
      </c>
      <c r="E26" s="11" t="s">
        <v>644</v>
      </c>
      <c r="F26" s="10" t="s">
        <v>70</v>
      </c>
      <c r="G26" s="12" t="s">
        <v>645</v>
      </c>
      <c r="H26" s="13">
        <f>SUMIF('2.报价结算清单'!$F$2:$F$601,$B26,'2.报价结算清单'!$L$2:$L$601)</f>
        <v>0</v>
      </c>
      <c r="I26" s="13">
        <f>SUMIF('2.报价结算清单'!$F$2:$F$601,$B26,'2.报价结算清单'!$N$2:$N$601)</f>
        <v>0</v>
      </c>
      <c r="J26" s="15">
        <f>SUMIF('2.报价结算清单'!$F$2:$F$601,B26,'2.报价结算清单'!$P$2:$P$601)</f>
        <v>0</v>
      </c>
    </row>
    <row r="27" spans="2:10" ht="39.6" hidden="1">
      <c r="B27" s="9" t="s">
        <v>1639</v>
      </c>
      <c r="C27" s="10" t="s">
        <v>902</v>
      </c>
      <c r="D27" s="10" t="s">
        <v>1521</v>
      </c>
      <c r="E27" s="11" t="s">
        <v>903</v>
      </c>
      <c r="F27" s="10" t="s">
        <v>70</v>
      </c>
      <c r="G27" s="12" t="s">
        <v>904</v>
      </c>
      <c r="H27" s="13">
        <f>SUMIF('2.报价结算清单'!$F$2:$F$601,$B27,'2.报价结算清单'!$L$2:$L$601)</f>
        <v>0</v>
      </c>
      <c r="I27" s="13">
        <f>SUMIF('2.报价结算清单'!$F$2:$F$601,$B27,'2.报价结算清单'!$N$2:$N$601)</f>
        <v>0</v>
      </c>
      <c r="J27" s="15">
        <f>SUMIF('2.报价结算清单'!$F$2:$F$601,B27,'2.报价结算清单'!$P$2:$P$601)</f>
        <v>0</v>
      </c>
    </row>
    <row r="28" spans="2:10" ht="39.6" hidden="1">
      <c r="B28" s="9" t="s">
        <v>1640</v>
      </c>
      <c r="C28" s="10" t="s">
        <v>1386</v>
      </c>
      <c r="D28" s="10" t="s">
        <v>1521</v>
      </c>
      <c r="E28" s="11" t="s">
        <v>1387</v>
      </c>
      <c r="F28" s="10" t="s">
        <v>70</v>
      </c>
      <c r="G28" s="12" t="s">
        <v>1388</v>
      </c>
      <c r="H28" s="13">
        <f>SUMIF('2.报价结算清单'!$F$2:$F$601,$B28,'2.报价结算清单'!$L$2:$L$601)</f>
        <v>0</v>
      </c>
      <c r="I28" s="13">
        <f>SUMIF('2.报价结算清单'!$F$2:$F$601,$B28,'2.报价结算清单'!$N$2:$N$601)</f>
        <v>0</v>
      </c>
      <c r="J28" s="15">
        <f>SUMIF('2.报价结算清单'!$F$2:$F$601,B28,'2.报价结算清单'!$P$2:$P$601)</f>
        <v>0</v>
      </c>
    </row>
    <row r="29" spans="2:10" ht="39.6" hidden="1">
      <c r="B29" s="9" t="s">
        <v>1641</v>
      </c>
      <c r="C29" s="10" t="s">
        <v>1367</v>
      </c>
      <c r="D29" s="10" t="s">
        <v>1521</v>
      </c>
      <c r="E29" s="11" t="s">
        <v>1368</v>
      </c>
      <c r="F29" s="10" t="s">
        <v>70</v>
      </c>
      <c r="G29" s="12" t="s">
        <v>1369</v>
      </c>
      <c r="H29" s="13">
        <f>SUMIF('2.报价结算清单'!$F$2:$F$601,$B29,'2.报价结算清单'!$L$2:$L$601)</f>
        <v>0</v>
      </c>
      <c r="I29" s="13">
        <f>SUMIF('2.报价结算清单'!$F$2:$F$601,$B29,'2.报价结算清单'!$N$2:$N$601)</f>
        <v>0</v>
      </c>
      <c r="J29" s="15">
        <f>SUMIF('2.报价结算清单'!$F$2:$F$601,B29,'2.报价结算清单'!$P$2:$P$601)</f>
        <v>0</v>
      </c>
    </row>
    <row r="30" spans="2:10" ht="39.6" hidden="1">
      <c r="B30" s="9" t="s">
        <v>1642</v>
      </c>
      <c r="C30" s="10" t="s">
        <v>771</v>
      </c>
      <c r="D30" s="10" t="s">
        <v>1521</v>
      </c>
      <c r="E30" s="11" t="s">
        <v>772</v>
      </c>
      <c r="F30" s="10" t="s">
        <v>70</v>
      </c>
      <c r="G30" s="12" t="s">
        <v>773</v>
      </c>
      <c r="H30" s="13">
        <f>SUMIF('2.报价结算清单'!$F$2:$F$601,$B30,'2.报价结算清单'!$L$2:$L$601)</f>
        <v>0</v>
      </c>
      <c r="I30" s="13">
        <f>SUMIF('2.报价结算清单'!$F$2:$F$601,$B30,'2.报价结算清单'!$N$2:$N$601)</f>
        <v>0</v>
      </c>
      <c r="J30" s="15">
        <f>SUMIF('2.报价结算清单'!$F$2:$F$601,B30,'2.报价结算清单'!$P$2:$P$601)</f>
        <v>0</v>
      </c>
    </row>
    <row r="31" spans="2:10" ht="26.4" hidden="1">
      <c r="B31" s="9" t="s">
        <v>1643</v>
      </c>
      <c r="C31" s="10" t="s">
        <v>1450</v>
      </c>
      <c r="D31" s="10" t="s">
        <v>1521</v>
      </c>
      <c r="E31" s="11" t="s">
        <v>1451</v>
      </c>
      <c r="F31" s="10" t="s">
        <v>70</v>
      </c>
      <c r="G31" s="12" t="s">
        <v>205</v>
      </c>
      <c r="H31" s="13">
        <f>SUMIF('2.报价结算清单'!$F$2:$F$601,$B31,'2.报价结算清单'!$L$2:$L$601)</f>
        <v>0</v>
      </c>
      <c r="I31" s="13">
        <f>SUMIF('2.报价结算清单'!$F$2:$F$601,$B31,'2.报价结算清单'!$N$2:$N$601)</f>
        <v>0</v>
      </c>
      <c r="J31" s="15">
        <f>SUMIF('2.报价结算清单'!$F$2:$F$601,B31,'2.报价结算清单'!$P$2:$P$601)</f>
        <v>0</v>
      </c>
    </row>
    <row r="32" spans="2:10" ht="26.4" hidden="1">
      <c r="B32" s="9" t="s">
        <v>1644</v>
      </c>
      <c r="C32" s="10" t="s">
        <v>1088</v>
      </c>
      <c r="D32" s="10" t="s">
        <v>1521</v>
      </c>
      <c r="E32" s="11" t="s">
        <v>1089</v>
      </c>
      <c r="F32" s="10" t="s">
        <v>59</v>
      </c>
      <c r="G32" s="12" t="s">
        <v>1090</v>
      </c>
      <c r="H32" s="13">
        <f>SUMIF('2.报价结算清单'!$F$2:$F$601,$B32,'2.报价结算清单'!$L$2:$L$601)</f>
        <v>0</v>
      </c>
      <c r="I32" s="13">
        <f>SUMIF('2.报价结算清单'!$F$2:$F$601,$B32,'2.报价结算清单'!$N$2:$N$601)</f>
        <v>0</v>
      </c>
      <c r="J32" s="15">
        <f>SUMIF('2.报价结算清单'!$F$2:$F$601,B32,'2.报价结算清单'!$P$2:$P$601)</f>
        <v>0</v>
      </c>
    </row>
    <row r="33" spans="2:10" ht="39.6" hidden="1">
      <c r="B33" s="9" t="s">
        <v>1645</v>
      </c>
      <c r="C33" s="10" t="s">
        <v>1140</v>
      </c>
      <c r="D33" s="10" t="s">
        <v>1521</v>
      </c>
      <c r="E33" s="11" t="s">
        <v>1141</v>
      </c>
      <c r="F33" s="10" t="s">
        <v>59</v>
      </c>
      <c r="G33" s="12" t="s">
        <v>1142</v>
      </c>
      <c r="H33" s="13">
        <f>SUMIF('2.报价结算清单'!$F$2:$F$601,$B33,'2.报价结算清单'!$L$2:$L$601)</f>
        <v>0</v>
      </c>
      <c r="I33" s="13">
        <f>SUMIF('2.报价结算清单'!$F$2:$F$601,$B33,'2.报价结算清单'!$N$2:$N$601)</f>
        <v>0</v>
      </c>
      <c r="J33" s="15">
        <f>SUMIF('2.报价结算清单'!$F$2:$F$601,B33,'2.报价结算清单'!$P$2:$P$601)</f>
        <v>0</v>
      </c>
    </row>
    <row r="34" spans="2:10" ht="26.4" hidden="1">
      <c r="B34" s="9" t="s">
        <v>1646</v>
      </c>
      <c r="C34" s="10" t="s">
        <v>310</v>
      </c>
      <c r="D34" s="10" t="s">
        <v>1521</v>
      </c>
      <c r="E34" s="11" t="s">
        <v>311</v>
      </c>
      <c r="F34" s="10" t="s">
        <v>59</v>
      </c>
      <c r="G34" s="12" t="s">
        <v>312</v>
      </c>
      <c r="H34" s="13">
        <f>SUMIF('2.报价结算清单'!$F$2:$F$601,$B34,'2.报价结算清单'!$L$2:$L$601)</f>
        <v>0</v>
      </c>
      <c r="I34" s="13">
        <f>SUMIF('2.报价结算清单'!$F$2:$F$601,$B34,'2.报价结算清单'!$N$2:$N$601)</f>
        <v>0</v>
      </c>
      <c r="J34" s="15">
        <f>SUMIF('2.报价结算清单'!$F$2:$F$601,B34,'2.报价结算清单'!$P$2:$P$601)</f>
        <v>0</v>
      </c>
    </row>
    <row r="35" spans="2:10" ht="26.4" hidden="1">
      <c r="B35" s="9" t="s">
        <v>1647</v>
      </c>
      <c r="C35" s="10" t="s">
        <v>1111</v>
      </c>
      <c r="D35" s="10" t="s">
        <v>1521</v>
      </c>
      <c r="E35" s="11" t="s">
        <v>1112</v>
      </c>
      <c r="F35" s="10" t="s">
        <v>59</v>
      </c>
      <c r="G35" s="12" t="s">
        <v>1113</v>
      </c>
      <c r="H35" s="13">
        <f>SUMIF('2.报价结算清单'!$F$2:$F$601,$B35,'2.报价结算清单'!$L$2:$L$601)</f>
        <v>0</v>
      </c>
      <c r="I35" s="13">
        <f>SUMIF('2.报价结算清单'!$F$2:$F$601,$B35,'2.报价结算清单'!$N$2:$N$601)</f>
        <v>0</v>
      </c>
      <c r="J35" s="15">
        <f>SUMIF('2.报价结算清单'!$F$2:$F$601,B35,'2.报价结算清单'!$P$2:$P$601)</f>
        <v>0</v>
      </c>
    </row>
    <row r="36" spans="2:10" ht="26.4" hidden="1">
      <c r="B36" s="9" t="s">
        <v>1648</v>
      </c>
      <c r="C36" s="10" t="s">
        <v>1377</v>
      </c>
      <c r="D36" s="10" t="s">
        <v>1521</v>
      </c>
      <c r="E36" s="11" t="s">
        <v>1378</v>
      </c>
      <c r="F36" s="10" t="s">
        <v>59</v>
      </c>
      <c r="G36" s="12" t="s">
        <v>1379</v>
      </c>
      <c r="H36" s="13">
        <f>SUMIF('2.报价结算清单'!$F$2:$F$601,$B36,'2.报价结算清单'!$L$2:$L$601)</f>
        <v>0</v>
      </c>
      <c r="I36" s="13">
        <f>SUMIF('2.报价结算清单'!$F$2:$F$601,$B36,'2.报价结算清单'!$N$2:$N$601)</f>
        <v>0</v>
      </c>
      <c r="J36" s="15">
        <f>SUMIF('2.报价结算清单'!$F$2:$F$601,B36,'2.报价结算清单'!$P$2:$P$601)</f>
        <v>0</v>
      </c>
    </row>
    <row r="37" spans="2:10" ht="26.4" hidden="1">
      <c r="B37" s="9" t="s">
        <v>1649</v>
      </c>
      <c r="C37" s="10" t="s">
        <v>1461</v>
      </c>
      <c r="D37" s="10" t="s">
        <v>1521</v>
      </c>
      <c r="E37" s="11" t="s">
        <v>1462</v>
      </c>
      <c r="F37" s="10" t="s">
        <v>59</v>
      </c>
      <c r="G37" s="12" t="s">
        <v>1463</v>
      </c>
      <c r="H37" s="13">
        <f>SUMIF('2.报价结算清单'!$F$2:$F$601,$B37,'2.报价结算清单'!$L$2:$L$601)</f>
        <v>0</v>
      </c>
      <c r="I37" s="13">
        <f>SUMIF('2.报价结算清单'!$F$2:$F$601,$B37,'2.报价结算清单'!$N$2:$N$601)</f>
        <v>0</v>
      </c>
      <c r="J37" s="15">
        <f>SUMIF('2.报价结算清单'!$F$2:$F$601,B37,'2.报价结算清单'!$P$2:$P$601)</f>
        <v>0</v>
      </c>
    </row>
    <row r="38" spans="2:10" ht="26.4" hidden="1">
      <c r="B38" s="9" t="s">
        <v>1650</v>
      </c>
      <c r="C38" s="10" t="s">
        <v>330</v>
      </c>
      <c r="D38" s="10" t="s">
        <v>1521</v>
      </c>
      <c r="E38" s="11" t="s">
        <v>331</v>
      </c>
      <c r="F38" s="10" t="s">
        <v>59</v>
      </c>
      <c r="G38" s="12" t="s">
        <v>332</v>
      </c>
      <c r="H38" s="13">
        <f>SUMIF('2.报价结算清单'!$F$2:$F$601,$B38,'2.报价结算清单'!$L$2:$L$601)</f>
        <v>0</v>
      </c>
      <c r="I38" s="13">
        <f>SUMIF('2.报价结算清单'!$F$2:$F$601,$B38,'2.报价结算清单'!$N$2:$N$601)</f>
        <v>0</v>
      </c>
      <c r="J38" s="15">
        <f>SUMIF('2.报价结算清单'!$F$2:$F$601,B38,'2.报价结算清单'!$P$2:$P$601)</f>
        <v>0</v>
      </c>
    </row>
    <row r="39" spans="2:10" ht="39.6" hidden="1">
      <c r="B39" s="9" t="s">
        <v>1651</v>
      </c>
      <c r="C39" s="10" t="s">
        <v>733</v>
      </c>
      <c r="D39" s="10" t="s">
        <v>1521</v>
      </c>
      <c r="E39" s="11" t="s">
        <v>734</v>
      </c>
      <c r="F39" s="10" t="s">
        <v>59</v>
      </c>
      <c r="G39" s="12" t="s">
        <v>735</v>
      </c>
      <c r="H39" s="13">
        <f>SUMIF('2.报价结算清单'!$F$2:$F$601,$B39,'2.报价结算清单'!$L$2:$L$601)</f>
        <v>0</v>
      </c>
      <c r="I39" s="13">
        <f>SUMIF('2.报价结算清单'!$F$2:$F$601,$B39,'2.报价结算清单'!$N$2:$N$601)</f>
        <v>0</v>
      </c>
      <c r="J39" s="15">
        <f>SUMIF('2.报价结算清单'!$F$2:$F$601,B39,'2.报价结算清单'!$P$2:$P$601)</f>
        <v>0</v>
      </c>
    </row>
    <row r="40" spans="2:10" ht="39.6" hidden="1">
      <c r="B40" s="9" t="s">
        <v>1652</v>
      </c>
      <c r="C40" s="10" t="s">
        <v>195</v>
      </c>
      <c r="D40" s="10" t="s">
        <v>1521</v>
      </c>
      <c r="E40" s="11" t="s">
        <v>196</v>
      </c>
      <c r="F40" s="10" t="s">
        <v>59</v>
      </c>
      <c r="G40" s="12" t="s">
        <v>197</v>
      </c>
      <c r="H40" s="13">
        <f>SUMIF('2.报价结算清单'!$F$2:$F$601,$B40,'2.报价结算清单'!$L$2:$L$601)</f>
        <v>0</v>
      </c>
      <c r="I40" s="13">
        <f>SUMIF('2.报价结算清单'!$F$2:$F$601,$B40,'2.报价结算清单'!$N$2:$N$601)</f>
        <v>0</v>
      </c>
      <c r="J40" s="15">
        <f>SUMIF('2.报价结算清单'!$F$2:$F$601,B40,'2.报价结算清单'!$P$2:$P$601)</f>
        <v>0</v>
      </c>
    </row>
    <row r="41" spans="2:10" ht="26.4" hidden="1">
      <c r="B41" s="9" t="s">
        <v>1653</v>
      </c>
      <c r="C41" s="10" t="s">
        <v>519</v>
      </c>
      <c r="D41" s="10" t="s">
        <v>1521</v>
      </c>
      <c r="E41" s="11" t="s">
        <v>520</v>
      </c>
      <c r="F41" s="10" t="s">
        <v>59</v>
      </c>
      <c r="G41" s="12" t="s">
        <v>244</v>
      </c>
      <c r="H41" s="13">
        <f>SUMIF('2.报价结算清单'!$F$2:$F$601,$B41,'2.报价结算清单'!$L$2:$L$601)</f>
        <v>0</v>
      </c>
      <c r="I41" s="13">
        <f>SUMIF('2.报价结算清单'!$F$2:$F$601,$B41,'2.报价结算清单'!$N$2:$N$601)</f>
        <v>0</v>
      </c>
      <c r="J41" s="15">
        <f>SUMIF('2.报价结算清单'!$F$2:$F$601,B41,'2.报价结算清单'!$P$2:$P$601)</f>
        <v>0</v>
      </c>
    </row>
    <row r="42" spans="2:10" ht="26.4" hidden="1">
      <c r="B42" s="9" t="s">
        <v>1654</v>
      </c>
      <c r="C42" s="10" t="s">
        <v>1027</v>
      </c>
      <c r="D42" s="10" t="s">
        <v>1521</v>
      </c>
      <c r="E42" s="11" t="s">
        <v>1028</v>
      </c>
      <c r="F42" s="10" t="s">
        <v>59</v>
      </c>
      <c r="G42" s="12" t="s">
        <v>1029</v>
      </c>
      <c r="H42" s="13">
        <f>SUMIF('2.报价结算清单'!$F$2:$F$601,$B42,'2.报价结算清单'!$L$2:$L$601)</f>
        <v>0</v>
      </c>
      <c r="I42" s="13">
        <f>SUMIF('2.报价结算清单'!$F$2:$F$601,$B42,'2.报价结算清单'!$N$2:$N$601)</f>
        <v>0</v>
      </c>
      <c r="J42" s="15">
        <f>SUMIF('2.报价结算清单'!$F$2:$F$601,B42,'2.报价结算清单'!$P$2:$P$601)</f>
        <v>0</v>
      </c>
    </row>
    <row r="43" spans="2:10" ht="39.6" hidden="1">
      <c r="B43" s="9" t="s">
        <v>1655</v>
      </c>
      <c r="C43" s="10" t="s">
        <v>1184</v>
      </c>
      <c r="D43" s="10" t="s">
        <v>1521</v>
      </c>
      <c r="E43" s="11" t="s">
        <v>1185</v>
      </c>
      <c r="F43" s="10" t="s">
        <v>59</v>
      </c>
      <c r="G43" s="12" t="s">
        <v>1186</v>
      </c>
      <c r="H43" s="13">
        <f>SUMIF('2.报价结算清单'!$F$2:$F$601,$B43,'2.报价结算清单'!$L$2:$L$601)</f>
        <v>0</v>
      </c>
      <c r="I43" s="13">
        <f>SUMIF('2.报价结算清单'!$F$2:$F$601,$B43,'2.报价结算清单'!$N$2:$N$601)</f>
        <v>0</v>
      </c>
      <c r="J43" s="15">
        <f>SUMIF('2.报价结算清单'!$F$2:$F$601,B43,'2.报价结算清单'!$P$2:$P$601)</f>
        <v>0</v>
      </c>
    </row>
    <row r="44" spans="2:10" ht="39.6" hidden="1">
      <c r="B44" s="9" t="s">
        <v>1656</v>
      </c>
      <c r="C44" s="10" t="s">
        <v>484</v>
      </c>
      <c r="D44" s="10" t="s">
        <v>1521</v>
      </c>
      <c r="E44" s="11" t="s">
        <v>485</v>
      </c>
      <c r="F44" s="10" t="s">
        <v>59</v>
      </c>
      <c r="G44" s="12" t="s">
        <v>486</v>
      </c>
      <c r="H44" s="13">
        <f>SUMIF('2.报价结算清单'!$F$2:$F$601,$B44,'2.报价结算清单'!$L$2:$L$601)</f>
        <v>0</v>
      </c>
      <c r="I44" s="13">
        <f>SUMIF('2.报价结算清单'!$F$2:$F$601,$B44,'2.报价结算清单'!$N$2:$N$601)</f>
        <v>0</v>
      </c>
      <c r="J44" s="15">
        <f>SUMIF('2.报价结算清单'!$F$2:$F$601,B44,'2.报价结算清单'!$P$2:$P$601)</f>
        <v>0</v>
      </c>
    </row>
    <row r="45" spans="2:10" ht="39.6" hidden="1">
      <c r="B45" s="9" t="s">
        <v>1657</v>
      </c>
      <c r="C45" s="10" t="s">
        <v>1382</v>
      </c>
      <c r="D45" s="10" t="s">
        <v>1521</v>
      </c>
      <c r="E45" s="11" t="s">
        <v>1383</v>
      </c>
      <c r="F45" s="10" t="s">
        <v>59</v>
      </c>
      <c r="G45" s="12" t="s">
        <v>115</v>
      </c>
      <c r="H45" s="13">
        <f>SUMIF('2.报价结算清单'!$F$2:$F$601,$B45,'2.报价结算清单'!$L$2:$L$601)</f>
        <v>0</v>
      </c>
      <c r="I45" s="13">
        <f>SUMIF('2.报价结算清单'!$F$2:$F$601,$B45,'2.报价结算清单'!$N$2:$N$601)</f>
        <v>0</v>
      </c>
      <c r="J45" s="15">
        <f>SUMIF('2.报价结算清单'!$F$2:$F$601,B45,'2.报价结算清单'!$P$2:$P$601)</f>
        <v>0</v>
      </c>
    </row>
    <row r="46" spans="2:10" ht="39.6" hidden="1">
      <c r="B46" s="9" t="s">
        <v>1658</v>
      </c>
      <c r="C46" s="10" t="s">
        <v>305</v>
      </c>
      <c r="D46" s="10" t="s">
        <v>1521</v>
      </c>
      <c r="E46" s="11" t="s">
        <v>306</v>
      </c>
      <c r="F46" s="10" t="s">
        <v>59</v>
      </c>
      <c r="G46" s="12" t="s">
        <v>307</v>
      </c>
      <c r="H46" s="13">
        <f>SUMIF('2.报价结算清单'!$F$2:$F$601,$B46,'2.报价结算清单'!$L$2:$L$601)</f>
        <v>0</v>
      </c>
      <c r="I46" s="13">
        <f>SUMIF('2.报价结算清单'!$F$2:$F$601,$B46,'2.报价结算清单'!$N$2:$N$601)</f>
        <v>0</v>
      </c>
      <c r="J46" s="15">
        <f>SUMIF('2.报价结算清单'!$F$2:$F$601,B46,'2.报价结算清单'!$P$2:$P$601)</f>
        <v>0</v>
      </c>
    </row>
    <row r="47" spans="2:10" ht="39.6" hidden="1">
      <c r="B47" s="9" t="s">
        <v>1659</v>
      </c>
      <c r="C47" s="10" t="s">
        <v>491</v>
      </c>
      <c r="D47" s="10" t="s">
        <v>1521</v>
      </c>
      <c r="E47" s="11" t="s">
        <v>492</v>
      </c>
      <c r="F47" s="10" t="s">
        <v>59</v>
      </c>
      <c r="G47" s="12" t="s">
        <v>49</v>
      </c>
      <c r="H47" s="13">
        <f>SUMIF('2.报价结算清单'!$F$2:$F$601,$B47,'2.报价结算清单'!$L$2:$L$601)</f>
        <v>0</v>
      </c>
      <c r="I47" s="13">
        <f>SUMIF('2.报价结算清单'!$F$2:$F$601,$B47,'2.报价结算清单'!$N$2:$N$601)</f>
        <v>0</v>
      </c>
      <c r="J47" s="15">
        <f>SUMIF('2.报价结算清单'!$F$2:$F$601,B47,'2.报价结算清单'!$P$2:$P$601)</f>
        <v>0</v>
      </c>
    </row>
    <row r="48" spans="2:10" ht="39.6" hidden="1">
      <c r="B48" s="9" t="s">
        <v>1660</v>
      </c>
      <c r="C48" s="10" t="s">
        <v>931</v>
      </c>
      <c r="D48" s="10" t="s">
        <v>1521</v>
      </c>
      <c r="E48" s="11" t="s">
        <v>932</v>
      </c>
      <c r="F48" s="10" t="s">
        <v>59</v>
      </c>
      <c r="G48" s="12" t="s">
        <v>933</v>
      </c>
      <c r="H48" s="13">
        <f>SUMIF('2.报价结算清单'!$F$2:$F$601,$B48,'2.报价结算清单'!$L$2:$L$601)</f>
        <v>0</v>
      </c>
      <c r="I48" s="13">
        <f>SUMIF('2.报价结算清单'!$F$2:$F$601,$B48,'2.报价结算清单'!$N$2:$N$601)</f>
        <v>0</v>
      </c>
      <c r="J48" s="15">
        <f>SUMIF('2.报价结算清单'!$F$2:$F$601,B48,'2.报价结算清单'!$P$2:$P$601)</f>
        <v>0</v>
      </c>
    </row>
    <row r="49" spans="2:10" ht="39.6" hidden="1">
      <c r="B49" s="9" t="s">
        <v>1661</v>
      </c>
      <c r="C49" s="10" t="s">
        <v>879</v>
      </c>
      <c r="D49" s="10" t="s">
        <v>1521</v>
      </c>
      <c r="E49" s="11" t="s">
        <v>880</v>
      </c>
      <c r="F49" s="10" t="s">
        <v>59</v>
      </c>
      <c r="G49" s="12" t="s">
        <v>881</v>
      </c>
      <c r="H49" s="13">
        <f>SUMIF('2.报价结算清单'!$F$2:$F$601,$B49,'2.报价结算清单'!$L$2:$L$601)</f>
        <v>0</v>
      </c>
      <c r="I49" s="13">
        <f>SUMIF('2.报价结算清单'!$F$2:$F$601,$B49,'2.报价结算清单'!$N$2:$N$601)</f>
        <v>0</v>
      </c>
      <c r="J49" s="15">
        <f>SUMIF('2.报价结算清单'!$F$2:$F$601,B49,'2.报价结算清单'!$P$2:$P$601)</f>
        <v>0</v>
      </c>
    </row>
    <row r="50" spans="2:10" ht="39.6" hidden="1">
      <c r="B50" s="9" t="s">
        <v>1662</v>
      </c>
      <c r="C50" s="10" t="s">
        <v>944</v>
      </c>
      <c r="D50" s="10" t="s">
        <v>1521</v>
      </c>
      <c r="E50" s="11" t="s">
        <v>945</v>
      </c>
      <c r="F50" s="10" t="s">
        <v>59</v>
      </c>
      <c r="G50" s="12" t="s">
        <v>174</v>
      </c>
      <c r="H50" s="13">
        <f>SUMIF('2.报价结算清单'!$F$2:$F$601,$B50,'2.报价结算清单'!$L$2:$L$601)</f>
        <v>0</v>
      </c>
      <c r="I50" s="13">
        <f>SUMIF('2.报价结算清单'!$F$2:$F$601,$B50,'2.报价结算清单'!$N$2:$N$601)</f>
        <v>0</v>
      </c>
      <c r="J50" s="15">
        <f>SUMIF('2.报价结算清单'!$F$2:$F$601,B50,'2.报价结算清单'!$P$2:$P$601)</f>
        <v>0</v>
      </c>
    </row>
    <row r="51" spans="2:10" ht="39.6" hidden="1">
      <c r="B51" s="9" t="s">
        <v>1663</v>
      </c>
      <c r="C51" s="10" t="s">
        <v>1257</v>
      </c>
      <c r="D51" s="10" t="s">
        <v>1521</v>
      </c>
      <c r="E51" s="11" t="s">
        <v>1258</v>
      </c>
      <c r="F51" s="10" t="s">
        <v>59</v>
      </c>
      <c r="G51" s="12" t="s">
        <v>1259</v>
      </c>
      <c r="H51" s="13">
        <f>SUMIF('2.报价结算清单'!$F$2:$F$601,$B51,'2.报价结算清单'!$L$2:$L$601)</f>
        <v>0</v>
      </c>
      <c r="I51" s="13">
        <f>SUMIF('2.报价结算清单'!$F$2:$F$601,$B51,'2.报价结算清单'!$N$2:$N$601)</f>
        <v>0</v>
      </c>
      <c r="J51" s="15">
        <f>SUMIF('2.报价结算清单'!$F$2:$F$601,B51,'2.报价结算清单'!$P$2:$P$601)</f>
        <v>0</v>
      </c>
    </row>
    <row r="52" spans="2:10" ht="39.6" hidden="1">
      <c r="B52" s="9" t="s">
        <v>1664</v>
      </c>
      <c r="C52" s="10" t="s">
        <v>1123</v>
      </c>
      <c r="D52" s="10" t="s">
        <v>1521</v>
      </c>
      <c r="E52" s="11" t="s">
        <v>1124</v>
      </c>
      <c r="F52" s="10" t="s">
        <v>59</v>
      </c>
      <c r="G52" s="12" t="s">
        <v>1125</v>
      </c>
      <c r="H52" s="13">
        <f>SUMIF('2.报价结算清单'!$F$2:$F$601,$B52,'2.报价结算清单'!$L$2:$L$601)</f>
        <v>0</v>
      </c>
      <c r="I52" s="13">
        <f>SUMIF('2.报价结算清单'!$F$2:$F$601,$B52,'2.报价结算清单'!$N$2:$N$601)</f>
        <v>0</v>
      </c>
      <c r="J52" s="15">
        <f>SUMIF('2.报价结算清单'!$F$2:$F$601,B52,'2.报价结算清单'!$P$2:$P$601)</f>
        <v>0</v>
      </c>
    </row>
    <row r="53" spans="2:10" ht="39.6" hidden="1">
      <c r="B53" s="9" t="s">
        <v>1665</v>
      </c>
      <c r="C53" s="10" t="s">
        <v>640</v>
      </c>
      <c r="D53" s="10" t="s">
        <v>1521</v>
      </c>
      <c r="E53" s="11" t="s">
        <v>641</v>
      </c>
      <c r="F53" s="10" t="s">
        <v>59</v>
      </c>
      <c r="G53" s="12" t="s">
        <v>642</v>
      </c>
      <c r="H53" s="13">
        <f>SUMIF('2.报价结算清单'!$F$2:$F$601,$B53,'2.报价结算清单'!$L$2:$L$601)</f>
        <v>0</v>
      </c>
      <c r="I53" s="13">
        <f>SUMIF('2.报价结算清单'!$F$2:$F$601,$B53,'2.报价结算清单'!$N$2:$N$601)</f>
        <v>0</v>
      </c>
      <c r="J53" s="15">
        <f>SUMIF('2.报价结算清单'!$F$2:$F$601,B53,'2.报价结算清单'!$P$2:$P$601)</f>
        <v>0</v>
      </c>
    </row>
    <row r="54" spans="2:10" ht="26.4" hidden="1">
      <c r="B54" s="9" t="s">
        <v>1666</v>
      </c>
      <c r="C54" s="10" t="s">
        <v>1372</v>
      </c>
      <c r="D54" s="10" t="s">
        <v>1521</v>
      </c>
      <c r="E54" s="11" t="s">
        <v>1373</v>
      </c>
      <c r="F54" s="10" t="s">
        <v>59</v>
      </c>
      <c r="G54" s="12" t="s">
        <v>1374</v>
      </c>
      <c r="H54" s="13">
        <f>SUMIF('2.报价结算清单'!$F$2:$F$601,$B54,'2.报价结算清单'!$L$2:$L$601)</f>
        <v>0</v>
      </c>
      <c r="I54" s="13">
        <f>SUMIF('2.报价结算清单'!$F$2:$F$601,$B54,'2.报价结算清单'!$N$2:$N$601)</f>
        <v>0</v>
      </c>
      <c r="J54" s="15">
        <f>SUMIF('2.报价结算清单'!$F$2:$F$601,B54,'2.报价结算清单'!$P$2:$P$601)</f>
        <v>0</v>
      </c>
    </row>
    <row r="55" spans="2:10" ht="26.4" hidden="1">
      <c r="B55" s="9" t="s">
        <v>1667</v>
      </c>
      <c r="C55" s="10" t="s">
        <v>1310</v>
      </c>
      <c r="D55" s="10" t="s">
        <v>1521</v>
      </c>
      <c r="E55" s="11" t="s">
        <v>1311</v>
      </c>
      <c r="F55" s="10" t="s">
        <v>59</v>
      </c>
      <c r="G55" s="12" t="s">
        <v>257</v>
      </c>
      <c r="H55" s="13">
        <f>SUMIF('2.报价结算清单'!$F$2:$F$601,$B55,'2.报价结算清单'!$L$2:$L$601)</f>
        <v>0</v>
      </c>
      <c r="I55" s="13">
        <f>SUMIF('2.报价结算清单'!$F$2:$F$601,$B55,'2.报价结算清单'!$N$2:$N$601)</f>
        <v>0</v>
      </c>
      <c r="J55" s="15">
        <f>SUMIF('2.报价结算清单'!$F$2:$F$601,B55,'2.报价结算清单'!$P$2:$P$601)</f>
        <v>0</v>
      </c>
    </row>
    <row r="56" spans="2:10" ht="39.6" hidden="1">
      <c r="B56" s="9" t="s">
        <v>1668</v>
      </c>
      <c r="C56" s="10" t="s">
        <v>1135</v>
      </c>
      <c r="D56" s="10" t="s">
        <v>1521</v>
      </c>
      <c r="E56" s="11" t="s">
        <v>1136</v>
      </c>
      <c r="F56" s="10" t="s">
        <v>59</v>
      </c>
      <c r="G56" s="12" t="s">
        <v>1137</v>
      </c>
      <c r="H56" s="13">
        <f>SUMIF('2.报价结算清单'!$F$2:$F$601,$B56,'2.报价结算清单'!$L$2:$L$601)</f>
        <v>0</v>
      </c>
      <c r="I56" s="13">
        <f>SUMIF('2.报价结算清单'!$F$2:$F$601,$B56,'2.报价结算清单'!$N$2:$N$601)</f>
        <v>0</v>
      </c>
      <c r="J56" s="15">
        <f>SUMIF('2.报价结算清单'!$F$2:$F$601,B56,'2.报价结算清单'!$P$2:$P$601)</f>
        <v>0</v>
      </c>
    </row>
    <row r="57" spans="2:10" ht="39.6" hidden="1">
      <c r="B57" s="9" t="s">
        <v>1669</v>
      </c>
      <c r="C57" s="10" t="s">
        <v>744</v>
      </c>
      <c r="D57" s="10" t="s">
        <v>1521</v>
      </c>
      <c r="E57" s="11" t="s">
        <v>745</v>
      </c>
      <c r="F57" s="10" t="s">
        <v>59</v>
      </c>
      <c r="G57" s="12" t="s">
        <v>49</v>
      </c>
      <c r="H57" s="13">
        <f>SUMIF('2.报价结算清单'!$F$2:$F$601,$B57,'2.报价结算清单'!$L$2:$L$601)</f>
        <v>0</v>
      </c>
      <c r="I57" s="13">
        <f>SUMIF('2.报价结算清单'!$F$2:$F$601,$B57,'2.报价结算清单'!$N$2:$N$601)</f>
        <v>0</v>
      </c>
      <c r="J57" s="15">
        <f>SUMIF('2.报价结算清单'!$F$2:$F$601,B57,'2.报价结算清单'!$P$2:$P$601)</f>
        <v>0</v>
      </c>
    </row>
    <row r="58" spans="2:10" ht="39.6" hidden="1">
      <c r="B58" s="9" t="s">
        <v>1670</v>
      </c>
      <c r="C58" s="10" t="s">
        <v>1294</v>
      </c>
      <c r="D58" s="10" t="s">
        <v>1521</v>
      </c>
      <c r="E58" s="11" t="s">
        <v>1295</v>
      </c>
      <c r="F58" s="10" t="s">
        <v>59</v>
      </c>
      <c r="G58" s="12" t="s">
        <v>1296</v>
      </c>
      <c r="H58" s="13">
        <f>SUMIF('2.报价结算清单'!$F$2:$F$601,$B58,'2.报价结算清单'!$L$2:$L$601)</f>
        <v>0</v>
      </c>
      <c r="I58" s="13">
        <f>SUMIF('2.报价结算清单'!$F$2:$F$601,$B58,'2.报价结算清单'!$N$2:$N$601)</f>
        <v>0</v>
      </c>
      <c r="J58" s="15">
        <f>SUMIF('2.报价结算清单'!$F$2:$F$601,B58,'2.报价结算清单'!$P$2:$P$601)</f>
        <v>0</v>
      </c>
    </row>
    <row r="59" spans="2:10" ht="39.6" hidden="1">
      <c r="B59" s="9" t="s">
        <v>1671</v>
      </c>
      <c r="C59" s="10" t="s">
        <v>200</v>
      </c>
      <c r="D59" s="10" t="s">
        <v>1521</v>
      </c>
      <c r="E59" s="11" t="s">
        <v>201</v>
      </c>
      <c r="F59" s="10" t="s">
        <v>59</v>
      </c>
      <c r="G59" s="12" t="s">
        <v>202</v>
      </c>
      <c r="H59" s="13">
        <f>SUMIF('2.报价结算清单'!$F$2:$F$601,$B59,'2.报价结算清单'!$L$2:$L$601)</f>
        <v>0</v>
      </c>
      <c r="I59" s="13">
        <f>SUMIF('2.报价结算清单'!$F$2:$F$601,$B59,'2.报价结算清单'!$N$2:$N$601)</f>
        <v>0</v>
      </c>
      <c r="J59" s="15">
        <f>SUMIF('2.报价结算清单'!$F$2:$F$601,B59,'2.报价结算清单'!$P$2:$P$601)</f>
        <v>0</v>
      </c>
    </row>
    <row r="60" spans="2:10" ht="26.4" hidden="1">
      <c r="B60" s="9" t="s">
        <v>1672</v>
      </c>
      <c r="C60" s="10" t="s">
        <v>1269</v>
      </c>
      <c r="D60" s="10" t="s">
        <v>1521</v>
      </c>
      <c r="E60" s="11" t="s">
        <v>1270</v>
      </c>
      <c r="F60" s="10" t="s">
        <v>59</v>
      </c>
      <c r="G60" s="12" t="s">
        <v>1271</v>
      </c>
      <c r="H60" s="13">
        <f>SUMIF('2.报价结算清单'!$F$2:$F$601,$B60,'2.报价结算清单'!$L$2:$L$601)</f>
        <v>0</v>
      </c>
      <c r="I60" s="13">
        <f>SUMIF('2.报价结算清单'!$F$2:$F$601,$B60,'2.报价结算清单'!$N$2:$N$601)</f>
        <v>0</v>
      </c>
      <c r="J60" s="15">
        <f>SUMIF('2.报价结算清单'!$F$2:$F$601,B60,'2.报价结算清单'!$P$2:$P$601)</f>
        <v>0</v>
      </c>
    </row>
    <row r="61" spans="2:10" ht="39.6" hidden="1">
      <c r="B61" s="9" t="s">
        <v>1673</v>
      </c>
      <c r="C61" s="10" t="s">
        <v>56</v>
      </c>
      <c r="D61" s="10" t="s">
        <v>1521</v>
      </c>
      <c r="E61" s="11" t="s">
        <v>57</v>
      </c>
      <c r="F61" s="10" t="s">
        <v>59</v>
      </c>
      <c r="G61" s="12" t="s">
        <v>58</v>
      </c>
      <c r="H61" s="13">
        <f>SUMIF('2.报价结算清单'!$F$2:$F$601,$B61,'2.报价结算清单'!$L$2:$L$601)</f>
        <v>0</v>
      </c>
      <c r="I61" s="13">
        <f>SUMIF('2.报价结算清单'!$F$2:$F$601,$B61,'2.报价结算清单'!$N$2:$N$601)</f>
        <v>0</v>
      </c>
      <c r="J61" s="15">
        <f>SUMIF('2.报价结算清单'!$F$2:$F$601,B61,'2.报价结算清单'!$P$2:$P$601)</f>
        <v>0</v>
      </c>
    </row>
    <row r="62" spans="2:10" ht="39.6" hidden="1">
      <c r="B62" s="9" t="s">
        <v>1674</v>
      </c>
      <c r="C62" s="10" t="s">
        <v>278</v>
      </c>
      <c r="D62" s="10" t="s">
        <v>1521</v>
      </c>
      <c r="E62" s="11" t="s">
        <v>279</v>
      </c>
      <c r="F62" s="10" t="s">
        <v>59</v>
      </c>
      <c r="G62" s="12" t="s">
        <v>280</v>
      </c>
      <c r="H62" s="13">
        <f>SUMIF('2.报价结算清单'!$F$2:$F$601,$B62,'2.报价结算清单'!$L$2:$L$601)</f>
        <v>0</v>
      </c>
      <c r="I62" s="13">
        <f>SUMIF('2.报价结算清单'!$F$2:$F$601,$B62,'2.报价结算清单'!$N$2:$N$601)</f>
        <v>0</v>
      </c>
      <c r="J62" s="15">
        <f>SUMIF('2.报价结算清单'!$F$2:$F$601,B62,'2.报价结算清单'!$P$2:$P$601)</f>
        <v>0</v>
      </c>
    </row>
    <row r="63" spans="2:10" ht="39.6" hidden="1">
      <c r="B63" s="9" t="s">
        <v>1675</v>
      </c>
      <c r="C63" s="10" t="s">
        <v>1321</v>
      </c>
      <c r="D63" s="10" t="s">
        <v>1521</v>
      </c>
      <c r="E63" s="11" t="s">
        <v>1322</v>
      </c>
      <c r="F63" s="10" t="s">
        <v>136</v>
      </c>
      <c r="G63" s="12" t="s">
        <v>1323</v>
      </c>
      <c r="H63" s="13">
        <f>SUMIF('2.报价结算清单'!$F$2:$F$601,$B63,'2.报价结算清单'!$L$2:$L$601)</f>
        <v>0</v>
      </c>
      <c r="I63" s="13">
        <f>SUMIF('2.报价结算清单'!$F$2:$F$601,$B63,'2.报价结算清单'!$N$2:$N$601)</f>
        <v>0</v>
      </c>
      <c r="J63" s="15">
        <f>SUMIF('2.报价结算清单'!$F$2:$F$601,B63,'2.报价结算清单'!$P$2:$P$601)</f>
        <v>0</v>
      </c>
    </row>
    <row r="64" spans="2:10" ht="39.6" hidden="1">
      <c r="B64" s="9" t="s">
        <v>1676</v>
      </c>
      <c r="C64" s="10" t="s">
        <v>1235</v>
      </c>
      <c r="D64" s="10" t="s">
        <v>1521</v>
      </c>
      <c r="E64" s="11" t="s">
        <v>1236</v>
      </c>
      <c r="F64" s="10" t="s">
        <v>136</v>
      </c>
      <c r="G64" s="12" t="s">
        <v>130</v>
      </c>
      <c r="H64" s="13">
        <f>SUMIF('2.报价结算清单'!$F$2:$F$601,$B64,'2.报价结算清单'!$L$2:$L$601)</f>
        <v>0</v>
      </c>
      <c r="I64" s="13">
        <f>SUMIF('2.报价结算清单'!$F$2:$F$601,$B64,'2.报价结算清单'!$N$2:$N$601)</f>
        <v>0</v>
      </c>
      <c r="J64" s="15">
        <f>SUMIF('2.报价结算清单'!$F$2:$F$601,B64,'2.报价结算清单'!$P$2:$P$601)</f>
        <v>0</v>
      </c>
    </row>
    <row r="65" spans="2:10" ht="39.6" hidden="1">
      <c r="B65" s="9" t="s">
        <v>1677</v>
      </c>
      <c r="C65" s="10" t="s">
        <v>736</v>
      </c>
      <c r="D65" s="10" t="s">
        <v>1521</v>
      </c>
      <c r="E65" s="11" t="s">
        <v>737</v>
      </c>
      <c r="F65" s="10" t="s">
        <v>136</v>
      </c>
      <c r="G65" s="12" t="s">
        <v>738</v>
      </c>
      <c r="H65" s="13">
        <f>SUMIF('2.报价结算清单'!$F$2:$F$601,$B65,'2.报价结算清单'!$L$2:$L$601)</f>
        <v>0</v>
      </c>
      <c r="I65" s="13">
        <f>SUMIF('2.报价结算清单'!$F$2:$F$601,$B65,'2.报价结算清单'!$N$2:$N$601)</f>
        <v>0</v>
      </c>
      <c r="J65" s="15">
        <f>SUMIF('2.报价结算清单'!$F$2:$F$601,B65,'2.报价结算清单'!$P$2:$P$601)</f>
        <v>0</v>
      </c>
    </row>
    <row r="66" spans="2:10" ht="39.6" hidden="1">
      <c r="B66" s="9" t="s">
        <v>1678</v>
      </c>
      <c r="C66" s="10" t="s">
        <v>1375</v>
      </c>
      <c r="D66" s="10" t="s">
        <v>1521</v>
      </c>
      <c r="E66" s="11" t="s">
        <v>1376</v>
      </c>
      <c r="F66" s="10" t="s">
        <v>136</v>
      </c>
      <c r="G66" s="12" t="s">
        <v>1323</v>
      </c>
      <c r="H66" s="13">
        <f>SUMIF('2.报价结算清单'!$F$2:$F$601,$B66,'2.报价结算清单'!$L$2:$L$601)</f>
        <v>0</v>
      </c>
      <c r="I66" s="13">
        <f>SUMIF('2.报价结算清单'!$F$2:$F$601,$B66,'2.报价结算清单'!$N$2:$N$601)</f>
        <v>0</v>
      </c>
      <c r="J66" s="15">
        <f>SUMIF('2.报价结算清单'!$F$2:$F$601,B66,'2.报价结算清单'!$P$2:$P$601)</f>
        <v>0</v>
      </c>
    </row>
    <row r="67" spans="2:10" ht="39.6" hidden="1">
      <c r="B67" s="9" t="s">
        <v>1679</v>
      </c>
      <c r="C67" s="10" t="s">
        <v>1391</v>
      </c>
      <c r="D67" s="10" t="s">
        <v>1521</v>
      </c>
      <c r="E67" s="11" t="s">
        <v>1392</v>
      </c>
      <c r="F67" s="10" t="s">
        <v>136</v>
      </c>
      <c r="G67" s="12" t="s">
        <v>121</v>
      </c>
      <c r="H67" s="13">
        <f>SUMIF('2.报价结算清单'!$F$2:$F$601,$B67,'2.报价结算清单'!$L$2:$L$601)</f>
        <v>0</v>
      </c>
      <c r="I67" s="13">
        <f>SUMIF('2.报价结算清单'!$F$2:$F$601,$B67,'2.报价结算清单'!$N$2:$N$601)</f>
        <v>0</v>
      </c>
      <c r="J67" s="15">
        <f>SUMIF('2.报价结算清单'!$F$2:$F$601,B67,'2.报价结算清单'!$P$2:$P$601)</f>
        <v>0</v>
      </c>
    </row>
    <row r="68" spans="2:10" ht="39.6" hidden="1">
      <c r="B68" s="9" t="s">
        <v>1680</v>
      </c>
      <c r="C68" s="10" t="s">
        <v>1336</v>
      </c>
      <c r="D68" s="10" t="s">
        <v>1521</v>
      </c>
      <c r="E68" s="11" t="s">
        <v>1337</v>
      </c>
      <c r="F68" s="10" t="s">
        <v>136</v>
      </c>
      <c r="G68" s="12" t="s">
        <v>121</v>
      </c>
      <c r="H68" s="13">
        <f>SUMIF('2.报价结算清单'!$F$2:$F$601,$B68,'2.报价结算清单'!$L$2:$L$601)</f>
        <v>0</v>
      </c>
      <c r="I68" s="13">
        <f>SUMIF('2.报价结算清单'!$F$2:$F$601,$B68,'2.报价结算清单'!$N$2:$N$601)</f>
        <v>0</v>
      </c>
      <c r="J68" s="15">
        <f>SUMIF('2.报价结算清单'!$F$2:$F$601,B68,'2.报价结算清单'!$P$2:$P$601)</f>
        <v>0</v>
      </c>
    </row>
    <row r="69" spans="2:10" ht="39.6" hidden="1">
      <c r="B69" s="9" t="s">
        <v>1681</v>
      </c>
      <c r="C69" s="10" t="s">
        <v>134</v>
      </c>
      <c r="D69" s="10" t="s">
        <v>1521</v>
      </c>
      <c r="E69" s="11" t="s">
        <v>135</v>
      </c>
      <c r="F69" s="10" t="s">
        <v>136</v>
      </c>
      <c r="G69" s="12" t="s">
        <v>121</v>
      </c>
      <c r="H69" s="13">
        <f>SUMIF('2.报价结算清单'!$F$2:$F$601,$B69,'2.报价结算清单'!$L$2:$L$601)</f>
        <v>0</v>
      </c>
      <c r="I69" s="13">
        <f>SUMIF('2.报价结算清单'!$F$2:$F$601,$B69,'2.报价结算清单'!$N$2:$N$601)</f>
        <v>0</v>
      </c>
      <c r="J69" s="15">
        <f>SUMIF('2.报价结算清单'!$F$2:$F$601,B69,'2.报价结算清单'!$P$2:$P$601)</f>
        <v>0</v>
      </c>
    </row>
    <row r="70" spans="2:10" ht="39.6" hidden="1">
      <c r="B70" s="9" t="s">
        <v>1682</v>
      </c>
      <c r="C70" s="10" t="s">
        <v>1455</v>
      </c>
      <c r="D70" s="10" t="s">
        <v>1521</v>
      </c>
      <c r="E70" s="11" t="s">
        <v>1456</v>
      </c>
      <c r="F70" s="10" t="s">
        <v>136</v>
      </c>
      <c r="G70" s="12" t="s">
        <v>121</v>
      </c>
      <c r="H70" s="13">
        <f>SUMIF('2.报价结算清单'!$F$2:$F$601,$B70,'2.报价结算清单'!$L$2:$L$601)</f>
        <v>0</v>
      </c>
      <c r="I70" s="13">
        <f>SUMIF('2.报价结算清单'!$F$2:$F$601,$B70,'2.报价结算清单'!$N$2:$N$601)</f>
        <v>0</v>
      </c>
      <c r="J70" s="15">
        <f>SUMIF('2.报价结算清单'!$F$2:$F$601,B70,'2.报价结算清单'!$P$2:$P$601)</f>
        <v>0</v>
      </c>
    </row>
    <row r="71" spans="2:10" ht="26.4" hidden="1">
      <c r="B71" s="9" t="s">
        <v>1683</v>
      </c>
      <c r="C71" s="10" t="s">
        <v>614</v>
      </c>
      <c r="D71" s="10" t="s">
        <v>1521</v>
      </c>
      <c r="E71" s="11" t="s">
        <v>615</v>
      </c>
      <c r="F71" s="10" t="s">
        <v>59</v>
      </c>
      <c r="G71" s="12" t="s">
        <v>616</v>
      </c>
      <c r="H71" s="13">
        <f>SUMIF('2.报价结算清单'!$F$2:$F$601,$B71,'2.报价结算清单'!$L$2:$L$601)</f>
        <v>0</v>
      </c>
      <c r="I71" s="13">
        <f>SUMIF('2.报价结算清单'!$F$2:$F$601,$B71,'2.报价结算清单'!$N$2:$N$601)</f>
        <v>0</v>
      </c>
      <c r="J71" s="15">
        <f>SUMIF('2.报价结算清单'!$F$2:$F$601,B71,'2.报价结算清单'!$P$2:$P$601)</f>
        <v>0</v>
      </c>
    </row>
    <row r="72" spans="2:10" ht="26.4" hidden="1">
      <c r="B72" s="9" t="s">
        <v>1684</v>
      </c>
      <c r="C72" s="10" t="s">
        <v>169</v>
      </c>
      <c r="D72" s="10" t="s">
        <v>1521</v>
      </c>
      <c r="E72" s="11" t="s">
        <v>170</v>
      </c>
      <c r="F72" s="10" t="s">
        <v>59</v>
      </c>
      <c r="G72" s="12" t="s">
        <v>171</v>
      </c>
      <c r="H72" s="13">
        <f>SUMIF('2.报价结算清单'!$F$2:$F$601,$B72,'2.报价结算清单'!$L$2:$L$601)</f>
        <v>0</v>
      </c>
      <c r="I72" s="13">
        <f>SUMIF('2.报价结算清单'!$F$2:$F$601,$B72,'2.报价结算清单'!$N$2:$N$601)</f>
        <v>0</v>
      </c>
      <c r="J72" s="15">
        <f>SUMIF('2.报价结算清单'!$F$2:$F$601,B72,'2.报价结算清单'!$P$2:$P$601)</f>
        <v>0</v>
      </c>
    </row>
    <row r="73" spans="2:10" ht="26.4" hidden="1">
      <c r="B73" s="9" t="s">
        <v>1685</v>
      </c>
      <c r="C73" s="10" t="s">
        <v>539</v>
      </c>
      <c r="D73" s="10" t="s">
        <v>1521</v>
      </c>
      <c r="E73" s="11" t="s">
        <v>540</v>
      </c>
      <c r="F73" s="10" t="s">
        <v>59</v>
      </c>
      <c r="G73" s="12" t="s">
        <v>541</v>
      </c>
      <c r="H73" s="13">
        <f>SUMIF('2.报价结算清单'!$F$2:$F$601,$B73,'2.报价结算清单'!$L$2:$L$601)</f>
        <v>0</v>
      </c>
      <c r="I73" s="13">
        <f>SUMIF('2.报价结算清单'!$F$2:$F$601,$B73,'2.报价结算清单'!$N$2:$N$601)</f>
        <v>0</v>
      </c>
      <c r="J73" s="15">
        <f>SUMIF('2.报价结算清单'!$F$2:$F$601,B73,'2.报价结算清单'!$P$2:$P$601)</f>
        <v>0</v>
      </c>
    </row>
    <row r="74" spans="2:10" ht="26.4" hidden="1">
      <c r="B74" s="9" t="s">
        <v>1686</v>
      </c>
      <c r="C74" s="10" t="s">
        <v>391</v>
      </c>
      <c r="D74" s="10" t="s">
        <v>1521</v>
      </c>
      <c r="E74" s="11" t="s">
        <v>392</v>
      </c>
      <c r="F74" s="10" t="s">
        <v>59</v>
      </c>
      <c r="G74" s="12" t="s">
        <v>393</v>
      </c>
      <c r="H74" s="13">
        <f>SUMIF('2.报价结算清单'!$F$2:$F$601,$B74,'2.报价结算清单'!$L$2:$L$601)</f>
        <v>0</v>
      </c>
      <c r="I74" s="13">
        <f>SUMIF('2.报价结算清单'!$F$2:$F$601,$B74,'2.报价结算清单'!$N$2:$N$601)</f>
        <v>0</v>
      </c>
      <c r="J74" s="15">
        <f>SUMIF('2.报价结算清单'!$F$2:$F$601,B74,'2.报价结算清单'!$P$2:$P$601)</f>
        <v>0</v>
      </c>
    </row>
    <row r="75" spans="2:10" ht="26.4" hidden="1">
      <c r="B75" s="9" t="s">
        <v>1687</v>
      </c>
      <c r="C75" s="10" t="s">
        <v>1231</v>
      </c>
      <c r="D75" s="10" t="s">
        <v>1521</v>
      </c>
      <c r="E75" s="11" t="s">
        <v>1232</v>
      </c>
      <c r="F75" s="10" t="s">
        <v>59</v>
      </c>
      <c r="G75" s="12" t="s">
        <v>971</v>
      </c>
      <c r="H75" s="13">
        <f>SUMIF('2.报价结算清单'!$F$2:$F$601,$B75,'2.报价结算清单'!$L$2:$L$601)</f>
        <v>0</v>
      </c>
      <c r="I75" s="13">
        <f>SUMIF('2.报价结算清单'!$F$2:$F$601,$B75,'2.报价结算清单'!$N$2:$N$601)</f>
        <v>0</v>
      </c>
      <c r="J75" s="15">
        <f>SUMIF('2.报价结算清单'!$F$2:$F$601,B75,'2.报价结算清单'!$P$2:$P$601)</f>
        <v>0</v>
      </c>
    </row>
    <row r="76" spans="2:10" ht="26.4" hidden="1">
      <c r="B76" s="9" t="s">
        <v>1688</v>
      </c>
      <c r="C76" s="10" t="s">
        <v>1355</v>
      </c>
      <c r="D76" s="10" t="s">
        <v>1521</v>
      </c>
      <c r="E76" s="11" t="s">
        <v>1356</v>
      </c>
      <c r="F76" s="10" t="s">
        <v>59</v>
      </c>
      <c r="G76" s="12" t="s">
        <v>1357</v>
      </c>
      <c r="H76" s="13">
        <f>SUMIF('2.报价结算清单'!$F$2:$F$601,$B76,'2.报价结算清单'!$L$2:$L$601)</f>
        <v>0</v>
      </c>
      <c r="I76" s="13">
        <f>SUMIF('2.报价结算清单'!$F$2:$F$601,$B76,'2.报价结算清单'!$N$2:$N$601)</f>
        <v>0</v>
      </c>
      <c r="J76" s="15">
        <f>SUMIF('2.报价结算清单'!$F$2:$F$601,B76,'2.报价结算清单'!$P$2:$P$601)</f>
        <v>0</v>
      </c>
    </row>
    <row r="77" spans="2:10" ht="26.4" hidden="1">
      <c r="B77" s="9" t="s">
        <v>1689</v>
      </c>
      <c r="C77" s="10" t="s">
        <v>225</v>
      </c>
      <c r="D77" s="10" t="s">
        <v>1521</v>
      </c>
      <c r="E77" s="11" t="s">
        <v>226</v>
      </c>
      <c r="F77" s="10" t="s">
        <v>59</v>
      </c>
      <c r="G77" s="12" t="s">
        <v>227</v>
      </c>
      <c r="H77" s="13">
        <f>SUMIF('2.报价结算清单'!$F$2:$F$601,$B77,'2.报价结算清单'!$L$2:$L$601)</f>
        <v>0</v>
      </c>
      <c r="I77" s="13">
        <f>SUMIF('2.报价结算清单'!$F$2:$F$601,$B77,'2.报价结算清单'!$N$2:$N$601)</f>
        <v>0</v>
      </c>
      <c r="J77" s="15">
        <f>SUMIF('2.报价结算清单'!$F$2:$F$601,B77,'2.报价结算清单'!$P$2:$P$601)</f>
        <v>0</v>
      </c>
    </row>
    <row r="78" spans="2:10" ht="26.4" hidden="1">
      <c r="B78" s="9" t="s">
        <v>1690</v>
      </c>
      <c r="C78" s="10" t="s">
        <v>875</v>
      </c>
      <c r="D78" s="10" t="s">
        <v>1521</v>
      </c>
      <c r="E78" s="11" t="s">
        <v>876</v>
      </c>
      <c r="F78" s="10" t="s">
        <v>59</v>
      </c>
      <c r="G78" s="12" t="s">
        <v>227</v>
      </c>
      <c r="H78" s="13">
        <f>SUMIF('2.报价结算清单'!$F$2:$F$601,$B78,'2.报价结算清单'!$L$2:$L$601)</f>
        <v>0</v>
      </c>
      <c r="I78" s="13">
        <f>SUMIF('2.报价结算清单'!$F$2:$F$601,$B78,'2.报价结算清单'!$N$2:$N$601)</f>
        <v>0</v>
      </c>
      <c r="J78" s="15">
        <f>SUMIF('2.报价结算清单'!$F$2:$F$601,B78,'2.报价结算清单'!$P$2:$P$601)</f>
        <v>0</v>
      </c>
    </row>
    <row r="79" spans="2:10" ht="39.6" hidden="1">
      <c r="B79" s="9" t="s">
        <v>1691</v>
      </c>
      <c r="C79" s="10" t="s">
        <v>954</v>
      </c>
      <c r="D79" s="10" t="s">
        <v>1521</v>
      </c>
      <c r="E79" s="11" t="s">
        <v>955</v>
      </c>
      <c r="F79" s="10" t="s">
        <v>59</v>
      </c>
      <c r="G79" s="12" t="s">
        <v>165</v>
      </c>
      <c r="H79" s="13">
        <f>SUMIF('2.报价结算清单'!$F$2:$F$601,$B79,'2.报价结算清单'!$L$2:$L$601)</f>
        <v>0</v>
      </c>
      <c r="I79" s="13">
        <f>SUMIF('2.报价结算清单'!$F$2:$F$601,$B79,'2.报价结算清单'!$N$2:$N$601)</f>
        <v>0</v>
      </c>
      <c r="J79" s="15">
        <f>SUMIF('2.报价结算清单'!$F$2:$F$601,B79,'2.报价结算清单'!$P$2:$P$601)</f>
        <v>0</v>
      </c>
    </row>
    <row r="80" spans="2:10" ht="39.6" hidden="1">
      <c r="B80" s="9" t="s">
        <v>1692</v>
      </c>
      <c r="C80" s="10" t="s">
        <v>1414</v>
      </c>
      <c r="D80" s="10" t="s">
        <v>1521</v>
      </c>
      <c r="E80" s="11" t="s">
        <v>1415</v>
      </c>
      <c r="F80" s="10" t="s">
        <v>59</v>
      </c>
      <c r="G80" s="12" t="s">
        <v>1416</v>
      </c>
      <c r="H80" s="13">
        <f>SUMIF('2.报价结算清单'!$F$2:$F$601,$B80,'2.报价结算清单'!$L$2:$L$601)</f>
        <v>0</v>
      </c>
      <c r="I80" s="13">
        <f>SUMIF('2.报价结算清单'!$F$2:$F$601,$B80,'2.报价结算清单'!$N$2:$N$601)</f>
        <v>0</v>
      </c>
      <c r="J80" s="15">
        <f>SUMIF('2.报价结算清单'!$F$2:$F$601,B80,'2.报价结算清单'!$P$2:$P$601)</f>
        <v>0</v>
      </c>
    </row>
    <row r="81" spans="2:10" ht="39.6" hidden="1">
      <c r="B81" s="9" t="s">
        <v>1693</v>
      </c>
      <c r="C81" s="10" t="s">
        <v>1404</v>
      </c>
      <c r="D81" s="10" t="s">
        <v>1521</v>
      </c>
      <c r="E81" s="11" t="s">
        <v>1405</v>
      </c>
      <c r="F81" s="10" t="s">
        <v>59</v>
      </c>
      <c r="G81" s="12" t="s">
        <v>1366</v>
      </c>
      <c r="H81" s="13">
        <f>SUMIF('2.报价结算清单'!$F$2:$F$601,$B81,'2.报价结算清单'!$L$2:$L$601)</f>
        <v>0</v>
      </c>
      <c r="I81" s="13">
        <f>SUMIF('2.报价结算清单'!$F$2:$F$601,$B81,'2.报价结算清单'!$N$2:$N$601)</f>
        <v>0</v>
      </c>
      <c r="J81" s="15">
        <f>SUMIF('2.报价结算清单'!$F$2:$F$601,B81,'2.报价结算清单'!$P$2:$P$601)</f>
        <v>0</v>
      </c>
    </row>
    <row r="82" spans="2:10" ht="39.6" hidden="1">
      <c r="B82" s="9" t="s">
        <v>1694</v>
      </c>
      <c r="C82" s="10" t="s">
        <v>684</v>
      </c>
      <c r="D82" s="10" t="s">
        <v>1521</v>
      </c>
      <c r="E82" s="11" t="s">
        <v>685</v>
      </c>
      <c r="F82" s="10" t="s">
        <v>59</v>
      </c>
      <c r="G82" s="12" t="s">
        <v>686</v>
      </c>
      <c r="H82" s="13">
        <f>SUMIF('2.报价结算清单'!$F$2:$F$601,$B82,'2.报价结算清单'!$L$2:$L$601)</f>
        <v>0</v>
      </c>
      <c r="I82" s="13">
        <f>SUMIF('2.报价结算清单'!$F$2:$F$601,$B82,'2.报价结算清单'!$N$2:$N$601)</f>
        <v>0</v>
      </c>
      <c r="J82" s="15">
        <f>SUMIF('2.报价结算清单'!$F$2:$F$601,B82,'2.报价结算清单'!$P$2:$P$601)</f>
        <v>0</v>
      </c>
    </row>
    <row r="83" spans="2:10" ht="39.6" hidden="1">
      <c r="B83" s="9" t="s">
        <v>1695</v>
      </c>
      <c r="C83" s="10" t="s">
        <v>477</v>
      </c>
      <c r="D83" s="10" t="s">
        <v>1521</v>
      </c>
      <c r="E83" s="11" t="s">
        <v>478</v>
      </c>
      <c r="F83" s="10" t="s">
        <v>59</v>
      </c>
      <c r="G83" s="12" t="s">
        <v>479</v>
      </c>
      <c r="H83" s="13">
        <f>SUMIF('2.报价结算清单'!$F$2:$F$601,$B83,'2.报价结算清单'!$L$2:$L$601)</f>
        <v>0</v>
      </c>
      <c r="I83" s="13">
        <f>SUMIF('2.报价结算清单'!$F$2:$F$601,$B83,'2.报价结算清单'!$N$2:$N$601)</f>
        <v>0</v>
      </c>
      <c r="J83" s="15">
        <f>SUMIF('2.报价结算清单'!$F$2:$F$601,B83,'2.报价结算清单'!$P$2:$P$601)</f>
        <v>0</v>
      </c>
    </row>
    <row r="84" spans="2:10" ht="39.6" hidden="1">
      <c r="B84" s="9" t="s">
        <v>1696</v>
      </c>
      <c r="C84" s="10" t="s">
        <v>760</v>
      </c>
      <c r="D84" s="10" t="s">
        <v>1521</v>
      </c>
      <c r="E84" s="11" t="s">
        <v>761</v>
      </c>
      <c r="F84" s="10" t="s">
        <v>70</v>
      </c>
      <c r="G84" s="12" t="s">
        <v>165</v>
      </c>
      <c r="H84" s="13">
        <f>SUMIF('2.报价结算清单'!$F$2:$F$601,$B84,'2.报价结算清单'!$L$2:$L$601)</f>
        <v>0</v>
      </c>
      <c r="I84" s="13">
        <f>SUMIF('2.报价结算清单'!$F$2:$F$601,$B84,'2.报价结算清单'!$N$2:$N$601)</f>
        <v>0</v>
      </c>
      <c r="J84" s="15">
        <f>SUMIF('2.报价结算清单'!$F$2:$F$601,B84,'2.报价结算清单'!$P$2:$P$601)</f>
        <v>0</v>
      </c>
    </row>
    <row r="85" spans="2:10" ht="39.6" hidden="1">
      <c r="B85" s="9" t="s">
        <v>1697</v>
      </c>
      <c r="C85" s="10" t="s">
        <v>1056</v>
      </c>
      <c r="D85" s="10" t="s">
        <v>1521</v>
      </c>
      <c r="E85" s="11" t="s">
        <v>1057</v>
      </c>
      <c r="F85" s="10" t="s">
        <v>70</v>
      </c>
      <c r="G85" s="12" t="s">
        <v>1058</v>
      </c>
      <c r="H85" s="13">
        <f>SUMIF('2.报价结算清单'!$F$2:$F$601,$B85,'2.报价结算清单'!$L$2:$L$601)</f>
        <v>0</v>
      </c>
      <c r="I85" s="13">
        <f>SUMIF('2.报价结算清单'!$F$2:$F$601,$B85,'2.报价结算清单'!$N$2:$N$601)</f>
        <v>0</v>
      </c>
      <c r="J85" s="15">
        <f>SUMIF('2.报价结算清单'!$F$2:$F$601,B85,'2.报价结算清单'!$P$2:$P$601)</f>
        <v>0</v>
      </c>
    </row>
    <row r="86" spans="2:10" ht="39.6" hidden="1">
      <c r="B86" s="9" t="s">
        <v>1698</v>
      </c>
      <c r="C86" s="10" t="s">
        <v>946</v>
      </c>
      <c r="D86" s="10" t="s">
        <v>1521</v>
      </c>
      <c r="E86" s="11" t="s">
        <v>947</v>
      </c>
      <c r="F86" s="10" t="s">
        <v>70</v>
      </c>
      <c r="G86" s="12" t="s">
        <v>139</v>
      </c>
      <c r="H86" s="13">
        <f>SUMIF('2.报价结算清单'!$F$2:$F$601,$B86,'2.报价结算清单'!$L$2:$L$601)</f>
        <v>0</v>
      </c>
      <c r="I86" s="13">
        <f>SUMIF('2.报价结算清单'!$F$2:$F$601,$B86,'2.报价结算清单'!$N$2:$N$601)</f>
        <v>0</v>
      </c>
      <c r="J86" s="15">
        <f>SUMIF('2.报价结算清单'!$F$2:$F$601,B86,'2.报价结算清单'!$P$2:$P$601)</f>
        <v>0</v>
      </c>
    </row>
    <row r="87" spans="2:10" ht="39.6" hidden="1">
      <c r="B87" s="9" t="s">
        <v>1699</v>
      </c>
      <c r="C87" s="10" t="s">
        <v>323</v>
      </c>
      <c r="D87" s="10" t="s">
        <v>1521</v>
      </c>
      <c r="E87" s="11" t="s">
        <v>324</v>
      </c>
      <c r="F87" s="10" t="s">
        <v>70</v>
      </c>
      <c r="G87" s="12" t="s">
        <v>252</v>
      </c>
      <c r="H87" s="13">
        <f>SUMIF('2.报价结算清单'!$F$2:$F$601,$B87,'2.报价结算清单'!$L$2:$L$601)</f>
        <v>0</v>
      </c>
      <c r="I87" s="13">
        <f>SUMIF('2.报价结算清单'!$F$2:$F$601,$B87,'2.报价结算清单'!$N$2:$N$601)</f>
        <v>0</v>
      </c>
      <c r="J87" s="15">
        <f>SUMIF('2.报价结算清单'!$F$2:$F$601,B87,'2.报价结算清单'!$P$2:$P$601)</f>
        <v>0</v>
      </c>
    </row>
    <row r="88" spans="2:10" ht="39.6" hidden="1">
      <c r="B88" s="9" t="s">
        <v>1700</v>
      </c>
      <c r="C88" s="10" t="s">
        <v>1078</v>
      </c>
      <c r="D88" s="10" t="s">
        <v>1521</v>
      </c>
      <c r="E88" s="11" t="s">
        <v>1079</v>
      </c>
      <c r="F88" s="10" t="s">
        <v>70</v>
      </c>
      <c r="G88" s="12" t="s">
        <v>252</v>
      </c>
      <c r="H88" s="13">
        <f>SUMIF('2.报价结算清单'!$F$2:$F$601,$B88,'2.报价结算清单'!$L$2:$L$601)</f>
        <v>0</v>
      </c>
      <c r="I88" s="13">
        <f>SUMIF('2.报价结算清单'!$F$2:$F$601,$B88,'2.报价结算清单'!$N$2:$N$601)</f>
        <v>0</v>
      </c>
      <c r="J88" s="15">
        <f>SUMIF('2.报价结算清单'!$F$2:$F$601,B88,'2.报价结算清单'!$P$2:$P$601)</f>
        <v>0</v>
      </c>
    </row>
    <row r="89" spans="2:10" ht="26.4" hidden="1">
      <c r="B89" s="9" t="s">
        <v>1701</v>
      </c>
      <c r="C89" s="10" t="s">
        <v>338</v>
      </c>
      <c r="D89" s="10" t="s">
        <v>1521</v>
      </c>
      <c r="E89" s="11" t="s">
        <v>339</v>
      </c>
      <c r="F89" s="10" t="s">
        <v>59</v>
      </c>
      <c r="G89" s="12" t="s">
        <v>340</v>
      </c>
      <c r="H89" s="13">
        <f>SUMIF('2.报价结算清单'!$F$2:$F$601,$B89,'2.报价结算清单'!$L$2:$L$601)</f>
        <v>0</v>
      </c>
      <c r="I89" s="13">
        <f>SUMIF('2.报价结算清单'!$F$2:$F$601,$B89,'2.报价结算清单'!$N$2:$N$601)</f>
        <v>0</v>
      </c>
      <c r="J89" s="15">
        <f>SUMIF('2.报价结算清单'!$F$2:$F$601,B89,'2.报价结算清单'!$P$2:$P$601)</f>
        <v>0</v>
      </c>
    </row>
    <row r="90" spans="2:10" ht="39.6" hidden="1">
      <c r="B90" s="9" t="s">
        <v>1702</v>
      </c>
      <c r="C90" s="10" t="s">
        <v>356</v>
      </c>
      <c r="D90" s="10" t="s">
        <v>1521</v>
      </c>
      <c r="E90" s="11" t="s">
        <v>357</v>
      </c>
      <c r="F90" s="10" t="s">
        <v>59</v>
      </c>
      <c r="G90" s="12" t="s">
        <v>165</v>
      </c>
      <c r="H90" s="13">
        <f>SUMIF('2.报价结算清单'!$F$2:$F$601,$B90,'2.报价结算清单'!$L$2:$L$601)</f>
        <v>0</v>
      </c>
      <c r="I90" s="13">
        <f>SUMIF('2.报价结算清单'!$F$2:$F$601,$B90,'2.报价结算清单'!$N$2:$N$601)</f>
        <v>0</v>
      </c>
      <c r="J90" s="15">
        <f>SUMIF('2.报价结算清单'!$F$2:$F$601,B90,'2.报价结算清单'!$P$2:$P$601)</f>
        <v>0</v>
      </c>
    </row>
    <row r="91" spans="2:10" ht="39.6" hidden="1">
      <c r="B91" s="9" t="s">
        <v>1703</v>
      </c>
      <c r="C91" s="10" t="s">
        <v>988</v>
      </c>
      <c r="D91" s="10" t="s">
        <v>1521</v>
      </c>
      <c r="E91" s="11" t="s">
        <v>989</v>
      </c>
      <c r="F91" s="10" t="s">
        <v>59</v>
      </c>
      <c r="G91" s="12" t="s">
        <v>990</v>
      </c>
      <c r="H91" s="13">
        <f>SUMIF('2.报价结算清单'!$F$2:$F$601,$B91,'2.报价结算清单'!$L$2:$L$601)</f>
        <v>0</v>
      </c>
      <c r="I91" s="13">
        <f>SUMIF('2.报价结算清单'!$F$2:$F$601,$B91,'2.报价结算清单'!$N$2:$N$601)</f>
        <v>0</v>
      </c>
      <c r="J91" s="15">
        <f>SUMIF('2.报价结算清单'!$F$2:$F$601,B91,'2.报价结算清单'!$P$2:$P$601)</f>
        <v>0</v>
      </c>
    </row>
    <row r="92" spans="2:10" ht="26.4" hidden="1">
      <c r="B92" s="9" t="s">
        <v>1704</v>
      </c>
      <c r="C92" s="10" t="s">
        <v>590</v>
      </c>
      <c r="D92" s="10" t="s">
        <v>1521</v>
      </c>
      <c r="E92" s="11" t="s">
        <v>591</v>
      </c>
      <c r="F92" s="10" t="s">
        <v>59</v>
      </c>
      <c r="G92" s="12" t="s">
        <v>257</v>
      </c>
      <c r="H92" s="13">
        <f>SUMIF('2.报价结算清单'!$F$2:$F$601,$B92,'2.报价结算清单'!$L$2:$L$601)</f>
        <v>0</v>
      </c>
      <c r="I92" s="13">
        <f>SUMIF('2.报价结算清单'!$F$2:$F$601,$B92,'2.报价结算清单'!$N$2:$N$601)</f>
        <v>0</v>
      </c>
      <c r="J92" s="15">
        <f>SUMIF('2.报价结算清单'!$F$2:$F$601,B92,'2.报价结算清单'!$P$2:$P$601)</f>
        <v>0</v>
      </c>
    </row>
    <row r="93" spans="2:10" ht="26.4" hidden="1">
      <c r="B93" s="9" t="s">
        <v>1705</v>
      </c>
      <c r="C93" s="10" t="s">
        <v>679</v>
      </c>
      <c r="D93" s="10" t="s">
        <v>1521</v>
      </c>
      <c r="E93" s="11" t="s">
        <v>680</v>
      </c>
      <c r="F93" s="10" t="s">
        <v>59</v>
      </c>
      <c r="G93" s="12" t="s">
        <v>257</v>
      </c>
      <c r="H93" s="13">
        <f>SUMIF('2.报价结算清单'!$F$2:$F$601,$B93,'2.报价结算清单'!$L$2:$L$601)</f>
        <v>0</v>
      </c>
      <c r="I93" s="13">
        <f>SUMIF('2.报价结算清单'!$F$2:$F$601,$B93,'2.报价结算清单'!$N$2:$N$601)</f>
        <v>0</v>
      </c>
      <c r="J93" s="15">
        <f>SUMIF('2.报价结算清单'!$F$2:$F$601,B93,'2.报价结算清单'!$P$2:$P$601)</f>
        <v>0</v>
      </c>
    </row>
    <row r="94" spans="2:10" ht="26.4" hidden="1">
      <c r="B94" s="9" t="s">
        <v>1706</v>
      </c>
      <c r="C94" s="10" t="s">
        <v>690</v>
      </c>
      <c r="D94" s="10" t="s">
        <v>1521</v>
      </c>
      <c r="E94" s="11" t="s">
        <v>691</v>
      </c>
      <c r="F94" s="10" t="s">
        <v>59</v>
      </c>
      <c r="G94" s="12" t="s">
        <v>692</v>
      </c>
      <c r="H94" s="13">
        <f>SUMIF('2.报价结算清单'!$F$2:$F$601,$B94,'2.报价结算清单'!$L$2:$L$601)</f>
        <v>0</v>
      </c>
      <c r="I94" s="13">
        <f>SUMIF('2.报价结算清单'!$F$2:$F$601,$B94,'2.报价结算清单'!$N$2:$N$601)</f>
        <v>0</v>
      </c>
      <c r="J94" s="15">
        <f>SUMIF('2.报价结算清单'!$F$2:$F$601,B94,'2.报价结算清单'!$P$2:$P$601)</f>
        <v>0</v>
      </c>
    </row>
    <row r="95" spans="2:10" ht="39.6" hidden="1">
      <c r="B95" s="9" t="s">
        <v>1707</v>
      </c>
      <c r="C95" s="10" t="s">
        <v>766</v>
      </c>
      <c r="D95" s="10" t="s">
        <v>1521</v>
      </c>
      <c r="E95" s="11" t="s">
        <v>767</v>
      </c>
      <c r="F95" s="10" t="s">
        <v>59</v>
      </c>
      <c r="G95" s="12" t="s">
        <v>49</v>
      </c>
      <c r="H95" s="13">
        <f>SUMIF('2.报价结算清单'!$F$2:$F$601,$B95,'2.报价结算清单'!$L$2:$L$601)</f>
        <v>0</v>
      </c>
      <c r="I95" s="13">
        <f>SUMIF('2.报价结算清单'!$F$2:$F$601,$B95,'2.报价结算清单'!$N$2:$N$601)</f>
        <v>0</v>
      </c>
      <c r="J95" s="15">
        <f>SUMIF('2.报价结算清单'!$F$2:$F$601,B95,'2.报价结算清单'!$P$2:$P$601)</f>
        <v>0</v>
      </c>
    </row>
    <row r="96" spans="2:10" ht="26.4" hidden="1">
      <c r="B96" s="9" t="s">
        <v>1708</v>
      </c>
      <c r="C96" s="10" t="s">
        <v>629</v>
      </c>
      <c r="D96" s="10" t="s">
        <v>1521</v>
      </c>
      <c r="E96" s="11" t="s">
        <v>630</v>
      </c>
      <c r="F96" s="10" t="s">
        <v>59</v>
      </c>
      <c r="G96" s="12" t="s">
        <v>526</v>
      </c>
      <c r="H96" s="13">
        <f>SUMIF('2.报价结算清单'!$F$2:$F$601,$B96,'2.报价结算清单'!$L$2:$L$601)</f>
        <v>0</v>
      </c>
      <c r="I96" s="13">
        <f>SUMIF('2.报价结算清单'!$F$2:$F$601,$B96,'2.报价结算清单'!$N$2:$N$601)</f>
        <v>0</v>
      </c>
      <c r="J96" s="15">
        <f>SUMIF('2.报价结算清单'!$F$2:$F$601,B96,'2.报价结算清单'!$P$2:$P$601)</f>
        <v>0</v>
      </c>
    </row>
    <row r="97" spans="2:10" ht="39.6" hidden="1">
      <c r="B97" s="9" t="s">
        <v>1709</v>
      </c>
      <c r="C97" s="10" t="s">
        <v>1312</v>
      </c>
      <c r="D97" s="10" t="s">
        <v>1521</v>
      </c>
      <c r="E97" s="11" t="s">
        <v>1313</v>
      </c>
      <c r="F97" s="10" t="s">
        <v>59</v>
      </c>
      <c r="G97" s="12" t="s">
        <v>460</v>
      </c>
      <c r="H97" s="13">
        <f>SUMIF('2.报价结算清单'!$F$2:$F$601,$B97,'2.报价结算清单'!$L$2:$L$601)</f>
        <v>0</v>
      </c>
      <c r="I97" s="13">
        <f>SUMIF('2.报价结算清单'!$F$2:$F$601,$B97,'2.报价结算清单'!$N$2:$N$601)</f>
        <v>0</v>
      </c>
      <c r="J97" s="15">
        <f>SUMIF('2.报价结算清单'!$F$2:$F$601,B97,'2.报价结算清单'!$P$2:$P$601)</f>
        <v>0</v>
      </c>
    </row>
    <row r="98" spans="2:10" ht="26.4" hidden="1">
      <c r="B98" s="9" t="s">
        <v>1710</v>
      </c>
      <c r="C98" s="10" t="s">
        <v>402</v>
      </c>
      <c r="D98" s="10" t="s">
        <v>1521</v>
      </c>
      <c r="E98" s="11" t="s">
        <v>403</v>
      </c>
      <c r="F98" s="10" t="s">
        <v>70</v>
      </c>
      <c r="G98" s="12" t="s">
        <v>404</v>
      </c>
      <c r="H98" s="13">
        <f>SUMIF('2.报价结算清单'!$F$2:$F$601,$B98,'2.报价结算清单'!$L$2:$L$601)</f>
        <v>0</v>
      </c>
      <c r="I98" s="13">
        <f>SUMIF('2.报价结算清单'!$F$2:$F$601,$B98,'2.报价结算清单'!$N$2:$N$601)</f>
        <v>0</v>
      </c>
      <c r="J98" s="15">
        <f>SUMIF('2.报价结算清单'!$F$2:$F$601,B98,'2.报价结算清单'!$P$2:$P$601)</f>
        <v>0</v>
      </c>
    </row>
    <row r="99" spans="2:10" ht="39.6" hidden="1">
      <c r="B99" s="9" t="s">
        <v>1711</v>
      </c>
      <c r="C99" s="10" t="s">
        <v>1156</v>
      </c>
      <c r="D99" s="10" t="s">
        <v>1521</v>
      </c>
      <c r="E99" s="11" t="s">
        <v>1157</v>
      </c>
      <c r="F99" s="10" t="s">
        <v>70</v>
      </c>
      <c r="G99" s="12" t="s">
        <v>165</v>
      </c>
      <c r="H99" s="13">
        <f>SUMIF('2.报价结算清单'!$F$2:$F$601,$B99,'2.报价结算清单'!$L$2:$L$601)</f>
        <v>0</v>
      </c>
      <c r="I99" s="13">
        <f>SUMIF('2.报价结算清单'!$F$2:$F$601,$B99,'2.报价结算清单'!$N$2:$N$601)</f>
        <v>0</v>
      </c>
      <c r="J99" s="15">
        <f>SUMIF('2.报价结算清单'!$F$2:$F$601,B99,'2.报价结算清单'!$P$2:$P$601)</f>
        <v>0</v>
      </c>
    </row>
    <row r="100" spans="2:10" ht="39.6" hidden="1">
      <c r="B100" s="9" t="s">
        <v>1712</v>
      </c>
      <c r="C100" s="10" t="s">
        <v>81</v>
      </c>
      <c r="D100" s="10" t="s">
        <v>1521</v>
      </c>
      <c r="E100" s="11" t="s">
        <v>82</v>
      </c>
      <c r="F100" s="10" t="s">
        <v>70</v>
      </c>
      <c r="G100" s="12" t="s">
        <v>83</v>
      </c>
      <c r="H100" s="13">
        <f>SUMIF('2.报价结算清单'!$F$2:$F$601,$B100,'2.报价结算清单'!$L$2:$L$601)</f>
        <v>0</v>
      </c>
      <c r="I100" s="13">
        <f>SUMIF('2.报价结算清单'!$F$2:$F$601,$B100,'2.报价结算清单'!$N$2:$N$601)</f>
        <v>0</v>
      </c>
      <c r="J100" s="15">
        <f>SUMIF('2.报价结算清单'!$F$2:$F$601,B100,'2.报价结算清单'!$P$2:$P$601)</f>
        <v>0</v>
      </c>
    </row>
    <row r="101" spans="2:10" ht="39.6" hidden="1">
      <c r="B101" s="9" t="s">
        <v>1713</v>
      </c>
      <c r="C101" s="10" t="s">
        <v>831</v>
      </c>
      <c r="D101" s="10" t="s">
        <v>1521</v>
      </c>
      <c r="E101" s="11" t="s">
        <v>832</v>
      </c>
      <c r="F101" s="10" t="s">
        <v>70</v>
      </c>
      <c r="G101" s="12" t="s">
        <v>534</v>
      </c>
      <c r="H101" s="13">
        <f>SUMIF('2.报价结算清单'!$F$2:$F$601,$B101,'2.报价结算清单'!$L$2:$L$601)</f>
        <v>0</v>
      </c>
      <c r="I101" s="13">
        <f>SUMIF('2.报价结算清单'!$F$2:$F$601,$B101,'2.报价结算清单'!$N$2:$N$601)</f>
        <v>0</v>
      </c>
      <c r="J101" s="15">
        <f>SUMIF('2.报价结算清单'!$F$2:$F$601,B101,'2.报价结算清单'!$P$2:$P$601)</f>
        <v>0</v>
      </c>
    </row>
    <row r="102" spans="2:10" ht="26.4" hidden="1">
      <c r="B102" s="9" t="s">
        <v>1714</v>
      </c>
      <c r="C102" s="10" t="s">
        <v>1001</v>
      </c>
      <c r="D102" s="10" t="s">
        <v>1521</v>
      </c>
      <c r="E102" s="11" t="s">
        <v>1002</v>
      </c>
      <c r="F102" s="10" t="s">
        <v>70</v>
      </c>
      <c r="G102" s="12" t="s">
        <v>1003</v>
      </c>
      <c r="H102" s="13">
        <f>SUMIF('2.报价结算清单'!$F$2:$F$601,$B102,'2.报价结算清单'!$L$2:$L$601)</f>
        <v>0</v>
      </c>
      <c r="I102" s="13">
        <f>SUMIF('2.报价结算清单'!$F$2:$F$601,$B102,'2.报价结算清单'!$N$2:$N$601)</f>
        <v>0</v>
      </c>
      <c r="J102" s="15">
        <f>SUMIF('2.报价结算清单'!$F$2:$F$601,B102,'2.报价结算清单'!$P$2:$P$601)</f>
        <v>0</v>
      </c>
    </row>
    <row r="103" spans="2:10" ht="26.4" hidden="1">
      <c r="B103" s="9" t="s">
        <v>1715</v>
      </c>
      <c r="C103" s="10" t="s">
        <v>1138</v>
      </c>
      <c r="D103" s="10" t="s">
        <v>1521</v>
      </c>
      <c r="E103" s="11" t="s">
        <v>1139</v>
      </c>
      <c r="F103" s="10" t="s">
        <v>70</v>
      </c>
      <c r="G103" s="12" t="s">
        <v>1003</v>
      </c>
      <c r="H103" s="13">
        <f>SUMIF('2.报价结算清单'!$F$2:$F$601,$B103,'2.报价结算清单'!$L$2:$L$601)</f>
        <v>0</v>
      </c>
      <c r="I103" s="13">
        <f>SUMIF('2.报价结算清单'!$F$2:$F$601,$B103,'2.报价结算清单'!$N$2:$N$601)</f>
        <v>0</v>
      </c>
      <c r="J103" s="15">
        <f>SUMIF('2.报价结算清单'!$F$2:$F$601,B103,'2.报价结算清单'!$P$2:$P$601)</f>
        <v>0</v>
      </c>
    </row>
    <row r="104" spans="2:10" ht="39.6" hidden="1">
      <c r="B104" s="9" t="s">
        <v>1716</v>
      </c>
      <c r="C104" s="10" t="s">
        <v>471</v>
      </c>
      <c r="D104" s="10" t="s">
        <v>1521</v>
      </c>
      <c r="E104" s="11" t="s">
        <v>472</v>
      </c>
      <c r="F104" s="10" t="s">
        <v>50</v>
      </c>
      <c r="G104" s="12" t="s">
        <v>381</v>
      </c>
      <c r="H104" s="13">
        <f>SUMIF('2.报价结算清单'!$F$2:$F$601,$B104,'2.报价结算清单'!$L$2:$L$601)</f>
        <v>0</v>
      </c>
      <c r="I104" s="13">
        <f>SUMIF('2.报价结算清单'!$F$2:$F$601,$B104,'2.报价结算清单'!$N$2:$N$601)</f>
        <v>0</v>
      </c>
      <c r="J104" s="15">
        <f>SUMIF('2.报价结算清单'!$F$2:$F$601,B104,'2.报价结算清单'!$P$2:$P$601)</f>
        <v>0</v>
      </c>
    </row>
    <row r="105" spans="2:10" ht="39.6" hidden="1">
      <c r="B105" s="9" t="s">
        <v>1717</v>
      </c>
      <c r="C105" s="10" t="s">
        <v>991</v>
      </c>
      <c r="D105" s="10" t="s">
        <v>1521</v>
      </c>
      <c r="E105" s="11" t="s">
        <v>992</v>
      </c>
      <c r="F105" s="10" t="s">
        <v>50</v>
      </c>
      <c r="G105" s="12" t="s">
        <v>993</v>
      </c>
      <c r="H105" s="13">
        <f>SUMIF('2.报价结算清单'!$F$2:$F$601,$B105,'2.报价结算清单'!$L$2:$L$601)</f>
        <v>0</v>
      </c>
      <c r="I105" s="13">
        <f>SUMIF('2.报价结算清单'!$F$2:$F$601,$B105,'2.报价结算清单'!$N$2:$N$601)</f>
        <v>0</v>
      </c>
      <c r="J105" s="15">
        <f>SUMIF('2.报价结算清单'!$F$2:$F$601,B105,'2.报价结算清单'!$P$2:$P$601)</f>
        <v>0</v>
      </c>
    </row>
    <row r="106" spans="2:10" ht="39.6" hidden="1">
      <c r="B106" s="9" t="s">
        <v>1718</v>
      </c>
      <c r="C106" s="10" t="s">
        <v>1143</v>
      </c>
      <c r="D106" s="10" t="s">
        <v>1521</v>
      </c>
      <c r="E106" s="11" t="s">
        <v>1144</v>
      </c>
      <c r="F106" s="10" t="s">
        <v>1145</v>
      </c>
      <c r="G106" s="12" t="s">
        <v>990</v>
      </c>
      <c r="H106" s="13">
        <f>SUMIF('2.报价结算清单'!$F$2:$F$601,$B106,'2.报价结算清单'!$L$2:$L$601)</f>
        <v>0</v>
      </c>
      <c r="I106" s="13">
        <f>SUMIF('2.报价结算清单'!$F$2:$F$601,$B106,'2.报价结算清单'!$N$2:$N$601)</f>
        <v>0</v>
      </c>
      <c r="J106" s="15">
        <f>SUMIF('2.报价结算清单'!$F$2:$F$601,B106,'2.报价结算清单'!$P$2:$P$601)</f>
        <v>0</v>
      </c>
    </row>
    <row r="107" spans="2:10" ht="39.6" hidden="1">
      <c r="B107" s="9" t="s">
        <v>1719</v>
      </c>
      <c r="C107" s="10" t="s">
        <v>829</v>
      </c>
      <c r="D107" s="10" t="s">
        <v>1521</v>
      </c>
      <c r="E107" s="11" t="s">
        <v>830</v>
      </c>
      <c r="F107" s="10" t="s">
        <v>136</v>
      </c>
      <c r="G107" s="12" t="s">
        <v>252</v>
      </c>
      <c r="H107" s="13">
        <f>SUMIF('2.报价结算清单'!$F$2:$F$601,$B107,'2.报价结算清单'!$L$2:$L$601)</f>
        <v>0</v>
      </c>
      <c r="I107" s="13">
        <f>SUMIF('2.报价结算清单'!$F$2:$F$601,$B107,'2.报价结算清单'!$N$2:$N$601)</f>
        <v>0</v>
      </c>
      <c r="J107" s="15">
        <f>SUMIF('2.报价结算清单'!$F$2:$F$601,B107,'2.报价结算清单'!$P$2:$P$601)</f>
        <v>0</v>
      </c>
    </row>
    <row r="108" spans="2:10" ht="26.4" hidden="1">
      <c r="B108" s="9" t="s">
        <v>1720</v>
      </c>
      <c r="C108" s="10" t="s">
        <v>514</v>
      </c>
      <c r="D108" s="10" t="s">
        <v>1521</v>
      </c>
      <c r="E108" s="11" t="s">
        <v>515</v>
      </c>
      <c r="F108" s="10" t="s">
        <v>136</v>
      </c>
      <c r="G108" s="12" t="s">
        <v>516</v>
      </c>
      <c r="H108" s="13">
        <f>SUMIF('2.报价结算清单'!$F$2:$F$601,$B108,'2.报价结算清单'!$L$2:$L$601)</f>
        <v>0</v>
      </c>
      <c r="I108" s="13">
        <f>SUMIF('2.报价结算清单'!$F$2:$F$601,$B108,'2.报价结算清单'!$N$2:$N$601)</f>
        <v>0</v>
      </c>
      <c r="J108" s="15">
        <f>SUMIF('2.报价结算清单'!$F$2:$F$601,B108,'2.报价结算清单'!$P$2:$P$601)</f>
        <v>0</v>
      </c>
    </row>
    <row r="109" spans="2:10" ht="26.4" hidden="1">
      <c r="B109" s="9" t="s">
        <v>1721</v>
      </c>
      <c r="C109" s="10" t="s">
        <v>795</v>
      </c>
      <c r="D109" s="10" t="s">
        <v>1521</v>
      </c>
      <c r="E109" s="11" t="s">
        <v>796</v>
      </c>
      <c r="F109" s="10" t="s">
        <v>59</v>
      </c>
      <c r="G109" s="12" t="s">
        <v>236</v>
      </c>
      <c r="H109" s="13">
        <f>SUMIF('2.报价结算清单'!$F$2:$F$601,$B109,'2.报价结算清单'!$L$2:$L$601)</f>
        <v>0</v>
      </c>
      <c r="I109" s="13">
        <f>SUMIF('2.报价结算清单'!$F$2:$F$601,$B109,'2.报价结算清单'!$N$2:$N$601)</f>
        <v>0</v>
      </c>
      <c r="J109" s="15">
        <f>SUMIF('2.报价结算清单'!$F$2:$F$601,B109,'2.报价结算清单'!$P$2:$P$601)</f>
        <v>0</v>
      </c>
    </row>
    <row r="110" spans="2:10" ht="39.6" hidden="1">
      <c r="B110" s="9" t="s">
        <v>1722</v>
      </c>
      <c r="C110" s="10" t="s">
        <v>493</v>
      </c>
      <c r="D110" s="10" t="s">
        <v>1521</v>
      </c>
      <c r="E110" s="11" t="s">
        <v>494</v>
      </c>
      <c r="F110" s="10" t="s">
        <v>59</v>
      </c>
      <c r="G110" s="12" t="s">
        <v>165</v>
      </c>
      <c r="H110" s="13">
        <f>SUMIF('2.报价结算清单'!$F$2:$F$601,$B110,'2.报价结算清单'!$L$2:$L$601)</f>
        <v>0</v>
      </c>
      <c r="I110" s="13">
        <f>SUMIF('2.报价结算清单'!$F$2:$F$601,$B110,'2.报价结算清单'!$N$2:$N$601)</f>
        <v>0</v>
      </c>
      <c r="J110" s="15">
        <f>SUMIF('2.报价结算清单'!$F$2:$F$601,B110,'2.报价结算清单'!$P$2:$P$601)</f>
        <v>0</v>
      </c>
    </row>
    <row r="111" spans="2:10" ht="39.6" hidden="1">
      <c r="B111" s="9" t="s">
        <v>1723</v>
      </c>
      <c r="C111" s="10" t="s">
        <v>512</v>
      </c>
      <c r="D111" s="10" t="s">
        <v>1521</v>
      </c>
      <c r="E111" s="11" t="s">
        <v>513</v>
      </c>
      <c r="F111" s="10" t="s">
        <v>59</v>
      </c>
      <c r="G111" s="12" t="s">
        <v>363</v>
      </c>
      <c r="H111" s="13">
        <f>SUMIF('2.报价结算清单'!$F$2:$F$601,$B111,'2.报价结算清单'!$L$2:$L$601)</f>
        <v>0</v>
      </c>
      <c r="I111" s="13">
        <f>SUMIF('2.报价结算清单'!$F$2:$F$601,$B111,'2.报价结算清单'!$N$2:$N$601)</f>
        <v>0</v>
      </c>
      <c r="J111" s="15">
        <f>SUMIF('2.报价结算清单'!$F$2:$F$601,B111,'2.报价结算清单'!$P$2:$P$601)</f>
        <v>0</v>
      </c>
    </row>
    <row r="112" spans="2:10" ht="26.4" hidden="1">
      <c r="B112" s="9" t="s">
        <v>1724</v>
      </c>
      <c r="C112" s="10" t="s">
        <v>207</v>
      </c>
      <c r="D112" s="10" t="s">
        <v>1521</v>
      </c>
      <c r="E112" s="11" t="s">
        <v>208</v>
      </c>
      <c r="F112" s="10" t="s">
        <v>59</v>
      </c>
      <c r="G112" s="12" t="s">
        <v>209</v>
      </c>
      <c r="H112" s="13">
        <f>SUMIF('2.报价结算清单'!$F$2:$F$601,$B112,'2.报价结算清单'!$L$2:$L$601)</f>
        <v>0</v>
      </c>
      <c r="I112" s="13">
        <f>SUMIF('2.报价结算清单'!$F$2:$F$601,$B112,'2.报价结算清单'!$N$2:$N$601)</f>
        <v>0</v>
      </c>
      <c r="J112" s="15">
        <f>SUMIF('2.报价结算清单'!$F$2:$F$601,B112,'2.报价结算清单'!$P$2:$P$601)</f>
        <v>0</v>
      </c>
    </row>
    <row r="113" spans="2:10" ht="26.4" hidden="1">
      <c r="B113" s="9" t="s">
        <v>1725</v>
      </c>
      <c r="C113" s="10" t="s">
        <v>346</v>
      </c>
      <c r="D113" s="10" t="s">
        <v>1521</v>
      </c>
      <c r="E113" s="11" t="s">
        <v>347</v>
      </c>
      <c r="F113" s="10" t="s">
        <v>59</v>
      </c>
      <c r="G113" s="12" t="s">
        <v>209</v>
      </c>
      <c r="H113" s="13">
        <f>SUMIF('2.报价结算清单'!$F$2:$F$601,$B113,'2.报价结算清单'!$L$2:$L$601)</f>
        <v>0</v>
      </c>
      <c r="I113" s="13">
        <f>SUMIF('2.报价结算清单'!$F$2:$F$601,$B113,'2.报价结算清单'!$N$2:$N$601)</f>
        <v>0</v>
      </c>
      <c r="J113" s="15">
        <f>SUMIF('2.报价结算清单'!$F$2:$F$601,B113,'2.报价结算清单'!$P$2:$P$601)</f>
        <v>0</v>
      </c>
    </row>
    <row r="114" spans="2:10" ht="26.4" hidden="1">
      <c r="B114" s="9" t="s">
        <v>1726</v>
      </c>
      <c r="C114" s="10" t="s">
        <v>592</v>
      </c>
      <c r="D114" s="10" t="s">
        <v>1521</v>
      </c>
      <c r="E114" s="11" t="s">
        <v>593</v>
      </c>
      <c r="F114" s="10" t="s">
        <v>59</v>
      </c>
      <c r="G114" s="12" t="s">
        <v>236</v>
      </c>
      <c r="H114" s="13">
        <f>SUMIF('2.报价结算清单'!$F$2:$F$601,$B114,'2.报价结算清单'!$L$2:$L$601)</f>
        <v>0</v>
      </c>
      <c r="I114" s="13">
        <f>SUMIF('2.报价结算清单'!$F$2:$F$601,$B114,'2.报价结算清单'!$N$2:$N$601)</f>
        <v>0</v>
      </c>
      <c r="J114" s="15">
        <f>SUMIF('2.报价结算清单'!$F$2:$F$601,B114,'2.报价结算清单'!$P$2:$P$601)</f>
        <v>0</v>
      </c>
    </row>
    <row r="115" spans="2:10" ht="26.4" hidden="1">
      <c r="B115" s="9" t="s">
        <v>1727</v>
      </c>
      <c r="C115" s="10" t="s">
        <v>653</v>
      </c>
      <c r="D115" s="10" t="s">
        <v>1521</v>
      </c>
      <c r="E115" s="11" t="s">
        <v>654</v>
      </c>
      <c r="F115" s="10" t="s">
        <v>59</v>
      </c>
      <c r="G115" s="12" t="s">
        <v>227</v>
      </c>
      <c r="H115" s="13">
        <f>SUMIF('2.报价结算清单'!$F$2:$F$601,$B115,'2.报价结算清单'!$L$2:$L$601)</f>
        <v>0</v>
      </c>
      <c r="I115" s="13">
        <f>SUMIF('2.报价结算清单'!$F$2:$F$601,$B115,'2.报价结算清单'!$N$2:$N$601)</f>
        <v>0</v>
      </c>
      <c r="J115" s="15">
        <f>SUMIF('2.报价结算清单'!$F$2:$F$601,B115,'2.报价结算清单'!$P$2:$P$601)</f>
        <v>0</v>
      </c>
    </row>
    <row r="116" spans="2:10" ht="39.6" hidden="1">
      <c r="B116" s="9" t="s">
        <v>1728</v>
      </c>
      <c r="C116" s="10" t="s">
        <v>198</v>
      </c>
      <c r="D116" s="10" t="s">
        <v>1521</v>
      </c>
      <c r="E116" s="11" t="s">
        <v>199</v>
      </c>
      <c r="F116" s="10" t="s">
        <v>59</v>
      </c>
      <c r="G116" s="12" t="s">
        <v>139</v>
      </c>
      <c r="H116" s="13">
        <f>SUMIF('2.报价结算清单'!$F$2:$F$601,$B116,'2.报价结算清单'!$L$2:$L$601)</f>
        <v>0</v>
      </c>
      <c r="I116" s="13">
        <f>SUMIF('2.报价结算清单'!$F$2:$F$601,$B116,'2.报价结算清单'!$N$2:$N$601)</f>
        <v>0</v>
      </c>
      <c r="J116" s="15">
        <f>SUMIF('2.报价结算清单'!$F$2:$F$601,B116,'2.报价结算清单'!$P$2:$P$601)</f>
        <v>0</v>
      </c>
    </row>
    <row r="117" spans="2:10" ht="39.6" hidden="1">
      <c r="B117" s="9" t="s">
        <v>1729</v>
      </c>
      <c r="C117" s="10" t="s">
        <v>113</v>
      </c>
      <c r="D117" s="10" t="s">
        <v>1521</v>
      </c>
      <c r="E117" s="11" t="s">
        <v>114</v>
      </c>
      <c r="F117" s="10" t="s">
        <v>59</v>
      </c>
      <c r="G117" s="12" t="s">
        <v>115</v>
      </c>
      <c r="H117" s="13">
        <f>SUMIF('2.报价结算清单'!$F$2:$F$601,$B117,'2.报价结算清单'!$L$2:$L$601)</f>
        <v>0</v>
      </c>
      <c r="I117" s="13">
        <f>SUMIF('2.报价结算清单'!$F$2:$F$601,$B117,'2.报价结算清单'!$N$2:$N$601)</f>
        <v>0</v>
      </c>
      <c r="J117" s="15">
        <f>SUMIF('2.报价结算清单'!$F$2:$F$601,B117,'2.报价结算清单'!$P$2:$P$601)</f>
        <v>0</v>
      </c>
    </row>
    <row r="118" spans="2:10" ht="26.4" hidden="1">
      <c r="B118" s="9" t="s">
        <v>1730</v>
      </c>
      <c r="C118" s="10" t="s">
        <v>1423</v>
      </c>
      <c r="D118" s="10" t="s">
        <v>1521</v>
      </c>
      <c r="E118" s="11" t="s">
        <v>1424</v>
      </c>
      <c r="F118" s="10" t="s">
        <v>59</v>
      </c>
      <c r="G118" s="12" t="s">
        <v>779</v>
      </c>
      <c r="H118" s="13">
        <f>SUMIF('2.报价结算清单'!$F$2:$F$601,$B118,'2.报价结算清单'!$L$2:$L$601)</f>
        <v>0</v>
      </c>
      <c r="I118" s="13">
        <f>SUMIF('2.报价结算清单'!$F$2:$F$601,$B118,'2.报价结算清单'!$N$2:$N$601)</f>
        <v>0</v>
      </c>
      <c r="J118" s="15">
        <f>SUMIF('2.报价结算清单'!$F$2:$F$601,B118,'2.报价结算清单'!$P$2:$P$601)</f>
        <v>0</v>
      </c>
    </row>
    <row r="119" spans="2:10" ht="26.4" hidden="1">
      <c r="B119" s="9" t="s">
        <v>1731</v>
      </c>
      <c r="C119" s="10" t="s">
        <v>800</v>
      </c>
      <c r="D119" s="10" t="s">
        <v>1521</v>
      </c>
      <c r="E119" s="11" t="s">
        <v>801</v>
      </c>
      <c r="F119" s="10" t="s">
        <v>136</v>
      </c>
      <c r="G119" s="12" t="s">
        <v>236</v>
      </c>
      <c r="H119" s="13">
        <f>SUMIF('2.报价结算清单'!$F$2:$F$601,$B119,'2.报价结算清单'!$L$2:$L$601)</f>
        <v>0</v>
      </c>
      <c r="I119" s="13">
        <f>SUMIF('2.报价结算清单'!$F$2:$F$601,$B119,'2.报价结算清单'!$N$2:$N$601)</f>
        <v>0</v>
      </c>
      <c r="J119" s="15">
        <f>SUMIF('2.报价结算清单'!$F$2:$F$601,B119,'2.报价结算清单'!$P$2:$P$601)</f>
        <v>0</v>
      </c>
    </row>
    <row r="120" spans="2:10" ht="39.6" hidden="1">
      <c r="B120" s="9" t="s">
        <v>1732</v>
      </c>
      <c r="C120" s="10" t="s">
        <v>1040</v>
      </c>
      <c r="D120" s="10" t="s">
        <v>1521</v>
      </c>
      <c r="E120" s="11" t="s">
        <v>1041</v>
      </c>
      <c r="F120" s="10" t="s">
        <v>136</v>
      </c>
      <c r="G120" s="12" t="s">
        <v>570</v>
      </c>
      <c r="H120" s="13">
        <f>SUMIF('2.报价结算清单'!$F$2:$F$601,$B120,'2.报价结算清单'!$L$2:$L$601)</f>
        <v>0</v>
      </c>
      <c r="I120" s="13">
        <f>SUMIF('2.报价结算清单'!$F$2:$F$601,$B120,'2.报价结算清单'!$N$2:$N$601)</f>
        <v>0</v>
      </c>
      <c r="J120" s="15">
        <f>SUMIF('2.报价结算清单'!$F$2:$F$601,B120,'2.报价结算清单'!$P$2:$P$601)</f>
        <v>0</v>
      </c>
    </row>
    <row r="121" spans="2:10" ht="39.6" hidden="1">
      <c r="B121" s="9" t="s">
        <v>1733</v>
      </c>
      <c r="C121" s="10" t="s">
        <v>681</v>
      </c>
      <c r="D121" s="10" t="s">
        <v>1521</v>
      </c>
      <c r="E121" s="11" t="s">
        <v>682</v>
      </c>
      <c r="F121" s="10" t="s">
        <v>136</v>
      </c>
      <c r="G121" s="12" t="s">
        <v>683</v>
      </c>
      <c r="H121" s="13">
        <f>SUMIF('2.报价结算清单'!$F$2:$F$601,$B121,'2.报价结算清单'!$L$2:$L$601)</f>
        <v>0</v>
      </c>
      <c r="I121" s="13">
        <f>SUMIF('2.报价结算清单'!$F$2:$F$601,$B121,'2.报价结算清单'!$N$2:$N$601)</f>
        <v>0</v>
      </c>
      <c r="J121" s="15">
        <f>SUMIF('2.报价结算清单'!$F$2:$F$601,B121,'2.报价结算清单'!$P$2:$P$601)</f>
        <v>0</v>
      </c>
    </row>
    <row r="122" spans="2:10" ht="39.6" hidden="1">
      <c r="B122" s="9" t="s">
        <v>1734</v>
      </c>
      <c r="C122" s="10" t="s">
        <v>977</v>
      </c>
      <c r="D122" s="10" t="s">
        <v>1521</v>
      </c>
      <c r="E122" s="11" t="s">
        <v>978</v>
      </c>
      <c r="F122" s="10" t="s">
        <v>136</v>
      </c>
      <c r="G122" s="12" t="s">
        <v>570</v>
      </c>
      <c r="H122" s="13">
        <f>SUMIF('2.报价结算清单'!$F$2:$F$601,$B122,'2.报价结算清单'!$L$2:$L$601)</f>
        <v>0</v>
      </c>
      <c r="I122" s="13">
        <f>SUMIF('2.报价结算清单'!$F$2:$F$601,$B122,'2.报价结算清单'!$N$2:$N$601)</f>
        <v>0</v>
      </c>
      <c r="J122" s="15">
        <f>SUMIF('2.报价结算清单'!$F$2:$F$601,B122,'2.报价结算清单'!$P$2:$P$601)</f>
        <v>0</v>
      </c>
    </row>
    <row r="123" spans="2:10" ht="26.4" hidden="1">
      <c r="B123" s="9" t="s">
        <v>1735</v>
      </c>
      <c r="C123" s="10" t="s">
        <v>999</v>
      </c>
      <c r="D123" s="10" t="s">
        <v>1521</v>
      </c>
      <c r="E123" s="11" t="s">
        <v>1000</v>
      </c>
      <c r="F123" s="10" t="s">
        <v>136</v>
      </c>
      <c r="G123" s="12" t="s">
        <v>858</v>
      </c>
      <c r="H123" s="13">
        <f>SUMIF('2.报价结算清单'!$F$2:$F$601,$B123,'2.报价结算清单'!$L$2:$L$601)</f>
        <v>0</v>
      </c>
      <c r="I123" s="13">
        <f>SUMIF('2.报价结算清单'!$F$2:$F$601,$B123,'2.报价结算清单'!$N$2:$N$601)</f>
        <v>0</v>
      </c>
      <c r="J123" s="15">
        <f>SUMIF('2.报价结算清单'!$F$2:$F$601,B123,'2.报价结算清单'!$P$2:$P$601)</f>
        <v>0</v>
      </c>
    </row>
    <row r="124" spans="2:10" ht="26.4" hidden="1">
      <c r="B124" s="9" t="s">
        <v>1736</v>
      </c>
      <c r="C124" s="10" t="s">
        <v>1334</v>
      </c>
      <c r="D124" s="10" t="s">
        <v>1521</v>
      </c>
      <c r="E124" s="11" t="s">
        <v>1335</v>
      </c>
      <c r="F124" s="10" t="s">
        <v>136</v>
      </c>
      <c r="G124" s="12" t="s">
        <v>526</v>
      </c>
      <c r="H124" s="13">
        <f>SUMIF('2.报价结算清单'!$F$2:$F$601,$B124,'2.报价结算清单'!$L$2:$L$601)</f>
        <v>0</v>
      </c>
      <c r="I124" s="13">
        <f>SUMIF('2.报价结算清单'!$F$2:$F$601,$B124,'2.报价结算清单'!$N$2:$N$601)</f>
        <v>0</v>
      </c>
      <c r="J124" s="15">
        <f>SUMIF('2.报价结算清单'!$F$2:$F$601,B124,'2.报价结算清单'!$P$2:$P$601)</f>
        <v>0</v>
      </c>
    </row>
    <row r="125" spans="2:10" ht="39.6" hidden="1">
      <c r="B125" s="9" t="s">
        <v>1737</v>
      </c>
      <c r="C125" s="10" t="s">
        <v>361</v>
      </c>
      <c r="D125" s="10" t="s">
        <v>1521</v>
      </c>
      <c r="E125" s="11" t="s">
        <v>362</v>
      </c>
      <c r="F125" s="10" t="s">
        <v>136</v>
      </c>
      <c r="G125" s="12" t="s">
        <v>363</v>
      </c>
      <c r="H125" s="13">
        <f>SUMIF('2.报价结算清单'!$F$2:$F$601,$B125,'2.报价结算清单'!$L$2:$L$601)</f>
        <v>0</v>
      </c>
      <c r="I125" s="13">
        <f>SUMIF('2.报价结算清单'!$F$2:$F$601,$B125,'2.报价结算清单'!$N$2:$N$601)</f>
        <v>0</v>
      </c>
      <c r="J125" s="15">
        <f>SUMIF('2.报价结算清单'!$F$2:$F$601,B125,'2.报价结算清单'!$P$2:$P$601)</f>
        <v>0</v>
      </c>
    </row>
    <row r="126" spans="2:10" ht="39.6" hidden="1">
      <c r="B126" s="9" t="s">
        <v>1738</v>
      </c>
      <c r="C126" s="10" t="s">
        <v>1401</v>
      </c>
      <c r="D126" s="10" t="s">
        <v>1521</v>
      </c>
      <c r="E126" s="11" t="s">
        <v>1402</v>
      </c>
      <c r="F126" s="10" t="s">
        <v>136</v>
      </c>
      <c r="G126" s="12" t="s">
        <v>1403</v>
      </c>
      <c r="H126" s="13">
        <f>SUMIF('2.报价结算清单'!$F$2:$F$601,$B126,'2.报价结算清单'!$L$2:$L$601)</f>
        <v>0</v>
      </c>
      <c r="I126" s="13">
        <f>SUMIF('2.报价结算清单'!$F$2:$F$601,$B126,'2.报价结算清单'!$N$2:$N$601)</f>
        <v>0</v>
      </c>
      <c r="J126" s="15">
        <f>SUMIF('2.报价结算清单'!$F$2:$F$601,B126,'2.报价结算清单'!$P$2:$P$601)</f>
        <v>0</v>
      </c>
    </row>
    <row r="127" spans="2:10" ht="26.4" hidden="1">
      <c r="B127" s="9" t="s">
        <v>1739</v>
      </c>
      <c r="C127" s="10" t="s">
        <v>1016</v>
      </c>
      <c r="D127" s="10" t="s">
        <v>1521</v>
      </c>
      <c r="E127" s="11" t="s">
        <v>1017</v>
      </c>
      <c r="F127" s="10" t="s">
        <v>136</v>
      </c>
      <c r="G127" s="12" t="s">
        <v>227</v>
      </c>
      <c r="H127" s="13">
        <f>SUMIF('2.报价结算清单'!$F$2:$F$601,$B127,'2.报价结算清单'!$L$2:$L$601)</f>
        <v>0</v>
      </c>
      <c r="I127" s="13">
        <f>SUMIF('2.报价结算清单'!$F$2:$F$601,$B127,'2.报价结算清单'!$N$2:$N$601)</f>
        <v>0</v>
      </c>
      <c r="J127" s="15">
        <f>SUMIF('2.报价结算清单'!$F$2:$F$601,B127,'2.报价结算清单'!$P$2:$P$601)</f>
        <v>0</v>
      </c>
    </row>
    <row r="128" spans="2:10" ht="39.6" hidden="1">
      <c r="B128" s="9" t="s">
        <v>1740</v>
      </c>
      <c r="C128" s="10" t="s">
        <v>325</v>
      </c>
      <c r="D128" s="10" t="s">
        <v>1521</v>
      </c>
      <c r="E128" s="11" t="s">
        <v>326</v>
      </c>
      <c r="F128" s="10" t="s">
        <v>59</v>
      </c>
      <c r="G128" s="12" t="s">
        <v>327</v>
      </c>
      <c r="H128" s="13">
        <f>SUMIF('2.报价结算清单'!$F$2:$F$601,$B128,'2.报价结算清单'!$L$2:$L$601)</f>
        <v>0</v>
      </c>
      <c r="I128" s="13">
        <f>SUMIF('2.报价结算清单'!$F$2:$F$601,$B128,'2.报价结算清单'!$N$2:$N$601)</f>
        <v>0</v>
      </c>
      <c r="J128" s="15">
        <f>SUMIF('2.报价结算清单'!$F$2:$F$601,B128,'2.报价结算清单'!$P$2:$P$601)</f>
        <v>0</v>
      </c>
    </row>
    <row r="129" spans="2:10" ht="39.6" hidden="1">
      <c r="B129" s="9" t="s">
        <v>1741</v>
      </c>
      <c r="C129" s="10" t="s">
        <v>547</v>
      </c>
      <c r="D129" s="10" t="s">
        <v>1521</v>
      </c>
      <c r="E129" s="11" t="s">
        <v>548</v>
      </c>
      <c r="F129" s="10" t="s">
        <v>136</v>
      </c>
      <c r="G129" s="12" t="s">
        <v>549</v>
      </c>
      <c r="H129" s="13">
        <f>SUMIF('2.报价结算清单'!$F$2:$F$601,$B129,'2.报价结算清单'!$L$2:$L$601)</f>
        <v>0</v>
      </c>
      <c r="I129" s="13">
        <f>SUMIF('2.报价结算清单'!$F$2:$F$601,$B129,'2.报价结算清单'!$N$2:$N$601)</f>
        <v>0</v>
      </c>
      <c r="J129" s="15">
        <f>SUMIF('2.报价结算清单'!$F$2:$F$601,B129,'2.报价结算清单'!$P$2:$P$601)</f>
        <v>0</v>
      </c>
    </row>
    <row r="130" spans="2:10" ht="39.6" hidden="1">
      <c r="B130" s="9" t="s">
        <v>1742</v>
      </c>
      <c r="C130" s="10" t="s">
        <v>827</v>
      </c>
      <c r="D130" s="10" t="s">
        <v>1521</v>
      </c>
      <c r="E130" s="11" t="s">
        <v>828</v>
      </c>
      <c r="F130" s="10" t="s">
        <v>136</v>
      </c>
      <c r="G130" s="12" t="s">
        <v>583</v>
      </c>
      <c r="H130" s="13">
        <f>SUMIF('2.报价结算清单'!$F$2:$F$601,$B130,'2.报价结算清单'!$L$2:$L$601)</f>
        <v>0</v>
      </c>
      <c r="I130" s="13">
        <f>SUMIF('2.报价结算清单'!$F$2:$F$601,$B130,'2.报价结算清单'!$N$2:$N$601)</f>
        <v>0</v>
      </c>
      <c r="J130" s="15">
        <f>SUMIF('2.报价结算清单'!$F$2:$F$601,B130,'2.报价结算清单'!$P$2:$P$601)</f>
        <v>0</v>
      </c>
    </row>
    <row r="131" spans="2:10" ht="39.6" hidden="1">
      <c r="B131" s="9" t="s">
        <v>1743</v>
      </c>
      <c r="C131" s="10" t="s">
        <v>445</v>
      </c>
      <c r="D131" s="10" t="s">
        <v>1521</v>
      </c>
      <c r="E131" s="11" t="s">
        <v>446</v>
      </c>
      <c r="F131" s="10" t="s">
        <v>136</v>
      </c>
      <c r="G131" s="12" t="s">
        <v>447</v>
      </c>
      <c r="H131" s="13">
        <f>SUMIF('2.报价结算清单'!$F$2:$F$601,$B131,'2.报价结算清单'!$L$2:$L$601)</f>
        <v>0</v>
      </c>
      <c r="I131" s="13">
        <f>SUMIF('2.报价结算清单'!$F$2:$F$601,$B131,'2.报价结算清单'!$N$2:$N$601)</f>
        <v>0</v>
      </c>
      <c r="J131" s="15">
        <f>SUMIF('2.报价结算清单'!$F$2:$F$601,B131,'2.报价结算清单'!$P$2:$P$601)</f>
        <v>0</v>
      </c>
    </row>
    <row r="132" spans="2:10" ht="39.6" hidden="1">
      <c r="B132" s="9" t="s">
        <v>1744</v>
      </c>
      <c r="C132" s="10" t="s">
        <v>581</v>
      </c>
      <c r="D132" s="10" t="s">
        <v>1521</v>
      </c>
      <c r="E132" s="11" t="s">
        <v>582</v>
      </c>
      <c r="F132" s="10" t="s">
        <v>136</v>
      </c>
      <c r="G132" s="12" t="s">
        <v>583</v>
      </c>
      <c r="H132" s="13">
        <f>SUMIF('2.报价结算清单'!$F$2:$F$601,$B132,'2.报价结算清单'!$L$2:$L$601)</f>
        <v>0</v>
      </c>
      <c r="I132" s="13">
        <f>SUMIF('2.报价结算清单'!$F$2:$F$601,$B132,'2.报价结算清单'!$N$2:$N$601)</f>
        <v>0</v>
      </c>
      <c r="J132" s="15">
        <f>SUMIF('2.报价结算清单'!$F$2:$F$601,B132,'2.报价结算清单'!$P$2:$P$601)</f>
        <v>0</v>
      </c>
    </row>
    <row r="133" spans="2:10" ht="39.6" hidden="1">
      <c r="B133" s="9" t="s">
        <v>1745</v>
      </c>
      <c r="C133" s="10" t="s">
        <v>764</v>
      </c>
      <c r="D133" s="10" t="s">
        <v>1521</v>
      </c>
      <c r="E133" s="11" t="s">
        <v>765</v>
      </c>
      <c r="F133" s="10" t="s">
        <v>136</v>
      </c>
      <c r="G133" s="12" t="s">
        <v>292</v>
      </c>
      <c r="H133" s="13">
        <f>SUMIF('2.报价结算清单'!$F$2:$F$601,$B133,'2.报价结算清单'!$L$2:$L$601)</f>
        <v>0</v>
      </c>
      <c r="I133" s="13">
        <f>SUMIF('2.报价结算清单'!$F$2:$F$601,$B133,'2.报价结算清单'!$N$2:$N$601)</f>
        <v>0</v>
      </c>
      <c r="J133" s="15">
        <f>SUMIF('2.报价结算清单'!$F$2:$F$601,B133,'2.报价结算清单'!$P$2:$P$601)</f>
        <v>0</v>
      </c>
    </row>
    <row r="134" spans="2:10" ht="39.6" hidden="1">
      <c r="B134" s="9" t="s">
        <v>1746</v>
      </c>
      <c r="C134" s="10" t="s">
        <v>517</v>
      </c>
      <c r="D134" s="10" t="s">
        <v>1521</v>
      </c>
      <c r="E134" s="11" t="s">
        <v>518</v>
      </c>
      <c r="F134" s="10" t="s">
        <v>59</v>
      </c>
      <c r="G134" s="12" t="s">
        <v>286</v>
      </c>
      <c r="H134" s="13">
        <f>SUMIF('2.报价结算清单'!$F$2:$F$601,$B134,'2.报价结算清单'!$L$2:$L$601)</f>
        <v>0</v>
      </c>
      <c r="I134" s="13">
        <f>SUMIF('2.报价结算清单'!$F$2:$F$601,$B134,'2.报价结算清单'!$N$2:$N$601)</f>
        <v>0</v>
      </c>
      <c r="J134" s="15">
        <f>SUMIF('2.报价结算清单'!$F$2:$F$601,B134,'2.报价结算清单'!$P$2:$P$601)</f>
        <v>0</v>
      </c>
    </row>
    <row r="135" spans="2:10" ht="39.6" hidden="1">
      <c r="B135" s="9" t="s">
        <v>1747</v>
      </c>
      <c r="C135" s="10" t="s">
        <v>303</v>
      </c>
      <c r="D135" s="10" t="s">
        <v>1521</v>
      </c>
      <c r="E135" s="11" t="s">
        <v>304</v>
      </c>
      <c r="F135" s="10" t="s">
        <v>59</v>
      </c>
      <c r="G135" s="12" t="s">
        <v>292</v>
      </c>
      <c r="H135" s="13">
        <f>SUMIF('2.报价结算清单'!$F$2:$F$601,$B135,'2.报价结算清单'!$L$2:$L$601)</f>
        <v>0</v>
      </c>
      <c r="I135" s="13">
        <f>SUMIF('2.报价结算清单'!$F$2:$F$601,$B135,'2.报价结算清单'!$N$2:$N$601)</f>
        <v>0</v>
      </c>
      <c r="J135" s="15">
        <f>SUMIF('2.报价结算清单'!$F$2:$F$601,B135,'2.报价结算清单'!$P$2:$P$601)</f>
        <v>0</v>
      </c>
    </row>
    <row r="136" spans="2:10" ht="39.6" hidden="1">
      <c r="B136" s="9" t="s">
        <v>1748</v>
      </c>
      <c r="C136" s="10" t="s">
        <v>956</v>
      </c>
      <c r="D136" s="10" t="s">
        <v>1521</v>
      </c>
      <c r="E136" s="11" t="s">
        <v>957</v>
      </c>
      <c r="F136" s="10" t="s">
        <v>136</v>
      </c>
      <c r="G136" s="12" t="s">
        <v>286</v>
      </c>
      <c r="H136" s="13">
        <f>SUMIF('2.报价结算清单'!$F$2:$F$601,$B136,'2.报价结算清单'!$L$2:$L$601)</f>
        <v>0</v>
      </c>
      <c r="I136" s="13">
        <f>SUMIF('2.报价结算清单'!$F$2:$F$601,$B136,'2.报价结算清单'!$N$2:$N$601)</f>
        <v>0</v>
      </c>
      <c r="J136" s="15">
        <f>SUMIF('2.报价结算清单'!$F$2:$F$601,B136,'2.报价结算清单'!$P$2:$P$601)</f>
        <v>0</v>
      </c>
    </row>
    <row r="137" spans="2:10" ht="26.4" hidden="1">
      <c r="B137" s="9" t="s">
        <v>1749</v>
      </c>
      <c r="C137" s="10" t="s">
        <v>821</v>
      </c>
      <c r="D137" s="10" t="s">
        <v>1521</v>
      </c>
      <c r="E137" s="11" t="s">
        <v>822</v>
      </c>
      <c r="F137" s="10" t="s">
        <v>70</v>
      </c>
      <c r="G137" s="12" t="s">
        <v>823</v>
      </c>
      <c r="H137" s="13">
        <f>SUMIF('2.报价结算清单'!$F$2:$F$601,$B137,'2.报价结算清单'!$L$2:$L$601)</f>
        <v>0</v>
      </c>
      <c r="I137" s="13">
        <f>SUMIF('2.报价结算清单'!$F$2:$F$601,$B137,'2.报价结算清单'!$N$2:$N$601)</f>
        <v>0</v>
      </c>
      <c r="J137" s="15">
        <f>SUMIF('2.报价结算清单'!$F$2:$F$601,B137,'2.报价结算清单'!$P$2:$P$601)</f>
        <v>0</v>
      </c>
    </row>
    <row r="138" spans="2:10" ht="26.4" hidden="1">
      <c r="B138" s="9" t="s">
        <v>1750</v>
      </c>
      <c r="C138" s="10" t="s">
        <v>621</v>
      </c>
      <c r="D138" s="10" t="s">
        <v>1521</v>
      </c>
      <c r="E138" s="11" t="s">
        <v>622</v>
      </c>
      <c r="F138" s="10" t="s">
        <v>70</v>
      </c>
      <c r="G138" s="12" t="s">
        <v>567</v>
      </c>
      <c r="H138" s="13">
        <f>SUMIF('2.报价结算清单'!$F$2:$F$601,$B138,'2.报价结算清单'!$L$2:$L$601)</f>
        <v>0</v>
      </c>
      <c r="I138" s="13">
        <f>SUMIF('2.报价结算清单'!$F$2:$F$601,$B138,'2.报价结算清单'!$N$2:$N$601)</f>
        <v>0</v>
      </c>
      <c r="J138" s="15">
        <f>SUMIF('2.报价结算清单'!$F$2:$F$601,B138,'2.报价结算清单'!$P$2:$P$601)</f>
        <v>0</v>
      </c>
    </row>
    <row r="139" spans="2:10" ht="26.4" hidden="1">
      <c r="B139" s="9" t="s">
        <v>1751</v>
      </c>
      <c r="C139" s="10" t="s">
        <v>1096</v>
      </c>
      <c r="D139" s="10" t="s">
        <v>1521</v>
      </c>
      <c r="E139" s="11" t="s">
        <v>1097</v>
      </c>
      <c r="F139" s="10" t="s">
        <v>70</v>
      </c>
      <c r="G139" s="12" t="s">
        <v>1098</v>
      </c>
      <c r="H139" s="13">
        <f>SUMIF('2.报价结算清单'!$F$2:$F$601,$B139,'2.报价结算清单'!$L$2:$L$601)</f>
        <v>0</v>
      </c>
      <c r="I139" s="13">
        <f>SUMIF('2.报价结算清单'!$F$2:$F$601,$B139,'2.报价结算清单'!$N$2:$N$601)</f>
        <v>0</v>
      </c>
      <c r="J139" s="15">
        <f>SUMIF('2.报价结算清单'!$F$2:$F$601,B139,'2.报价结算清单'!$P$2:$P$601)</f>
        <v>0</v>
      </c>
    </row>
    <row r="140" spans="2:10" ht="26.4" hidden="1">
      <c r="B140" s="9" t="s">
        <v>1752</v>
      </c>
      <c r="C140" s="10" t="s">
        <v>958</v>
      </c>
      <c r="D140" s="10" t="s">
        <v>1521</v>
      </c>
      <c r="E140" s="11" t="s">
        <v>959</v>
      </c>
      <c r="F140" s="10" t="s">
        <v>98</v>
      </c>
      <c r="G140" s="12" t="s">
        <v>960</v>
      </c>
      <c r="H140" s="13">
        <f>SUMIF('2.报价结算清单'!$F$2:$F$601,$B140,'2.报价结算清单'!$L$2:$L$601)</f>
        <v>0</v>
      </c>
      <c r="I140" s="13">
        <f>SUMIF('2.报价结算清单'!$F$2:$F$601,$B140,'2.报价结算清单'!$N$2:$N$601)</f>
        <v>0</v>
      </c>
      <c r="J140" s="15">
        <f>SUMIF('2.报价结算清单'!$F$2:$F$601,B140,'2.报价结算清单'!$P$2:$P$601)</f>
        <v>0</v>
      </c>
    </row>
    <row r="141" spans="2:10" ht="39.6" hidden="1">
      <c r="B141" s="9" t="s">
        <v>1753</v>
      </c>
      <c r="C141" s="10" t="s">
        <v>1006</v>
      </c>
      <c r="D141" s="10" t="s">
        <v>1521</v>
      </c>
      <c r="E141" s="11" t="s">
        <v>1007</v>
      </c>
      <c r="F141" s="10" t="s">
        <v>98</v>
      </c>
      <c r="G141" s="12" t="s">
        <v>570</v>
      </c>
      <c r="H141" s="13">
        <f>SUMIF('2.报价结算清单'!$F$2:$F$601,$B141,'2.报价结算清单'!$L$2:$L$601)</f>
        <v>0</v>
      </c>
      <c r="I141" s="13">
        <f>SUMIF('2.报价结算清单'!$F$2:$F$601,$B141,'2.报价结算清单'!$N$2:$N$601)</f>
        <v>0</v>
      </c>
      <c r="J141" s="15">
        <f>SUMIF('2.报价结算清单'!$F$2:$F$601,B141,'2.报价结算清单'!$P$2:$P$601)</f>
        <v>0</v>
      </c>
    </row>
    <row r="142" spans="2:10" ht="39.6" hidden="1">
      <c r="B142" s="9" t="s">
        <v>1754</v>
      </c>
      <c r="C142" s="10" t="s">
        <v>185</v>
      </c>
      <c r="D142" s="10" t="s">
        <v>1521</v>
      </c>
      <c r="E142" s="11" t="s">
        <v>186</v>
      </c>
      <c r="F142" s="10" t="s">
        <v>59</v>
      </c>
      <c r="G142" s="12" t="s">
        <v>187</v>
      </c>
      <c r="H142" s="13">
        <f>SUMIF('2.报价结算清单'!$F$2:$F$601,$B142,'2.报价结算清单'!$L$2:$L$601)</f>
        <v>0</v>
      </c>
      <c r="I142" s="13">
        <f>SUMIF('2.报价结算清单'!$F$2:$F$601,$B142,'2.报价结算清单'!$N$2:$N$601)</f>
        <v>0</v>
      </c>
      <c r="J142" s="15">
        <f>SUMIF('2.报价结算清单'!$F$2:$F$601,B142,'2.报价结算清单'!$P$2:$P$601)</f>
        <v>0</v>
      </c>
    </row>
    <row r="143" spans="2:10" ht="39.6" hidden="1">
      <c r="B143" s="9" t="s">
        <v>1755</v>
      </c>
      <c r="C143" s="10" t="s">
        <v>1067</v>
      </c>
      <c r="D143" s="10" t="s">
        <v>1521</v>
      </c>
      <c r="E143" s="11" t="s">
        <v>1068</v>
      </c>
      <c r="F143" s="10" t="s">
        <v>59</v>
      </c>
      <c r="G143" s="12" t="s">
        <v>124</v>
      </c>
      <c r="H143" s="13">
        <f>SUMIF('2.报价结算清单'!$F$2:$F$601,$B143,'2.报价结算清单'!$L$2:$L$601)</f>
        <v>0</v>
      </c>
      <c r="I143" s="13">
        <f>SUMIF('2.报价结算清单'!$F$2:$F$601,$B143,'2.报价结算清单'!$N$2:$N$601)</f>
        <v>0</v>
      </c>
      <c r="J143" s="15">
        <f>SUMIF('2.报价结算清单'!$F$2:$F$601,B143,'2.报价结算清单'!$P$2:$P$601)</f>
        <v>0</v>
      </c>
    </row>
    <row r="144" spans="2:10" ht="39.6" hidden="1">
      <c r="B144" s="9" t="s">
        <v>1756</v>
      </c>
      <c r="C144" s="10" t="s">
        <v>316</v>
      </c>
      <c r="D144" s="10" t="s">
        <v>1521</v>
      </c>
      <c r="E144" s="11" t="s">
        <v>317</v>
      </c>
      <c r="F144" s="10" t="s">
        <v>59</v>
      </c>
      <c r="G144" s="12" t="s">
        <v>156</v>
      </c>
      <c r="H144" s="13">
        <f>SUMIF('2.报价结算清单'!$F$2:$F$601,$B144,'2.报价结算清单'!$L$2:$L$601)</f>
        <v>0</v>
      </c>
      <c r="I144" s="13">
        <f>SUMIF('2.报价结算清单'!$F$2:$F$601,$B144,'2.报价结算清单'!$N$2:$N$601)</f>
        <v>0</v>
      </c>
      <c r="J144" s="15">
        <f>SUMIF('2.报价结算清单'!$F$2:$F$601,B144,'2.报价结算清单'!$P$2:$P$601)</f>
        <v>0</v>
      </c>
    </row>
    <row r="145" spans="2:10" ht="39.6" hidden="1">
      <c r="B145" s="9" t="s">
        <v>1757</v>
      </c>
      <c r="C145" s="10" t="s">
        <v>790</v>
      </c>
      <c r="D145" s="10" t="s">
        <v>1521</v>
      </c>
      <c r="E145" s="11" t="s">
        <v>791</v>
      </c>
      <c r="F145" s="10" t="s">
        <v>59</v>
      </c>
      <c r="G145" s="12" t="s">
        <v>792</v>
      </c>
      <c r="H145" s="13">
        <f>SUMIF('2.报价结算清单'!$F$2:$F$601,$B145,'2.报价结算清单'!$L$2:$L$601)</f>
        <v>0</v>
      </c>
      <c r="I145" s="13">
        <f>SUMIF('2.报价结算清单'!$F$2:$F$601,$B145,'2.报价结算清单'!$N$2:$N$601)</f>
        <v>0</v>
      </c>
      <c r="J145" s="15">
        <f>SUMIF('2.报价结算清单'!$F$2:$F$601,B145,'2.报价结算清单'!$P$2:$P$601)</f>
        <v>0</v>
      </c>
    </row>
    <row r="146" spans="2:10" ht="39.6" hidden="1">
      <c r="B146" s="9" t="s">
        <v>1758</v>
      </c>
      <c r="C146" s="10" t="s">
        <v>727</v>
      </c>
      <c r="D146" s="10" t="s">
        <v>1521</v>
      </c>
      <c r="E146" s="11" t="s">
        <v>728</v>
      </c>
      <c r="F146" s="10" t="s">
        <v>136</v>
      </c>
      <c r="G146" s="12" t="s">
        <v>729</v>
      </c>
      <c r="H146" s="13">
        <f>SUMIF('2.报价结算清单'!$F$2:$F$601,$B146,'2.报价结算清单'!$L$2:$L$601)</f>
        <v>0</v>
      </c>
      <c r="I146" s="13">
        <f>SUMIF('2.报价结算清单'!$F$2:$F$601,$B146,'2.报价结算清单'!$N$2:$N$601)</f>
        <v>0</v>
      </c>
      <c r="J146" s="15">
        <f>SUMIF('2.报价结算清单'!$F$2:$F$601,B146,'2.报价结算清单'!$P$2:$P$601)</f>
        <v>0</v>
      </c>
    </row>
    <row r="147" spans="2:10" ht="39.6" hidden="1">
      <c r="B147" s="9" t="s">
        <v>1759</v>
      </c>
      <c r="C147" s="10" t="s">
        <v>655</v>
      </c>
      <c r="D147" s="10" t="s">
        <v>1521</v>
      </c>
      <c r="E147" s="11" t="s">
        <v>656</v>
      </c>
      <c r="F147" s="10" t="s">
        <v>136</v>
      </c>
      <c r="G147" s="12" t="s">
        <v>286</v>
      </c>
      <c r="H147" s="13">
        <f>SUMIF('2.报价结算清单'!$F$2:$F$601,$B147,'2.报价结算清单'!$L$2:$L$601)</f>
        <v>0</v>
      </c>
      <c r="I147" s="13">
        <f>SUMIF('2.报价结算清单'!$F$2:$F$601,$B147,'2.报价结算清单'!$N$2:$N$601)</f>
        <v>0</v>
      </c>
      <c r="J147" s="15">
        <f>SUMIF('2.报价结算清单'!$F$2:$F$601,B147,'2.报价结算清单'!$P$2:$P$601)</f>
        <v>0</v>
      </c>
    </row>
    <row r="148" spans="2:10" ht="39.6" hidden="1">
      <c r="B148" s="9" t="s">
        <v>1760</v>
      </c>
      <c r="C148" s="10" t="s">
        <v>1288</v>
      </c>
      <c r="D148" s="10" t="s">
        <v>1521</v>
      </c>
      <c r="E148" s="11" t="s">
        <v>1289</v>
      </c>
      <c r="F148" s="10" t="s">
        <v>136</v>
      </c>
      <c r="G148" s="12" t="s">
        <v>292</v>
      </c>
      <c r="H148" s="13">
        <f>SUMIF('2.报价结算清单'!$F$2:$F$601,$B148,'2.报价结算清单'!$L$2:$L$601)</f>
        <v>0</v>
      </c>
      <c r="I148" s="13">
        <f>SUMIF('2.报价结算清单'!$F$2:$F$601,$B148,'2.报价结算清单'!$N$2:$N$601)</f>
        <v>0</v>
      </c>
      <c r="J148" s="15">
        <f>SUMIF('2.报价结算清单'!$F$2:$F$601,B148,'2.报价结算清单'!$P$2:$P$601)</f>
        <v>0</v>
      </c>
    </row>
    <row r="149" spans="2:10" ht="39.6" hidden="1">
      <c r="B149" s="9" t="s">
        <v>1761</v>
      </c>
      <c r="C149" s="10" t="s">
        <v>537</v>
      </c>
      <c r="D149" s="10" t="s">
        <v>1521</v>
      </c>
      <c r="E149" s="11" t="s">
        <v>538</v>
      </c>
      <c r="F149" s="10" t="s">
        <v>98</v>
      </c>
      <c r="G149" s="12" t="s">
        <v>165</v>
      </c>
      <c r="H149" s="13">
        <f>SUMIF('2.报价结算清单'!$F$2:$F$601,$B149,'2.报价结算清单'!$L$2:$L$601)</f>
        <v>0</v>
      </c>
      <c r="I149" s="13">
        <f>SUMIF('2.报价结算清单'!$F$2:$F$601,$B149,'2.报价结算清单'!$N$2:$N$601)</f>
        <v>0</v>
      </c>
      <c r="J149" s="15">
        <f>SUMIF('2.报价结算清单'!$F$2:$F$601,B149,'2.报价结算清单'!$P$2:$P$601)</f>
        <v>0</v>
      </c>
    </row>
    <row r="150" spans="2:10" ht="39.6" hidden="1">
      <c r="B150" s="9" t="s">
        <v>1762</v>
      </c>
      <c r="C150" s="10" t="s">
        <v>1290</v>
      </c>
      <c r="D150" s="10" t="s">
        <v>1521</v>
      </c>
      <c r="E150" s="11" t="s">
        <v>1291</v>
      </c>
      <c r="F150" s="10" t="s">
        <v>98</v>
      </c>
      <c r="G150" s="12" t="s">
        <v>302</v>
      </c>
      <c r="H150" s="13">
        <f>SUMIF('2.报价结算清单'!$F$2:$F$601,$B150,'2.报价结算清单'!$L$2:$L$601)</f>
        <v>0</v>
      </c>
      <c r="I150" s="13">
        <f>SUMIF('2.报价结算清单'!$F$2:$F$601,$B150,'2.报价结算清单'!$N$2:$N$601)</f>
        <v>0</v>
      </c>
      <c r="J150" s="15">
        <f>SUMIF('2.报价结算清单'!$F$2:$F$601,B150,'2.报价结算清单'!$P$2:$P$601)</f>
        <v>0</v>
      </c>
    </row>
    <row r="151" spans="2:10" ht="39.6" hidden="1">
      <c r="B151" s="9" t="s">
        <v>1763</v>
      </c>
      <c r="C151" s="10" t="s">
        <v>1332</v>
      </c>
      <c r="D151" s="10" t="s">
        <v>1521</v>
      </c>
      <c r="E151" s="11" t="s">
        <v>1333</v>
      </c>
      <c r="F151" s="10" t="s">
        <v>98</v>
      </c>
      <c r="G151" s="12" t="s">
        <v>723</v>
      </c>
      <c r="H151" s="13">
        <f>SUMIF('2.报价结算清单'!$F$2:$F$601,$B151,'2.报价结算清单'!$L$2:$L$601)</f>
        <v>0</v>
      </c>
      <c r="I151" s="13">
        <f>SUMIF('2.报价结算清单'!$F$2:$F$601,$B151,'2.报价结算清单'!$N$2:$N$601)</f>
        <v>0</v>
      </c>
      <c r="J151" s="15">
        <f>SUMIF('2.报价结算清单'!$F$2:$F$601,B151,'2.报价结算清单'!$P$2:$P$601)</f>
        <v>0</v>
      </c>
    </row>
    <row r="152" spans="2:10" ht="39.6" hidden="1">
      <c r="B152" s="9" t="s">
        <v>1764</v>
      </c>
      <c r="C152" s="10" t="s">
        <v>696</v>
      </c>
      <c r="D152" s="10" t="s">
        <v>1521</v>
      </c>
      <c r="E152" s="11" t="s">
        <v>697</v>
      </c>
      <c r="F152" s="10" t="s">
        <v>98</v>
      </c>
      <c r="G152" s="12" t="s">
        <v>698</v>
      </c>
      <c r="H152" s="13">
        <f>SUMIF('2.报价结算清单'!$F$2:$F$601,$B152,'2.报价结算清单'!$L$2:$L$601)</f>
        <v>0</v>
      </c>
      <c r="I152" s="13">
        <f>SUMIF('2.报价结算清单'!$F$2:$F$601,$B152,'2.报价结算清单'!$N$2:$N$601)</f>
        <v>0</v>
      </c>
      <c r="J152" s="15">
        <f>SUMIF('2.报价结算清单'!$F$2:$F$601,B152,'2.报价结算清单'!$P$2:$P$601)</f>
        <v>0</v>
      </c>
    </row>
    <row r="153" spans="2:10" ht="39.6" hidden="1">
      <c r="B153" s="9" t="s">
        <v>1765</v>
      </c>
      <c r="C153" s="10" t="s">
        <v>1121</v>
      </c>
      <c r="D153" s="10" t="s">
        <v>1521</v>
      </c>
      <c r="E153" s="11" t="s">
        <v>1122</v>
      </c>
      <c r="F153" s="10" t="s">
        <v>98</v>
      </c>
      <c r="G153" s="12" t="s">
        <v>187</v>
      </c>
      <c r="H153" s="13">
        <f>SUMIF('2.报价结算清单'!$F$2:$F$601,$B153,'2.报价结算清单'!$L$2:$L$601)</f>
        <v>0</v>
      </c>
      <c r="I153" s="13">
        <f>SUMIF('2.报价结算清单'!$F$2:$F$601,$B153,'2.报价结算清单'!$N$2:$N$601)</f>
        <v>0</v>
      </c>
      <c r="J153" s="15">
        <f>SUMIF('2.报价结算清单'!$F$2:$F$601,B153,'2.报价结算清单'!$P$2:$P$601)</f>
        <v>0</v>
      </c>
    </row>
    <row r="154" spans="2:10" ht="26.4" hidden="1">
      <c r="B154" s="9" t="s">
        <v>1766</v>
      </c>
      <c r="C154" s="10" t="s">
        <v>1406</v>
      </c>
      <c r="D154" s="10" t="s">
        <v>1521</v>
      </c>
      <c r="E154" s="11" t="s">
        <v>1407</v>
      </c>
      <c r="F154" s="10" t="s">
        <v>206</v>
      </c>
      <c r="G154" s="12" t="s">
        <v>710</v>
      </c>
      <c r="H154" s="13">
        <f>SUMIF('2.报价结算清单'!$F$2:$F$601,$B154,'2.报价结算清单'!$L$2:$L$601)</f>
        <v>0</v>
      </c>
      <c r="I154" s="13">
        <f>SUMIF('2.报价结算清单'!$F$2:$F$601,$B154,'2.报价结算清单'!$N$2:$N$601)</f>
        <v>0</v>
      </c>
      <c r="J154" s="15">
        <f>SUMIF('2.报价结算清单'!$F$2:$F$601,B154,'2.报价结算清单'!$P$2:$P$601)</f>
        <v>0</v>
      </c>
    </row>
    <row r="155" spans="2:10" ht="39.6" hidden="1">
      <c r="B155" s="9" t="s">
        <v>1767</v>
      </c>
      <c r="C155" s="10" t="s">
        <v>1442</v>
      </c>
      <c r="D155" s="10" t="s">
        <v>1521</v>
      </c>
      <c r="E155" s="11" t="s">
        <v>1443</v>
      </c>
      <c r="F155" s="10" t="s">
        <v>206</v>
      </c>
      <c r="G155" s="12" t="s">
        <v>139</v>
      </c>
      <c r="H155" s="13">
        <f>SUMIF('2.报价结算清单'!$F$2:$F$601,$B155,'2.报价结算清单'!$L$2:$L$601)</f>
        <v>0</v>
      </c>
      <c r="I155" s="13">
        <f>SUMIF('2.报价结算清单'!$F$2:$F$601,$B155,'2.报价结算清单'!$N$2:$N$601)</f>
        <v>0</v>
      </c>
      <c r="J155" s="15">
        <f>SUMIF('2.报价结算清单'!$F$2:$F$601,B155,'2.报价结算清单'!$P$2:$P$601)</f>
        <v>0</v>
      </c>
    </row>
    <row r="156" spans="2:10" ht="39.6" hidden="1">
      <c r="B156" s="9" t="s">
        <v>1768</v>
      </c>
      <c r="C156" s="10" t="s">
        <v>662</v>
      </c>
      <c r="D156" s="10" t="s">
        <v>1521</v>
      </c>
      <c r="E156" s="11" t="s">
        <v>663</v>
      </c>
      <c r="F156" s="10" t="s">
        <v>206</v>
      </c>
      <c r="G156" s="12" t="s">
        <v>139</v>
      </c>
      <c r="H156" s="13">
        <f>SUMIF('2.报价结算清单'!$F$2:$F$601,$B156,'2.报价结算清单'!$L$2:$L$601)</f>
        <v>0</v>
      </c>
      <c r="I156" s="13">
        <f>SUMIF('2.报价结算清单'!$F$2:$F$601,$B156,'2.报价结算清单'!$N$2:$N$601)</f>
        <v>0</v>
      </c>
      <c r="J156" s="15">
        <f>SUMIF('2.报价结算清单'!$F$2:$F$601,B156,'2.报价结算清单'!$P$2:$P$601)</f>
        <v>0</v>
      </c>
    </row>
    <row r="157" spans="2:10" ht="39.6" hidden="1">
      <c r="B157" s="9" t="s">
        <v>1769</v>
      </c>
      <c r="C157" s="10" t="s">
        <v>294</v>
      </c>
      <c r="D157" s="10" t="s">
        <v>1521</v>
      </c>
      <c r="E157" s="11" t="s">
        <v>295</v>
      </c>
      <c r="F157" s="10" t="s">
        <v>206</v>
      </c>
      <c r="G157" s="12" t="s">
        <v>296</v>
      </c>
      <c r="H157" s="13">
        <f>SUMIF('2.报价结算清单'!$F$2:$F$601,$B157,'2.报价结算清单'!$L$2:$L$601)</f>
        <v>0</v>
      </c>
      <c r="I157" s="13">
        <f>SUMIF('2.报价结算清单'!$F$2:$F$601,$B157,'2.报价结算清单'!$N$2:$N$601)</f>
        <v>0</v>
      </c>
      <c r="J157" s="15">
        <f>SUMIF('2.报价结算清单'!$F$2:$F$601,B157,'2.报价结算清单'!$P$2:$P$601)</f>
        <v>0</v>
      </c>
    </row>
    <row r="158" spans="2:10" ht="39.6" hidden="1">
      <c r="B158" s="9" t="s">
        <v>1770</v>
      </c>
      <c r="C158" s="10" t="s">
        <v>1215</v>
      </c>
      <c r="D158" s="10" t="s">
        <v>1521</v>
      </c>
      <c r="E158" s="11" t="s">
        <v>1216</v>
      </c>
      <c r="F158" s="10" t="s">
        <v>98</v>
      </c>
      <c r="G158" s="12" t="s">
        <v>1186</v>
      </c>
      <c r="H158" s="13">
        <f>SUMIF('2.报价结算清单'!$F$2:$F$601,$B158,'2.报价结算清单'!$L$2:$L$601)</f>
        <v>0</v>
      </c>
      <c r="I158" s="13">
        <f>SUMIF('2.报价结算清单'!$F$2:$F$601,$B158,'2.报价结算清单'!$N$2:$N$601)</f>
        <v>0</v>
      </c>
      <c r="J158" s="15">
        <f>SUMIF('2.报价结算清单'!$F$2:$F$601,B158,'2.报价结算清单'!$P$2:$P$601)</f>
        <v>0</v>
      </c>
    </row>
    <row r="159" spans="2:10" ht="26.4" hidden="1">
      <c r="B159" s="9" t="s">
        <v>1771</v>
      </c>
      <c r="C159" s="10" t="s">
        <v>565</v>
      </c>
      <c r="D159" s="10" t="s">
        <v>1521</v>
      </c>
      <c r="E159" s="11" t="s">
        <v>566</v>
      </c>
      <c r="F159" s="10" t="s">
        <v>98</v>
      </c>
      <c r="G159" s="12" t="s">
        <v>567</v>
      </c>
      <c r="H159" s="13">
        <f>SUMIF('2.报价结算清单'!$F$2:$F$601,$B159,'2.报价结算清单'!$L$2:$L$601)</f>
        <v>0</v>
      </c>
      <c r="I159" s="13">
        <f>SUMIF('2.报价结算清单'!$F$2:$F$601,$B159,'2.报价结算清单'!$N$2:$N$601)</f>
        <v>0</v>
      </c>
      <c r="J159" s="15">
        <f>SUMIF('2.报价结算清单'!$F$2:$F$601,B159,'2.报价结算清单'!$P$2:$P$601)</f>
        <v>0</v>
      </c>
    </row>
    <row r="160" spans="2:10" ht="26.4" hidden="1">
      <c r="B160" s="9" t="s">
        <v>1772</v>
      </c>
      <c r="C160" s="10" t="s">
        <v>861</v>
      </c>
      <c r="D160" s="10" t="s">
        <v>1521</v>
      </c>
      <c r="E160" s="11" t="s">
        <v>862</v>
      </c>
      <c r="F160" s="10" t="s">
        <v>98</v>
      </c>
      <c r="G160" s="12" t="s">
        <v>205</v>
      </c>
      <c r="H160" s="13">
        <f>SUMIF('2.报价结算清单'!$F$2:$F$601,$B160,'2.报价结算清单'!$L$2:$L$601)</f>
        <v>0</v>
      </c>
      <c r="I160" s="13">
        <f>SUMIF('2.报价结算清单'!$F$2:$F$601,$B160,'2.报价结算清单'!$N$2:$N$601)</f>
        <v>0</v>
      </c>
      <c r="J160" s="15">
        <f>SUMIF('2.报价结算清单'!$F$2:$F$601,B160,'2.报价结算清单'!$P$2:$P$601)</f>
        <v>0</v>
      </c>
    </row>
    <row r="161" spans="2:10" ht="26.4" hidden="1">
      <c r="B161" s="9" t="s">
        <v>1773</v>
      </c>
      <c r="C161" s="10" t="s">
        <v>819</v>
      </c>
      <c r="D161" s="10" t="s">
        <v>1521</v>
      </c>
      <c r="E161" s="11" t="s">
        <v>820</v>
      </c>
      <c r="F161" s="10" t="s">
        <v>98</v>
      </c>
      <c r="G161" s="12" t="s">
        <v>516</v>
      </c>
      <c r="H161" s="13">
        <f>SUMIF('2.报价结算清单'!$F$2:$F$601,$B161,'2.报价结算清单'!$L$2:$L$601)</f>
        <v>0</v>
      </c>
      <c r="I161" s="13">
        <f>SUMIF('2.报价结算清单'!$F$2:$F$601,$B161,'2.报价结算清单'!$N$2:$N$601)</f>
        <v>0</v>
      </c>
      <c r="J161" s="15">
        <f>SUMIF('2.报价结算清单'!$F$2:$F$601,B161,'2.报价结算清单'!$P$2:$P$601)</f>
        <v>0</v>
      </c>
    </row>
    <row r="162" spans="2:10" ht="39.6" hidden="1">
      <c r="B162" s="9" t="s">
        <v>1774</v>
      </c>
      <c r="C162" s="10" t="s">
        <v>166</v>
      </c>
      <c r="D162" s="10" t="s">
        <v>1521</v>
      </c>
      <c r="E162" s="11" t="s">
        <v>167</v>
      </c>
      <c r="F162" s="10" t="s">
        <v>63</v>
      </c>
      <c r="G162" s="12" t="s">
        <v>168</v>
      </c>
      <c r="H162" s="13">
        <f>SUMIF('2.报价结算清单'!$F$2:$F$601,$B162,'2.报价结算清单'!$L$2:$L$601)</f>
        <v>0</v>
      </c>
      <c r="I162" s="13">
        <f>SUMIF('2.报价结算清单'!$F$2:$F$601,$B162,'2.报价结算清单'!$N$2:$N$601)</f>
        <v>0</v>
      </c>
      <c r="J162" s="15">
        <f>SUMIF('2.报价结算清单'!$F$2:$F$601,B162,'2.报价结算清单'!$P$2:$P$601)</f>
        <v>0</v>
      </c>
    </row>
    <row r="163" spans="2:10" ht="39.6" hidden="1">
      <c r="B163" s="9" t="s">
        <v>1775</v>
      </c>
      <c r="C163" s="10" t="s">
        <v>568</v>
      </c>
      <c r="D163" s="10" t="s">
        <v>1521</v>
      </c>
      <c r="E163" s="11" t="s">
        <v>569</v>
      </c>
      <c r="F163" s="10" t="s">
        <v>63</v>
      </c>
      <c r="G163" s="12" t="s">
        <v>570</v>
      </c>
      <c r="H163" s="13">
        <f>SUMIF('2.报价结算清单'!$F$2:$F$601,$B163,'2.报价结算清单'!$L$2:$L$601)</f>
        <v>0</v>
      </c>
      <c r="I163" s="13">
        <f>SUMIF('2.报价结算清单'!$F$2:$F$601,$B163,'2.报价结算清单'!$N$2:$N$601)</f>
        <v>0</v>
      </c>
      <c r="J163" s="15">
        <f>SUMIF('2.报价结算清单'!$F$2:$F$601,B163,'2.报价结算清单'!$P$2:$P$601)</f>
        <v>0</v>
      </c>
    </row>
    <row r="164" spans="2:10" ht="26.4" hidden="1">
      <c r="B164" s="9" t="s">
        <v>1776</v>
      </c>
      <c r="C164" s="10" t="s">
        <v>578</v>
      </c>
      <c r="D164" s="10" t="s">
        <v>1521</v>
      </c>
      <c r="E164" s="11" t="s">
        <v>579</v>
      </c>
      <c r="F164" s="10" t="s">
        <v>59</v>
      </c>
      <c r="G164" s="12" t="s">
        <v>580</v>
      </c>
      <c r="H164" s="13">
        <f>SUMIF('2.报价结算清单'!$F$2:$F$601,$B164,'2.报价结算清单'!$L$2:$L$601)</f>
        <v>0</v>
      </c>
      <c r="I164" s="13">
        <f>SUMIF('2.报价结算清单'!$F$2:$F$601,$B164,'2.报价结算清单'!$N$2:$N$601)</f>
        <v>0</v>
      </c>
      <c r="J164" s="15">
        <f>SUMIF('2.报价结算清单'!$F$2:$F$601,B164,'2.报价结算清单'!$P$2:$P$601)</f>
        <v>0</v>
      </c>
    </row>
    <row r="165" spans="2:10" ht="26.4" hidden="1">
      <c r="B165" s="9" t="s">
        <v>1777</v>
      </c>
      <c r="C165" s="10" t="s">
        <v>336</v>
      </c>
      <c r="D165" s="10" t="s">
        <v>1521</v>
      </c>
      <c r="E165" s="11" t="s">
        <v>337</v>
      </c>
      <c r="F165" s="10" t="s">
        <v>59</v>
      </c>
      <c r="G165" s="12" t="s">
        <v>171</v>
      </c>
      <c r="H165" s="13">
        <f>SUMIF('2.报价结算清单'!$F$2:$F$601,$B165,'2.报价结算清单'!$L$2:$L$601)</f>
        <v>0</v>
      </c>
      <c r="I165" s="13">
        <f>SUMIF('2.报价结算清单'!$F$2:$F$601,$B165,'2.报价结算清单'!$N$2:$N$601)</f>
        <v>0</v>
      </c>
      <c r="J165" s="15">
        <f>SUMIF('2.报价结算清单'!$F$2:$F$601,B165,'2.报价结算清单'!$P$2:$P$601)</f>
        <v>0</v>
      </c>
    </row>
    <row r="166" spans="2:10" ht="26.4" hidden="1">
      <c r="B166" s="9" t="s">
        <v>1778</v>
      </c>
      <c r="C166" s="10" t="s">
        <v>439</v>
      </c>
      <c r="D166" s="10" t="s">
        <v>1521</v>
      </c>
      <c r="E166" s="11" t="s">
        <v>440</v>
      </c>
      <c r="F166" s="10" t="s">
        <v>59</v>
      </c>
      <c r="G166" s="12" t="s">
        <v>420</v>
      </c>
      <c r="H166" s="13">
        <f>SUMIF('2.报价结算清单'!$F$2:$F$601,$B166,'2.报价结算清单'!$L$2:$L$601)</f>
        <v>0</v>
      </c>
      <c r="I166" s="13">
        <f>SUMIF('2.报价结算清单'!$F$2:$F$601,$B166,'2.报价结算清单'!$N$2:$N$601)</f>
        <v>0</v>
      </c>
      <c r="J166" s="15">
        <f>SUMIF('2.报价结算清单'!$F$2:$F$601,B166,'2.报价结算清单'!$P$2:$P$601)</f>
        <v>0</v>
      </c>
    </row>
    <row r="167" spans="2:10" ht="39.6" hidden="1">
      <c r="B167" s="9" t="s">
        <v>1779</v>
      </c>
      <c r="C167" s="10" t="s">
        <v>1063</v>
      </c>
      <c r="D167" s="10" t="s">
        <v>1521</v>
      </c>
      <c r="E167" s="11" t="s">
        <v>1064</v>
      </c>
      <c r="F167" s="10" t="s">
        <v>59</v>
      </c>
      <c r="G167" s="12" t="s">
        <v>139</v>
      </c>
      <c r="H167" s="13">
        <f>SUMIF('2.报价结算清单'!$F$2:$F$601,$B167,'2.报价结算清单'!$L$2:$L$601)</f>
        <v>0</v>
      </c>
      <c r="I167" s="13">
        <f>SUMIF('2.报价结算清单'!$F$2:$F$601,$B167,'2.报价结算清单'!$N$2:$N$601)</f>
        <v>0</v>
      </c>
      <c r="J167" s="15">
        <f>SUMIF('2.报价结算清单'!$F$2:$F$601,B167,'2.报价结算清单'!$P$2:$P$601)</f>
        <v>0</v>
      </c>
    </row>
    <row r="168" spans="2:10" ht="39.6" hidden="1">
      <c r="B168" s="9" t="s">
        <v>1780</v>
      </c>
      <c r="C168" s="10" t="s">
        <v>677</v>
      </c>
      <c r="D168" s="10" t="s">
        <v>1521</v>
      </c>
      <c r="E168" s="11" t="s">
        <v>678</v>
      </c>
      <c r="F168" s="10" t="s">
        <v>59</v>
      </c>
      <c r="G168" s="12" t="s">
        <v>139</v>
      </c>
      <c r="H168" s="13">
        <f>SUMIF('2.报价结算清单'!$F$2:$F$601,$B168,'2.报价结算清单'!$L$2:$L$601)</f>
        <v>0</v>
      </c>
      <c r="I168" s="13">
        <f>SUMIF('2.报价结算清单'!$F$2:$F$601,$B168,'2.报价结算清单'!$N$2:$N$601)</f>
        <v>0</v>
      </c>
      <c r="J168" s="15">
        <f>SUMIF('2.报价结算清单'!$F$2:$F$601,B168,'2.报价结算清单'!$P$2:$P$601)</f>
        <v>0</v>
      </c>
    </row>
    <row r="169" spans="2:10" ht="39.6" hidden="1">
      <c r="B169" s="9" t="s">
        <v>1781</v>
      </c>
      <c r="C169" s="10" t="s">
        <v>250</v>
      </c>
      <c r="D169" s="10" t="s">
        <v>1521</v>
      </c>
      <c r="E169" s="11" t="s">
        <v>251</v>
      </c>
      <c r="F169" s="10" t="s">
        <v>59</v>
      </c>
      <c r="G169" s="12" t="s">
        <v>252</v>
      </c>
      <c r="H169" s="13">
        <f>SUMIF('2.报价结算清单'!$F$2:$F$601,$B169,'2.报价结算清单'!$L$2:$L$601)</f>
        <v>0</v>
      </c>
      <c r="I169" s="13">
        <f>SUMIF('2.报价结算清单'!$F$2:$F$601,$B169,'2.报价结算清单'!$N$2:$N$601)</f>
        <v>0</v>
      </c>
      <c r="J169" s="15">
        <f>SUMIF('2.报价结算清单'!$F$2:$F$601,B169,'2.报价结算清单'!$P$2:$P$601)</f>
        <v>0</v>
      </c>
    </row>
    <row r="170" spans="2:10" ht="39.6" hidden="1">
      <c r="B170" s="9" t="s">
        <v>1782</v>
      </c>
      <c r="C170" s="10" t="s">
        <v>542</v>
      </c>
      <c r="D170" s="10" t="s">
        <v>1521</v>
      </c>
      <c r="E170" s="11" t="s">
        <v>543</v>
      </c>
      <c r="F170" s="10" t="s">
        <v>59</v>
      </c>
      <c r="G170" s="12" t="s">
        <v>544</v>
      </c>
      <c r="H170" s="13">
        <f>SUMIF('2.报价结算清单'!$F$2:$F$601,$B170,'2.报价结算清单'!$L$2:$L$601)</f>
        <v>0</v>
      </c>
      <c r="I170" s="13">
        <f>SUMIF('2.报价结算清单'!$F$2:$F$601,$B170,'2.报价结算清单'!$N$2:$N$601)</f>
        <v>0</v>
      </c>
      <c r="J170" s="15">
        <f>SUMIF('2.报价结算清单'!$F$2:$F$601,B170,'2.报价结算清单'!$P$2:$P$601)</f>
        <v>0</v>
      </c>
    </row>
    <row r="171" spans="2:10" ht="39.6" hidden="1">
      <c r="B171" s="9" t="s">
        <v>1783</v>
      </c>
      <c r="C171" s="10" t="s">
        <v>333</v>
      </c>
      <c r="D171" s="10" t="s">
        <v>1521</v>
      </c>
      <c r="E171" s="11" t="s">
        <v>334</v>
      </c>
      <c r="F171" s="10" t="s">
        <v>59</v>
      </c>
      <c r="G171" s="12" t="s">
        <v>335</v>
      </c>
      <c r="H171" s="13">
        <f>SUMIF('2.报价结算清单'!$F$2:$F$601,$B171,'2.报价结算清单'!$L$2:$L$601)</f>
        <v>0</v>
      </c>
      <c r="I171" s="13">
        <f>SUMIF('2.报价结算清单'!$F$2:$F$601,$B171,'2.报价结算清单'!$N$2:$N$601)</f>
        <v>0</v>
      </c>
      <c r="J171" s="15">
        <f>SUMIF('2.报价结算清单'!$F$2:$F$601,B171,'2.报价结算清单'!$P$2:$P$601)</f>
        <v>0</v>
      </c>
    </row>
    <row r="172" spans="2:10" ht="26.4" hidden="1">
      <c r="B172" s="9" t="s">
        <v>1784</v>
      </c>
      <c r="C172" s="10" t="s">
        <v>1233</v>
      </c>
      <c r="D172" s="10" t="s">
        <v>1521</v>
      </c>
      <c r="E172" s="11" t="s">
        <v>1234</v>
      </c>
      <c r="F172" s="10" t="s">
        <v>136</v>
      </c>
      <c r="G172" s="12" t="s">
        <v>971</v>
      </c>
      <c r="H172" s="13">
        <f>SUMIF('2.报价结算清单'!$F$2:$F$601,$B172,'2.报价结算清单'!$L$2:$L$601)</f>
        <v>0</v>
      </c>
      <c r="I172" s="13">
        <f>SUMIF('2.报价结算清单'!$F$2:$F$601,$B172,'2.报价结算清单'!$N$2:$N$601)</f>
        <v>0</v>
      </c>
      <c r="J172" s="15">
        <f>SUMIF('2.报价结算清单'!$F$2:$F$601,B172,'2.报价结算清单'!$P$2:$P$601)</f>
        <v>0</v>
      </c>
    </row>
    <row r="173" spans="2:10" ht="26.4" hidden="1">
      <c r="B173" s="9" t="s">
        <v>1785</v>
      </c>
      <c r="C173" s="10" t="s">
        <v>587</v>
      </c>
      <c r="D173" s="10" t="s">
        <v>1521</v>
      </c>
      <c r="E173" s="11" t="s">
        <v>588</v>
      </c>
      <c r="F173" s="10" t="s">
        <v>136</v>
      </c>
      <c r="G173" s="12" t="s">
        <v>589</v>
      </c>
      <c r="H173" s="13">
        <f>SUMIF('2.报价结算清单'!$F$2:$F$601,$B173,'2.报价结算清单'!$L$2:$L$601)</f>
        <v>0</v>
      </c>
      <c r="I173" s="13">
        <f>SUMIF('2.报价结算清单'!$F$2:$F$601,$B173,'2.报价结算清单'!$N$2:$N$601)</f>
        <v>0</v>
      </c>
      <c r="J173" s="15">
        <f>SUMIF('2.报价结算清单'!$F$2:$F$601,B173,'2.报价结算清单'!$P$2:$P$601)</f>
        <v>0</v>
      </c>
    </row>
    <row r="174" spans="2:10" ht="26.4" hidden="1">
      <c r="B174" s="9" t="s">
        <v>1786</v>
      </c>
      <c r="C174" s="10" t="s">
        <v>527</v>
      </c>
      <c r="D174" s="10" t="s">
        <v>1521</v>
      </c>
      <c r="E174" s="11" t="s">
        <v>528</v>
      </c>
      <c r="F174" s="10" t="s">
        <v>136</v>
      </c>
      <c r="G174" s="12" t="s">
        <v>516</v>
      </c>
      <c r="H174" s="13">
        <f>SUMIF('2.报价结算清单'!$F$2:$F$601,$B174,'2.报价结算清单'!$L$2:$L$601)</f>
        <v>0</v>
      </c>
      <c r="I174" s="13">
        <f>SUMIF('2.报价结算清单'!$F$2:$F$601,$B174,'2.报价结算清单'!$N$2:$N$601)</f>
        <v>0</v>
      </c>
      <c r="J174" s="15">
        <f>SUMIF('2.报价结算清单'!$F$2:$F$601,B174,'2.报价结算清单'!$P$2:$P$601)</f>
        <v>0</v>
      </c>
    </row>
    <row r="175" spans="2:10" ht="26.4" hidden="1">
      <c r="B175" s="9" t="s">
        <v>1787</v>
      </c>
      <c r="C175" s="10" t="s">
        <v>213</v>
      </c>
      <c r="D175" s="10" t="s">
        <v>1521</v>
      </c>
      <c r="E175" s="11" t="s">
        <v>214</v>
      </c>
      <c r="F175" s="10" t="s">
        <v>136</v>
      </c>
      <c r="G175" s="12" t="s">
        <v>215</v>
      </c>
      <c r="H175" s="13">
        <f>SUMIF('2.报价结算清单'!$F$2:$F$601,$B175,'2.报价结算清单'!$L$2:$L$601)</f>
        <v>0</v>
      </c>
      <c r="I175" s="13">
        <f>SUMIF('2.报价结算清单'!$F$2:$F$601,$B175,'2.报价结算清单'!$N$2:$N$601)</f>
        <v>0</v>
      </c>
      <c r="J175" s="15">
        <f>SUMIF('2.报价结算清单'!$F$2:$F$601,B175,'2.报价结算清单'!$P$2:$P$601)</f>
        <v>0</v>
      </c>
    </row>
    <row r="176" spans="2:10" ht="26.4" hidden="1">
      <c r="B176" s="9" t="s">
        <v>1788</v>
      </c>
      <c r="C176" s="10" t="s">
        <v>468</v>
      </c>
      <c r="D176" s="10" t="s">
        <v>1521</v>
      </c>
      <c r="E176" s="11" t="s">
        <v>469</v>
      </c>
      <c r="F176" s="10" t="s">
        <v>136</v>
      </c>
      <c r="G176" s="12" t="s">
        <v>470</v>
      </c>
      <c r="H176" s="13">
        <f>SUMIF('2.报价结算清单'!$F$2:$F$601,$B176,'2.报价结算清单'!$L$2:$L$601)</f>
        <v>0</v>
      </c>
      <c r="I176" s="13">
        <f>SUMIF('2.报价结算清单'!$F$2:$F$601,$B176,'2.报价结算清单'!$N$2:$N$601)</f>
        <v>0</v>
      </c>
      <c r="J176" s="15">
        <f>SUMIF('2.报价结算清单'!$F$2:$F$601,B176,'2.报价结算清单'!$P$2:$P$601)</f>
        <v>0</v>
      </c>
    </row>
    <row r="177" spans="2:10" ht="26.4" hidden="1">
      <c r="B177" s="9" t="s">
        <v>1789</v>
      </c>
      <c r="C177" s="10" t="s">
        <v>272</v>
      </c>
      <c r="D177" s="10" t="s">
        <v>1521</v>
      </c>
      <c r="E177" s="11" t="s">
        <v>273</v>
      </c>
      <c r="F177" s="10" t="s">
        <v>136</v>
      </c>
      <c r="G177" s="12" t="s">
        <v>274</v>
      </c>
      <c r="H177" s="13">
        <f>SUMIF('2.报价结算清单'!$F$2:$F$601,$B177,'2.报价结算清单'!$L$2:$L$601)</f>
        <v>0</v>
      </c>
      <c r="I177" s="13">
        <f>SUMIF('2.报价结算清单'!$F$2:$F$601,$B177,'2.报价结算清单'!$N$2:$N$601)</f>
        <v>0</v>
      </c>
      <c r="J177" s="15">
        <f>SUMIF('2.报价结算清单'!$F$2:$F$601,B177,'2.报价结算清单'!$P$2:$P$601)</f>
        <v>0</v>
      </c>
    </row>
    <row r="178" spans="2:10" ht="26.4" hidden="1">
      <c r="B178" s="9" t="s">
        <v>1790</v>
      </c>
      <c r="C178" s="10" t="s">
        <v>1448</v>
      </c>
      <c r="D178" s="10" t="s">
        <v>1521</v>
      </c>
      <c r="E178" s="11" t="s">
        <v>1449</v>
      </c>
      <c r="F178" s="10" t="s">
        <v>59</v>
      </c>
      <c r="G178" s="12" t="s">
        <v>567</v>
      </c>
      <c r="H178" s="13">
        <f>SUMIF('2.报价结算清单'!$F$2:$F$601,$B178,'2.报价结算清单'!$L$2:$L$601)</f>
        <v>0</v>
      </c>
      <c r="I178" s="13">
        <f>SUMIF('2.报价结算清单'!$F$2:$F$601,$B178,'2.报价结算清单'!$N$2:$N$601)</f>
        <v>0</v>
      </c>
      <c r="J178" s="15">
        <f>SUMIF('2.报价结算清单'!$F$2:$F$601,B178,'2.报价结算清单'!$P$2:$P$601)</f>
        <v>0</v>
      </c>
    </row>
    <row r="179" spans="2:10" ht="26.4" hidden="1">
      <c r="B179" s="9" t="s">
        <v>1791</v>
      </c>
      <c r="C179" s="10" t="s">
        <v>1276</v>
      </c>
      <c r="D179" s="10" t="s">
        <v>1521</v>
      </c>
      <c r="E179" s="11" t="s">
        <v>1277</v>
      </c>
      <c r="F179" s="10" t="s">
        <v>59</v>
      </c>
      <c r="G179" s="12" t="s">
        <v>1278</v>
      </c>
      <c r="H179" s="13">
        <f>SUMIF('2.报价结算清单'!$F$2:$F$601,$B179,'2.报价结算清单'!$L$2:$L$601)</f>
        <v>0</v>
      </c>
      <c r="I179" s="13">
        <f>SUMIF('2.报价结算清单'!$F$2:$F$601,$B179,'2.报价结算清单'!$N$2:$N$601)</f>
        <v>0</v>
      </c>
      <c r="J179" s="15">
        <f>SUMIF('2.报价结算清单'!$F$2:$F$601,B179,'2.报价结算清单'!$P$2:$P$601)</f>
        <v>0</v>
      </c>
    </row>
    <row r="180" spans="2:10" ht="26.4" hidden="1">
      <c r="B180" s="9" t="s">
        <v>1792</v>
      </c>
      <c r="C180" s="10" t="s">
        <v>242</v>
      </c>
      <c r="D180" s="10" t="s">
        <v>1521</v>
      </c>
      <c r="E180" s="11" t="s">
        <v>243</v>
      </c>
      <c r="F180" s="10" t="s">
        <v>59</v>
      </c>
      <c r="G180" s="12" t="s">
        <v>244</v>
      </c>
      <c r="H180" s="13">
        <f>SUMIF('2.报价结算清单'!$F$2:$F$601,$B180,'2.报价结算清单'!$L$2:$L$601)</f>
        <v>0</v>
      </c>
      <c r="I180" s="13">
        <f>SUMIF('2.报价结算清单'!$F$2:$F$601,$B180,'2.报价结算清单'!$N$2:$N$601)</f>
        <v>0</v>
      </c>
      <c r="J180" s="15">
        <f>SUMIF('2.报价结算清单'!$F$2:$F$601,B180,'2.报价结算清单'!$P$2:$P$601)</f>
        <v>0</v>
      </c>
    </row>
    <row r="181" spans="2:10" ht="26.4" hidden="1">
      <c r="B181" s="9" t="s">
        <v>1793</v>
      </c>
      <c r="C181" s="10" t="s">
        <v>746</v>
      </c>
      <c r="D181" s="10" t="s">
        <v>1521</v>
      </c>
      <c r="E181" s="11" t="s">
        <v>747</v>
      </c>
      <c r="F181" s="10" t="s">
        <v>59</v>
      </c>
      <c r="G181" s="12" t="s">
        <v>748</v>
      </c>
      <c r="H181" s="13">
        <f>SUMIF('2.报价结算清单'!$F$2:$F$601,$B181,'2.报价结算清单'!$L$2:$L$601)</f>
        <v>0</v>
      </c>
      <c r="I181" s="13">
        <f>SUMIF('2.报价结算清单'!$F$2:$F$601,$B181,'2.报价结算清单'!$N$2:$N$601)</f>
        <v>0</v>
      </c>
      <c r="J181" s="15">
        <f>SUMIF('2.报价结算清单'!$F$2:$F$601,B181,'2.报价结算清单'!$P$2:$P$601)</f>
        <v>0</v>
      </c>
    </row>
    <row r="182" spans="2:10" ht="26.4" hidden="1">
      <c r="B182" s="9" t="s">
        <v>1794</v>
      </c>
      <c r="C182" s="10" t="s">
        <v>711</v>
      </c>
      <c r="D182" s="10" t="s">
        <v>1521</v>
      </c>
      <c r="E182" s="11" t="s">
        <v>712</v>
      </c>
      <c r="F182" s="10" t="s">
        <v>59</v>
      </c>
      <c r="G182" s="12" t="s">
        <v>713</v>
      </c>
      <c r="H182" s="13">
        <f>SUMIF('2.报价结算清单'!$F$2:$F$601,$B182,'2.报价结算清单'!$L$2:$L$601)</f>
        <v>0</v>
      </c>
      <c r="I182" s="13">
        <f>SUMIF('2.报价结算清单'!$F$2:$F$601,$B182,'2.报价结算清单'!$N$2:$N$601)</f>
        <v>0</v>
      </c>
      <c r="J182" s="15">
        <f>SUMIF('2.报价结算清单'!$F$2:$F$601,B182,'2.报价结算清单'!$P$2:$P$601)</f>
        <v>0</v>
      </c>
    </row>
    <row r="183" spans="2:10" ht="26.4" hidden="1">
      <c r="B183" s="9" t="s">
        <v>1795</v>
      </c>
      <c r="C183" s="10" t="s">
        <v>708</v>
      </c>
      <c r="D183" s="10" t="s">
        <v>1521</v>
      </c>
      <c r="E183" s="11" t="s">
        <v>709</v>
      </c>
      <c r="F183" s="10" t="s">
        <v>59</v>
      </c>
      <c r="G183" s="12" t="s">
        <v>710</v>
      </c>
      <c r="H183" s="13">
        <f>SUMIF('2.报价结算清单'!$F$2:$F$601,$B183,'2.报价结算清单'!$L$2:$L$601)</f>
        <v>0</v>
      </c>
      <c r="I183" s="13">
        <f>SUMIF('2.报价结算清单'!$F$2:$F$601,$B183,'2.报价结算清单'!$N$2:$N$601)</f>
        <v>0</v>
      </c>
      <c r="J183" s="15">
        <f>SUMIF('2.报价结算清单'!$F$2:$F$601,B183,'2.报价结算清单'!$P$2:$P$601)</f>
        <v>0</v>
      </c>
    </row>
    <row r="184" spans="2:10" ht="26.4" hidden="1">
      <c r="B184" s="9" t="s">
        <v>1796</v>
      </c>
      <c r="C184" s="10" t="s">
        <v>940</v>
      </c>
      <c r="D184" s="10" t="s">
        <v>1521</v>
      </c>
      <c r="E184" s="11" t="s">
        <v>941</v>
      </c>
      <c r="F184" s="10" t="s">
        <v>59</v>
      </c>
      <c r="G184" s="12" t="s">
        <v>567</v>
      </c>
      <c r="H184" s="13">
        <f>SUMIF('2.报价结算清单'!$F$2:$F$601,$B184,'2.报价结算清单'!$L$2:$L$601)</f>
        <v>0</v>
      </c>
      <c r="I184" s="13">
        <f>SUMIF('2.报价结算清单'!$F$2:$F$601,$B184,'2.报价结算清单'!$N$2:$N$601)</f>
        <v>0</v>
      </c>
      <c r="J184" s="15">
        <f>SUMIF('2.报价结算清单'!$F$2:$F$601,B184,'2.报价结算清单'!$P$2:$P$601)</f>
        <v>0</v>
      </c>
    </row>
    <row r="185" spans="2:10" ht="26.4" hidden="1">
      <c r="B185" s="9" t="s">
        <v>1797</v>
      </c>
      <c r="C185" s="10" t="s">
        <v>853</v>
      </c>
      <c r="D185" s="10" t="s">
        <v>1521</v>
      </c>
      <c r="E185" s="11" t="s">
        <v>854</v>
      </c>
      <c r="F185" s="10" t="s">
        <v>59</v>
      </c>
      <c r="G185" s="12" t="s">
        <v>855</v>
      </c>
      <c r="H185" s="13">
        <f>SUMIF('2.报价结算清单'!$F$2:$F$601,$B185,'2.报价结算清单'!$L$2:$L$601)</f>
        <v>0</v>
      </c>
      <c r="I185" s="13">
        <f>SUMIF('2.报价结算清单'!$F$2:$F$601,$B185,'2.报价结算清单'!$N$2:$N$601)</f>
        <v>0</v>
      </c>
      <c r="J185" s="15">
        <f>SUMIF('2.报价结算清单'!$F$2:$F$601,B185,'2.报价结算清单'!$P$2:$P$601)</f>
        <v>0</v>
      </c>
    </row>
    <row r="186" spans="2:10" ht="26.4" hidden="1">
      <c r="B186" s="9" t="s">
        <v>1798</v>
      </c>
      <c r="C186" s="10" t="s">
        <v>366</v>
      </c>
      <c r="D186" s="10" t="s">
        <v>1521</v>
      </c>
      <c r="E186" s="11" t="s">
        <v>367</v>
      </c>
      <c r="F186" s="10" t="s">
        <v>59</v>
      </c>
      <c r="G186" s="12" t="s">
        <v>368</v>
      </c>
      <c r="H186" s="13">
        <f>SUMIF('2.报价结算清单'!$F$2:$F$601,$B186,'2.报价结算清单'!$L$2:$L$601)</f>
        <v>0</v>
      </c>
      <c r="I186" s="13">
        <f>SUMIF('2.报价结算清单'!$F$2:$F$601,$B186,'2.报价结算清单'!$N$2:$N$601)</f>
        <v>0</v>
      </c>
      <c r="J186" s="15">
        <f>SUMIF('2.报价结算清单'!$F$2:$F$601,B186,'2.报价结算清单'!$P$2:$P$601)</f>
        <v>0</v>
      </c>
    </row>
    <row r="187" spans="2:10" ht="26.4" hidden="1">
      <c r="B187" s="9" t="s">
        <v>1799</v>
      </c>
      <c r="C187" s="10" t="s">
        <v>1085</v>
      </c>
      <c r="D187" s="10" t="s">
        <v>1521</v>
      </c>
      <c r="E187" s="11" t="s">
        <v>1086</v>
      </c>
      <c r="F187" s="10" t="s">
        <v>59</v>
      </c>
      <c r="G187" s="12" t="s">
        <v>1087</v>
      </c>
      <c r="H187" s="13">
        <f>SUMIF('2.报价结算清单'!$F$2:$F$601,$B187,'2.报价结算清单'!$L$2:$L$601)</f>
        <v>0</v>
      </c>
      <c r="I187" s="13">
        <f>SUMIF('2.报价结算清单'!$F$2:$F$601,$B187,'2.报价结算清单'!$N$2:$N$601)</f>
        <v>0</v>
      </c>
      <c r="J187" s="15">
        <f>SUMIF('2.报价结算清单'!$F$2:$F$601,B187,'2.报价结算清单'!$P$2:$P$601)</f>
        <v>0</v>
      </c>
    </row>
    <row r="188" spans="2:10" ht="26.4" hidden="1">
      <c r="B188" s="9" t="s">
        <v>1800</v>
      </c>
      <c r="C188" s="10" t="s">
        <v>1208</v>
      </c>
      <c r="D188" s="10" t="s">
        <v>1521</v>
      </c>
      <c r="E188" s="11" t="s">
        <v>1209</v>
      </c>
      <c r="F188" s="10" t="s">
        <v>59</v>
      </c>
      <c r="G188" s="12" t="s">
        <v>239</v>
      </c>
      <c r="H188" s="13">
        <f>SUMIF('2.报价结算清单'!$F$2:$F$601,$B188,'2.报价结算清单'!$L$2:$L$601)</f>
        <v>0</v>
      </c>
      <c r="I188" s="13">
        <f>SUMIF('2.报价结算清单'!$F$2:$F$601,$B188,'2.报价结算清单'!$N$2:$N$601)</f>
        <v>0</v>
      </c>
      <c r="J188" s="15">
        <f>SUMIF('2.报价结算清单'!$F$2:$F$601,B188,'2.报价结算清单'!$P$2:$P$601)</f>
        <v>0</v>
      </c>
    </row>
    <row r="189" spans="2:10" ht="26.4" hidden="1">
      <c r="B189" s="9" t="s">
        <v>1801</v>
      </c>
      <c r="C189" s="10" t="s">
        <v>918</v>
      </c>
      <c r="D189" s="10" t="s">
        <v>1521</v>
      </c>
      <c r="E189" s="11" t="s">
        <v>919</v>
      </c>
      <c r="F189" s="10" t="s">
        <v>59</v>
      </c>
      <c r="G189" s="12" t="s">
        <v>920</v>
      </c>
      <c r="H189" s="13">
        <f>SUMIF('2.报价结算清单'!$F$2:$F$601,$B189,'2.报价结算清单'!$L$2:$L$601)</f>
        <v>0</v>
      </c>
      <c r="I189" s="13">
        <f>SUMIF('2.报价结算清单'!$F$2:$F$601,$B189,'2.报价结算清单'!$N$2:$N$601)</f>
        <v>0</v>
      </c>
      <c r="J189" s="15">
        <f>SUMIF('2.报价结算清单'!$F$2:$F$601,B189,'2.报价结算清单'!$P$2:$P$601)</f>
        <v>0</v>
      </c>
    </row>
    <row r="190" spans="2:10" ht="26.4" hidden="1">
      <c r="B190" s="9" t="s">
        <v>1802</v>
      </c>
      <c r="C190" s="10" t="s">
        <v>487</v>
      </c>
      <c r="D190" s="10" t="s">
        <v>1521</v>
      </c>
      <c r="E190" s="11" t="s">
        <v>488</v>
      </c>
      <c r="F190" s="10" t="s">
        <v>59</v>
      </c>
      <c r="G190" s="12" t="s">
        <v>420</v>
      </c>
      <c r="H190" s="13">
        <f>SUMIF('2.报价结算清单'!$F$2:$F$601,$B190,'2.报价结算清单'!$L$2:$L$601)</f>
        <v>0</v>
      </c>
      <c r="I190" s="13">
        <f>SUMIF('2.报价结算清单'!$F$2:$F$601,$B190,'2.报价结算清单'!$N$2:$N$601)</f>
        <v>0</v>
      </c>
      <c r="J190" s="15">
        <f>SUMIF('2.报价结算清单'!$F$2:$F$601,B190,'2.报价结算清单'!$P$2:$P$601)</f>
        <v>0</v>
      </c>
    </row>
    <row r="191" spans="2:10" ht="26.4" hidden="1">
      <c r="B191" s="9" t="s">
        <v>1803</v>
      </c>
      <c r="C191" s="10" t="s">
        <v>1074</v>
      </c>
      <c r="D191" s="10" t="s">
        <v>1521</v>
      </c>
      <c r="E191" s="11" t="s">
        <v>1075</v>
      </c>
      <c r="F191" s="10" t="s">
        <v>59</v>
      </c>
      <c r="G191" s="12" t="s">
        <v>1071</v>
      </c>
      <c r="H191" s="13">
        <f>SUMIF('2.报价结算清单'!$F$2:$F$601,$B191,'2.报价结算清单'!$L$2:$L$601)</f>
        <v>0</v>
      </c>
      <c r="I191" s="13">
        <f>SUMIF('2.报价结算清单'!$F$2:$F$601,$B191,'2.报价结算清单'!$N$2:$N$601)</f>
        <v>0</v>
      </c>
      <c r="J191" s="15">
        <f>SUMIF('2.报价结算清单'!$F$2:$F$601,B191,'2.报价结算清单'!$P$2:$P$601)</f>
        <v>0</v>
      </c>
    </row>
    <row r="192" spans="2:10" ht="26.4" hidden="1">
      <c r="B192" s="9" t="s">
        <v>1804</v>
      </c>
      <c r="C192" s="10" t="s">
        <v>437</v>
      </c>
      <c r="D192" s="10" t="s">
        <v>1521</v>
      </c>
      <c r="E192" s="11" t="s">
        <v>438</v>
      </c>
      <c r="F192" s="10" t="s">
        <v>59</v>
      </c>
      <c r="G192" s="12" t="s">
        <v>205</v>
      </c>
      <c r="H192" s="13">
        <f>SUMIF('2.报价结算清单'!$F$2:$F$601,$B192,'2.报价结算清单'!$L$2:$L$601)</f>
        <v>0</v>
      </c>
      <c r="I192" s="13">
        <f>SUMIF('2.报价结算清单'!$F$2:$F$601,$B192,'2.报价结算清单'!$N$2:$N$601)</f>
        <v>0</v>
      </c>
      <c r="J192" s="15">
        <f>SUMIF('2.报价结算清单'!$F$2:$F$601,B192,'2.报价结算清单'!$P$2:$P$601)</f>
        <v>0</v>
      </c>
    </row>
    <row r="193" spans="2:10" ht="39.6" hidden="1">
      <c r="B193" s="9" t="s">
        <v>1805</v>
      </c>
      <c r="C193" s="10" t="s">
        <v>985</v>
      </c>
      <c r="D193" s="10" t="s">
        <v>1521</v>
      </c>
      <c r="E193" s="11" t="s">
        <v>986</v>
      </c>
      <c r="F193" s="10" t="s">
        <v>59</v>
      </c>
      <c r="G193" s="12" t="s">
        <v>987</v>
      </c>
      <c r="H193" s="13">
        <f>SUMIF('2.报价结算清单'!$F$2:$F$601,$B193,'2.报价结算清单'!$L$2:$L$601)</f>
        <v>0</v>
      </c>
      <c r="I193" s="13">
        <f>SUMIF('2.报价结算清单'!$F$2:$F$601,$B193,'2.报价结算清单'!$N$2:$N$601)</f>
        <v>0</v>
      </c>
      <c r="J193" s="15">
        <f>SUMIF('2.报价结算清单'!$F$2:$F$601,B193,'2.报价结算清单'!$P$2:$P$601)</f>
        <v>0</v>
      </c>
    </row>
    <row r="194" spans="2:10" ht="26.4" hidden="1">
      <c r="B194" s="9" t="s">
        <v>1806</v>
      </c>
      <c r="C194" s="10" t="s">
        <v>1222</v>
      </c>
      <c r="D194" s="10" t="s">
        <v>1521</v>
      </c>
      <c r="E194" s="11" t="s">
        <v>1223</v>
      </c>
      <c r="F194" s="10" t="s">
        <v>59</v>
      </c>
      <c r="G194" s="12" t="s">
        <v>823</v>
      </c>
      <c r="H194" s="13">
        <f>SUMIF('2.报价结算清单'!$F$2:$F$601,$B194,'2.报价结算清单'!$L$2:$L$601)</f>
        <v>0</v>
      </c>
      <c r="I194" s="13">
        <f>SUMIF('2.报价结算清单'!$F$2:$F$601,$B194,'2.报价结算清单'!$N$2:$N$601)</f>
        <v>0</v>
      </c>
      <c r="J194" s="15">
        <f>SUMIF('2.报价结算清单'!$F$2:$F$601,B194,'2.报价结算清单'!$P$2:$P$601)</f>
        <v>0</v>
      </c>
    </row>
    <row r="195" spans="2:10" ht="26.4" hidden="1">
      <c r="B195" s="9" t="s">
        <v>1807</v>
      </c>
      <c r="C195" s="10" t="s">
        <v>429</v>
      </c>
      <c r="D195" s="10" t="s">
        <v>1521</v>
      </c>
      <c r="E195" s="11" t="s">
        <v>430</v>
      </c>
      <c r="F195" s="10" t="s">
        <v>59</v>
      </c>
      <c r="G195" s="12" t="s">
        <v>431</v>
      </c>
      <c r="H195" s="13">
        <f>SUMIF('2.报价结算清单'!$F$2:$F$601,$B195,'2.报价结算清单'!$L$2:$L$601)</f>
        <v>0</v>
      </c>
      <c r="I195" s="13">
        <f>SUMIF('2.报价结算清单'!$F$2:$F$601,$B195,'2.报价结算清单'!$N$2:$N$601)</f>
        <v>0</v>
      </c>
      <c r="J195" s="15">
        <f>SUMIF('2.报价结算清单'!$F$2:$F$601,B195,'2.报价结算清单'!$P$2:$P$601)</f>
        <v>0</v>
      </c>
    </row>
    <row r="196" spans="2:10" ht="26.4" hidden="1">
      <c r="B196" s="9" t="s">
        <v>1808</v>
      </c>
      <c r="C196" s="10" t="s">
        <v>1069</v>
      </c>
      <c r="D196" s="10" t="s">
        <v>1521</v>
      </c>
      <c r="E196" s="11" t="s">
        <v>1070</v>
      </c>
      <c r="F196" s="10" t="s">
        <v>59</v>
      </c>
      <c r="G196" s="12" t="s">
        <v>1071</v>
      </c>
      <c r="H196" s="13">
        <f>SUMIF('2.报价结算清单'!$F$2:$F$601,$B196,'2.报价结算清单'!$L$2:$L$601)</f>
        <v>0</v>
      </c>
      <c r="I196" s="13">
        <f>SUMIF('2.报价结算清单'!$F$2:$F$601,$B196,'2.报价结算清单'!$N$2:$N$601)</f>
        <v>0</v>
      </c>
      <c r="J196" s="15">
        <f>SUMIF('2.报价结算清单'!$F$2:$F$601,B196,'2.报价结算清单'!$P$2:$P$601)</f>
        <v>0</v>
      </c>
    </row>
    <row r="197" spans="2:10" ht="26.4" hidden="1">
      <c r="B197" s="9" t="s">
        <v>1809</v>
      </c>
      <c r="C197" s="10" t="s">
        <v>1038</v>
      </c>
      <c r="D197" s="10" t="s">
        <v>1521</v>
      </c>
      <c r="E197" s="11" t="s">
        <v>1039</v>
      </c>
      <c r="F197" s="10" t="s">
        <v>59</v>
      </c>
      <c r="G197" s="12" t="s">
        <v>858</v>
      </c>
      <c r="H197" s="13">
        <f>SUMIF('2.报价结算清单'!$F$2:$F$601,$B197,'2.报价结算清单'!$L$2:$L$601)</f>
        <v>0</v>
      </c>
      <c r="I197" s="13">
        <f>SUMIF('2.报价结算清单'!$F$2:$F$601,$B197,'2.报价结算清单'!$N$2:$N$601)</f>
        <v>0</v>
      </c>
      <c r="J197" s="15">
        <f>SUMIF('2.报价结算清单'!$F$2:$F$601,B197,'2.报价结算清单'!$P$2:$P$601)</f>
        <v>0</v>
      </c>
    </row>
    <row r="198" spans="2:10" ht="26.4" hidden="1">
      <c r="B198" s="9" t="s">
        <v>1810</v>
      </c>
      <c r="C198" s="10" t="s">
        <v>1167</v>
      </c>
      <c r="D198" s="10" t="s">
        <v>1521</v>
      </c>
      <c r="E198" s="11" t="s">
        <v>1168</v>
      </c>
      <c r="F198" s="10" t="s">
        <v>59</v>
      </c>
      <c r="G198" s="12" t="s">
        <v>1169</v>
      </c>
      <c r="H198" s="13">
        <f>SUMIF('2.报价结算清单'!$F$2:$F$601,$B198,'2.报价结算清单'!$L$2:$L$601)</f>
        <v>0</v>
      </c>
      <c r="I198" s="13">
        <f>SUMIF('2.报价结算清单'!$F$2:$F$601,$B198,'2.报价结算清单'!$N$2:$N$601)</f>
        <v>0</v>
      </c>
      <c r="J198" s="15">
        <f>SUMIF('2.报价结算清单'!$F$2:$F$601,B198,'2.报价结算清单'!$P$2:$P$601)</f>
        <v>0</v>
      </c>
    </row>
    <row r="199" spans="2:10" hidden="1">
      <c r="B199" s="9" t="s">
        <v>1811</v>
      </c>
      <c r="C199" s="10" t="s">
        <v>804</v>
      </c>
      <c r="D199" s="10" t="s">
        <v>1521</v>
      </c>
      <c r="E199" s="11" t="s">
        <v>805</v>
      </c>
      <c r="F199" s="10" t="s">
        <v>178</v>
      </c>
      <c r="G199" s="12" t="s">
        <v>806</v>
      </c>
      <c r="H199" s="13">
        <f>SUMIF('2.报价结算清单'!$F$2:$F$601,$B199,'2.报价结算清单'!$L$2:$L$601)</f>
        <v>0</v>
      </c>
      <c r="I199" s="13">
        <f>SUMIF('2.报价结算清单'!$F$2:$F$601,$B199,'2.报价结算清单'!$N$2:$N$601)</f>
        <v>0</v>
      </c>
      <c r="J199" s="15">
        <f>SUMIF('2.报价结算清单'!$F$2:$F$601,B199,'2.报价结算清单'!$P$2:$P$601)</f>
        <v>0</v>
      </c>
    </row>
    <row r="200" spans="2:10" hidden="1">
      <c r="B200" s="9" t="s">
        <v>1812</v>
      </c>
      <c r="C200" s="10" t="s">
        <v>966</v>
      </c>
      <c r="D200" s="10" t="s">
        <v>1521</v>
      </c>
      <c r="E200" s="11" t="s">
        <v>967</v>
      </c>
      <c r="F200" s="10" t="s">
        <v>178</v>
      </c>
      <c r="G200" s="12" t="s">
        <v>968</v>
      </c>
      <c r="H200" s="13">
        <f>SUMIF('2.报价结算清单'!$F$2:$F$601,$B200,'2.报价结算清单'!$L$2:$L$601)</f>
        <v>0</v>
      </c>
      <c r="I200" s="13">
        <f>SUMIF('2.报价结算清单'!$F$2:$F$601,$B200,'2.报价结算清单'!$N$2:$N$601)</f>
        <v>0</v>
      </c>
      <c r="J200" s="15">
        <f>SUMIF('2.报价结算清单'!$F$2:$F$601,B200,'2.报价结算清单'!$P$2:$P$601)</f>
        <v>0</v>
      </c>
    </row>
    <row r="201" spans="2:10" hidden="1">
      <c r="B201" s="9" t="s">
        <v>1813</v>
      </c>
      <c r="C201" s="10" t="s">
        <v>1274</v>
      </c>
      <c r="D201" s="10" t="s">
        <v>1521</v>
      </c>
      <c r="E201" s="11" t="s">
        <v>1275</v>
      </c>
      <c r="F201" s="10" t="s">
        <v>178</v>
      </c>
      <c r="G201" s="12" t="s">
        <v>608</v>
      </c>
      <c r="H201" s="13">
        <f>SUMIF('2.报价结算清单'!$F$2:$F$601,$B201,'2.报价结算清单'!$L$2:$L$601)</f>
        <v>0</v>
      </c>
      <c r="I201" s="13">
        <f>SUMIF('2.报价结算清单'!$F$2:$F$601,$B201,'2.报价结算清单'!$N$2:$N$601)</f>
        <v>0</v>
      </c>
      <c r="J201" s="15">
        <f>SUMIF('2.报价结算清单'!$F$2:$F$601,B201,'2.报价结算清单'!$P$2:$P$601)</f>
        <v>0</v>
      </c>
    </row>
    <row r="202" spans="2:10" hidden="1">
      <c r="B202" s="9" t="s">
        <v>1814</v>
      </c>
      <c r="C202" s="10" t="s">
        <v>1263</v>
      </c>
      <c r="D202" s="10" t="s">
        <v>1521</v>
      </c>
      <c r="E202" s="11" t="s">
        <v>1264</v>
      </c>
      <c r="F202" s="10" t="s">
        <v>178</v>
      </c>
      <c r="G202" s="12" t="s">
        <v>1265</v>
      </c>
      <c r="H202" s="13">
        <f>SUMIF('2.报价结算清单'!$F$2:$F$601,$B202,'2.报价结算清单'!$L$2:$L$601)</f>
        <v>0</v>
      </c>
      <c r="I202" s="13">
        <f>SUMIF('2.报价结算清单'!$F$2:$F$601,$B202,'2.报价结算清单'!$N$2:$N$601)</f>
        <v>0</v>
      </c>
      <c r="J202" s="15">
        <f>SUMIF('2.报价结算清单'!$F$2:$F$601,B202,'2.报价结算清单'!$P$2:$P$601)</f>
        <v>0</v>
      </c>
    </row>
    <row r="203" spans="2:10" hidden="1">
      <c r="B203" s="9" t="s">
        <v>1815</v>
      </c>
      <c r="C203" s="10" t="s">
        <v>222</v>
      </c>
      <c r="D203" s="10" t="s">
        <v>1521</v>
      </c>
      <c r="E203" s="11" t="s">
        <v>223</v>
      </c>
      <c r="F203" s="10" t="s">
        <v>178</v>
      </c>
      <c r="G203" s="12" t="s">
        <v>224</v>
      </c>
      <c r="H203" s="13">
        <f>SUMIF('2.报价结算清单'!$F$2:$F$601,$B203,'2.报价结算清单'!$L$2:$L$601)</f>
        <v>0</v>
      </c>
      <c r="I203" s="13">
        <f>SUMIF('2.报价结算清单'!$F$2:$F$601,$B203,'2.报价结算清单'!$N$2:$N$601)</f>
        <v>0</v>
      </c>
      <c r="J203" s="15">
        <f>SUMIF('2.报价结算清单'!$F$2:$F$601,B203,'2.报价结算清单'!$P$2:$P$601)</f>
        <v>0</v>
      </c>
    </row>
    <row r="204" spans="2:10" hidden="1">
      <c r="B204" s="9" t="s">
        <v>1816</v>
      </c>
      <c r="C204" s="10" t="s">
        <v>606</v>
      </c>
      <c r="D204" s="10" t="s">
        <v>1521</v>
      </c>
      <c r="E204" s="11" t="s">
        <v>607</v>
      </c>
      <c r="F204" s="10" t="s">
        <v>178</v>
      </c>
      <c r="G204" s="12" t="s">
        <v>608</v>
      </c>
      <c r="H204" s="13">
        <f>SUMIF('2.报价结算清单'!$F$2:$F$601,$B204,'2.报价结算清单'!$L$2:$L$601)</f>
        <v>0</v>
      </c>
      <c r="I204" s="13">
        <f>SUMIF('2.报价结算清单'!$F$2:$F$601,$B204,'2.报价结算清单'!$N$2:$N$601)</f>
        <v>0</v>
      </c>
      <c r="J204" s="15">
        <f>SUMIF('2.报价结算清单'!$F$2:$F$601,B204,'2.报价结算清单'!$P$2:$P$601)</f>
        <v>0</v>
      </c>
    </row>
    <row r="205" spans="2:10" hidden="1">
      <c r="B205" s="9" t="s">
        <v>1817</v>
      </c>
      <c r="C205" s="10" t="s">
        <v>824</v>
      </c>
      <c r="D205" s="10" t="s">
        <v>1521</v>
      </c>
      <c r="E205" s="11" t="s">
        <v>825</v>
      </c>
      <c r="F205" s="10" t="s">
        <v>178</v>
      </c>
      <c r="G205" s="12" t="s">
        <v>826</v>
      </c>
      <c r="H205" s="13">
        <f>SUMIF('2.报价结算清单'!$F$2:$F$601,$B205,'2.报价结算清单'!$L$2:$L$601)</f>
        <v>0</v>
      </c>
      <c r="I205" s="13">
        <f>SUMIF('2.报价结算清单'!$F$2:$F$601,$B205,'2.报价结算清单'!$N$2:$N$601)</f>
        <v>0</v>
      </c>
      <c r="J205" s="15">
        <f>SUMIF('2.报价结算清单'!$F$2:$F$601,B205,'2.报价结算清单'!$P$2:$P$601)</f>
        <v>0</v>
      </c>
    </row>
    <row r="206" spans="2:10" hidden="1">
      <c r="B206" s="9" t="s">
        <v>1818</v>
      </c>
      <c r="C206" s="10" t="s">
        <v>1080</v>
      </c>
      <c r="D206" s="10" t="s">
        <v>1521</v>
      </c>
      <c r="E206" s="11" t="s">
        <v>1081</v>
      </c>
      <c r="F206" s="10" t="s">
        <v>178</v>
      </c>
      <c r="G206" s="12" t="s">
        <v>177</v>
      </c>
      <c r="H206" s="13">
        <f>SUMIF('2.报价结算清单'!$F$2:$F$601,$B206,'2.报价结算清单'!$L$2:$L$601)</f>
        <v>0</v>
      </c>
      <c r="I206" s="13">
        <f>SUMIF('2.报价结算清单'!$F$2:$F$601,$B206,'2.报价结算清单'!$N$2:$N$601)</f>
        <v>0</v>
      </c>
      <c r="J206" s="15">
        <f>SUMIF('2.报价结算清单'!$F$2:$F$601,B206,'2.报价结算清单'!$P$2:$P$601)</f>
        <v>0</v>
      </c>
    </row>
    <row r="207" spans="2:10" hidden="1">
      <c r="B207" s="9" t="s">
        <v>1819</v>
      </c>
      <c r="C207" s="10" t="s">
        <v>386</v>
      </c>
      <c r="D207" s="10" t="s">
        <v>1521</v>
      </c>
      <c r="E207" s="11" t="s">
        <v>387</v>
      </c>
      <c r="F207" s="10" t="s">
        <v>178</v>
      </c>
      <c r="G207" s="12" t="s">
        <v>268</v>
      </c>
      <c r="H207" s="13">
        <f>SUMIF('2.报价结算清单'!$F$2:$F$601,$B207,'2.报价结算清单'!$L$2:$L$601)</f>
        <v>0</v>
      </c>
      <c r="I207" s="13">
        <f>SUMIF('2.报价结算清单'!$F$2:$F$601,$B207,'2.报价结算清单'!$N$2:$N$601)</f>
        <v>0</v>
      </c>
      <c r="J207" s="15">
        <f>SUMIF('2.报价结算清单'!$F$2:$F$601,B207,'2.报价结算清单'!$P$2:$P$601)</f>
        <v>0</v>
      </c>
    </row>
    <row r="208" spans="2:10" hidden="1">
      <c r="B208" s="9" t="s">
        <v>1820</v>
      </c>
      <c r="C208" s="10" t="s">
        <v>175</v>
      </c>
      <c r="D208" s="10" t="s">
        <v>1521</v>
      </c>
      <c r="E208" s="11" t="s">
        <v>176</v>
      </c>
      <c r="F208" s="10" t="s">
        <v>178</v>
      </c>
      <c r="G208" s="12" t="s">
        <v>177</v>
      </c>
      <c r="H208" s="13">
        <f>SUMIF('2.报价结算清单'!$F$2:$F$601,$B208,'2.报价结算清单'!$L$2:$L$601)</f>
        <v>0</v>
      </c>
      <c r="I208" s="13">
        <f>SUMIF('2.报价结算清单'!$F$2:$F$601,$B208,'2.报价结算清单'!$N$2:$N$601)</f>
        <v>0</v>
      </c>
      <c r="J208" s="15">
        <f>SUMIF('2.报价结算清单'!$F$2:$F$601,B208,'2.报价结算清单'!$P$2:$P$601)</f>
        <v>0</v>
      </c>
    </row>
    <row r="209" spans="2:10" hidden="1">
      <c r="B209" s="9" t="s">
        <v>1821</v>
      </c>
      <c r="C209" s="10" t="s">
        <v>611</v>
      </c>
      <c r="D209" s="10" t="s">
        <v>1521</v>
      </c>
      <c r="E209" s="11" t="s">
        <v>612</v>
      </c>
      <c r="F209" s="10" t="s">
        <v>178</v>
      </c>
      <c r="G209" s="12" t="s">
        <v>613</v>
      </c>
      <c r="H209" s="13">
        <f>SUMIF('2.报价结算清单'!$F$2:$F$601,$B209,'2.报价结算清单'!$L$2:$L$601)</f>
        <v>0</v>
      </c>
      <c r="I209" s="13">
        <f>SUMIF('2.报价结算清单'!$F$2:$F$601,$B209,'2.报价结算清单'!$N$2:$N$601)</f>
        <v>0</v>
      </c>
      <c r="J209" s="15">
        <f>SUMIF('2.报价结算清单'!$F$2:$F$601,B209,'2.报价结算清单'!$P$2:$P$601)</f>
        <v>0</v>
      </c>
    </row>
    <row r="210" spans="2:10" hidden="1">
      <c r="B210" s="9" t="s">
        <v>1822</v>
      </c>
      <c r="C210" s="10" t="s">
        <v>353</v>
      </c>
      <c r="D210" s="10" t="s">
        <v>1521</v>
      </c>
      <c r="E210" s="11" t="s">
        <v>354</v>
      </c>
      <c r="F210" s="10" t="s">
        <v>178</v>
      </c>
      <c r="G210" s="12" t="s">
        <v>355</v>
      </c>
      <c r="H210" s="13">
        <f>SUMIF('2.报价结算清单'!$F$2:$F$601,$B210,'2.报价结算清单'!$L$2:$L$601)</f>
        <v>0</v>
      </c>
      <c r="I210" s="13">
        <f>SUMIF('2.报价结算清单'!$F$2:$F$601,$B210,'2.报价结算清单'!$N$2:$N$601)</f>
        <v>0</v>
      </c>
      <c r="J210" s="15">
        <f>SUMIF('2.报价结算清单'!$F$2:$F$601,B210,'2.报价结算清单'!$P$2:$P$601)</f>
        <v>0</v>
      </c>
    </row>
    <row r="211" spans="2:10" hidden="1">
      <c r="B211" s="9" t="s">
        <v>1823</v>
      </c>
      <c r="C211" s="10" t="s">
        <v>910</v>
      </c>
      <c r="D211" s="10" t="s">
        <v>1521</v>
      </c>
      <c r="E211" s="11" t="s">
        <v>911</v>
      </c>
      <c r="F211" s="10" t="s">
        <v>178</v>
      </c>
      <c r="G211" s="12" t="s">
        <v>912</v>
      </c>
      <c r="H211" s="13">
        <f>SUMIF('2.报价结算清单'!$F$2:$F$601,$B211,'2.报价结算清单'!$L$2:$L$601)</f>
        <v>0</v>
      </c>
      <c r="I211" s="13">
        <f>SUMIF('2.报价结算清单'!$F$2:$F$601,$B211,'2.报价结算清单'!$N$2:$N$601)</f>
        <v>0</v>
      </c>
      <c r="J211" s="15">
        <f>SUMIF('2.报价结算清单'!$F$2:$F$601,B211,'2.报价结算清单'!$P$2:$P$601)</f>
        <v>0</v>
      </c>
    </row>
    <row r="212" spans="2:10" hidden="1">
      <c r="B212" s="9" t="s">
        <v>1824</v>
      </c>
      <c r="C212" s="10" t="s">
        <v>1210</v>
      </c>
      <c r="D212" s="10" t="s">
        <v>1521</v>
      </c>
      <c r="E212" s="11" t="s">
        <v>1211</v>
      </c>
      <c r="F212" s="10" t="s">
        <v>206</v>
      </c>
      <c r="G212" s="12" t="s">
        <v>1212</v>
      </c>
      <c r="H212" s="13">
        <f>SUMIF('2.报价结算清单'!$F$2:$F$601,$B212,'2.报价结算清单'!$L$2:$L$601)</f>
        <v>0</v>
      </c>
      <c r="I212" s="13">
        <f>SUMIF('2.报价结算清单'!$F$2:$F$601,$B212,'2.报价结算清单'!$N$2:$N$601)</f>
        <v>0</v>
      </c>
      <c r="J212" s="15">
        <f>SUMIF('2.报价结算清单'!$F$2:$F$601,B212,'2.报价结算清单'!$P$2:$P$601)</f>
        <v>0</v>
      </c>
    </row>
    <row r="213" spans="2:10" ht="26.4" hidden="1">
      <c r="B213" s="9" t="s">
        <v>1825</v>
      </c>
      <c r="C213" s="10" t="s">
        <v>997</v>
      </c>
      <c r="D213" s="10" t="s">
        <v>1521</v>
      </c>
      <c r="E213" s="11" t="s">
        <v>998</v>
      </c>
      <c r="F213" s="10" t="s">
        <v>206</v>
      </c>
      <c r="G213" s="12" t="s">
        <v>971</v>
      </c>
      <c r="H213" s="13">
        <f>SUMIF('2.报价结算清单'!$F$2:$F$601,$B213,'2.报价结算清单'!$L$2:$L$601)</f>
        <v>0</v>
      </c>
      <c r="I213" s="13">
        <f>SUMIF('2.报价结算清单'!$F$2:$F$601,$B213,'2.报价结算清单'!$N$2:$N$601)</f>
        <v>0</v>
      </c>
      <c r="J213" s="15">
        <f>SUMIF('2.报价结算清单'!$F$2:$F$601,B213,'2.报价结算清单'!$P$2:$P$601)</f>
        <v>0</v>
      </c>
    </row>
    <row r="214" spans="2:10" ht="26.4" hidden="1">
      <c r="B214" s="9" t="s">
        <v>1826</v>
      </c>
      <c r="C214" s="10" t="s">
        <v>969</v>
      </c>
      <c r="D214" s="10" t="s">
        <v>1521</v>
      </c>
      <c r="E214" s="11" t="s">
        <v>970</v>
      </c>
      <c r="F214" s="10" t="s">
        <v>206</v>
      </c>
      <c r="G214" s="12" t="s">
        <v>971</v>
      </c>
      <c r="H214" s="13">
        <f>SUMIF('2.报价结算清单'!$F$2:$F$601,$B214,'2.报价结算清单'!$L$2:$L$601)</f>
        <v>0</v>
      </c>
      <c r="I214" s="13">
        <f>SUMIF('2.报价结算清单'!$F$2:$F$601,$B214,'2.报价结算清单'!$N$2:$N$601)</f>
        <v>0</v>
      </c>
      <c r="J214" s="15">
        <f>SUMIF('2.报价结算清单'!$F$2:$F$601,B214,'2.报价结算清单'!$P$2:$P$601)</f>
        <v>0</v>
      </c>
    </row>
    <row r="215" spans="2:10" hidden="1">
      <c r="B215" s="9" t="s">
        <v>1827</v>
      </c>
      <c r="C215" s="10" t="s">
        <v>1032</v>
      </c>
      <c r="D215" s="10" t="s">
        <v>1521</v>
      </c>
      <c r="E215" s="11" t="s">
        <v>1033</v>
      </c>
      <c r="F215" s="10" t="s">
        <v>206</v>
      </c>
      <c r="G215" s="12" t="s">
        <v>1034</v>
      </c>
      <c r="H215" s="13">
        <f>SUMIF('2.报价结算清单'!$F$2:$F$601,$B215,'2.报价结算清单'!$L$2:$L$601)</f>
        <v>0</v>
      </c>
      <c r="I215" s="13">
        <f>SUMIF('2.报价结算清单'!$F$2:$F$601,$B215,'2.报价结算清单'!$N$2:$N$601)</f>
        <v>0</v>
      </c>
      <c r="J215" s="15">
        <f>SUMIF('2.报价结算清单'!$F$2:$F$601,B215,'2.报价结算清单'!$P$2:$P$601)</f>
        <v>0</v>
      </c>
    </row>
    <row r="216" spans="2:10" ht="26.4" hidden="1">
      <c r="B216" s="9" t="s">
        <v>1828</v>
      </c>
      <c r="C216" s="10" t="s">
        <v>535</v>
      </c>
      <c r="D216" s="10" t="s">
        <v>1521</v>
      </c>
      <c r="E216" s="11" t="s">
        <v>536</v>
      </c>
      <c r="F216" s="10" t="s">
        <v>98</v>
      </c>
      <c r="G216" s="12" t="s">
        <v>171</v>
      </c>
      <c r="H216" s="13">
        <f>SUMIF('2.报价结算清单'!$F$2:$F$601,$B216,'2.报价结算清单'!$L$2:$L$601)</f>
        <v>0</v>
      </c>
      <c r="I216" s="13">
        <f>SUMIF('2.报价结算清单'!$F$2:$F$601,$B216,'2.报价结算清单'!$N$2:$N$601)</f>
        <v>0</v>
      </c>
      <c r="J216" s="15">
        <f>SUMIF('2.报价结算清单'!$F$2:$F$601,B216,'2.报价结算清单'!$P$2:$P$601)</f>
        <v>0</v>
      </c>
    </row>
    <row r="217" spans="2:10" hidden="1">
      <c r="B217" s="9" t="s">
        <v>1829</v>
      </c>
      <c r="C217" s="10" t="s">
        <v>266</v>
      </c>
      <c r="D217" s="10" t="s">
        <v>1521</v>
      </c>
      <c r="E217" s="11" t="s">
        <v>267</v>
      </c>
      <c r="F217" s="10" t="s">
        <v>178</v>
      </c>
      <c r="G217" s="12" t="s">
        <v>268</v>
      </c>
      <c r="H217" s="13">
        <f>SUMIF('2.报价结算清单'!$F$2:$F$601,$B217,'2.报价结算清单'!$L$2:$L$601)</f>
        <v>0</v>
      </c>
      <c r="I217" s="13">
        <f>SUMIF('2.报价结算清单'!$F$2:$F$601,$B217,'2.报价结算清单'!$N$2:$N$601)</f>
        <v>0</v>
      </c>
      <c r="J217" s="15">
        <f>SUMIF('2.报价结算清单'!$F$2:$F$601,B217,'2.报价结算清单'!$P$2:$P$601)</f>
        <v>0</v>
      </c>
    </row>
    <row r="218" spans="2:10" hidden="1">
      <c r="B218" s="9" t="s">
        <v>1830</v>
      </c>
      <c r="C218" s="10" t="s">
        <v>507</v>
      </c>
      <c r="D218" s="10" t="s">
        <v>1521</v>
      </c>
      <c r="E218" s="11" t="s">
        <v>508</v>
      </c>
      <c r="F218" s="10" t="s">
        <v>178</v>
      </c>
      <c r="G218" s="12" t="s">
        <v>509</v>
      </c>
      <c r="H218" s="13">
        <f>SUMIF('2.报价结算清单'!$F$2:$F$601,$B218,'2.报价结算清单'!$L$2:$L$601)</f>
        <v>0</v>
      </c>
      <c r="I218" s="13">
        <f>SUMIF('2.报价结算清单'!$F$2:$F$601,$B218,'2.报价结算清单'!$N$2:$N$601)</f>
        <v>0</v>
      </c>
      <c r="J218" s="15">
        <f>SUMIF('2.报价结算清单'!$F$2:$F$601,B218,'2.报价结算清单'!$P$2:$P$601)</f>
        <v>0</v>
      </c>
    </row>
    <row r="219" spans="2:10" hidden="1">
      <c r="B219" s="9" t="s">
        <v>1831</v>
      </c>
      <c r="C219" s="10" t="s">
        <v>1148</v>
      </c>
      <c r="D219" s="10" t="s">
        <v>1521</v>
      </c>
      <c r="E219" s="11" t="s">
        <v>1149</v>
      </c>
      <c r="F219" s="10" t="s">
        <v>178</v>
      </c>
      <c r="G219" s="12" t="s">
        <v>509</v>
      </c>
      <c r="H219" s="13">
        <f>SUMIF('2.报价结算清单'!$F$2:$F$601,$B219,'2.报价结算清单'!$L$2:$L$601)</f>
        <v>0</v>
      </c>
      <c r="I219" s="13">
        <f>SUMIF('2.报价结算清单'!$F$2:$F$601,$B219,'2.报价结算清单'!$N$2:$N$601)</f>
        <v>0</v>
      </c>
      <c r="J219" s="15">
        <f>SUMIF('2.报价结算清单'!$F$2:$F$601,B219,'2.报价结算清单'!$P$2:$P$601)</f>
        <v>0</v>
      </c>
    </row>
    <row r="220" spans="2:10" ht="26.4" hidden="1">
      <c r="B220" s="9" t="s">
        <v>1832</v>
      </c>
      <c r="C220" s="10" t="s">
        <v>1457</v>
      </c>
      <c r="D220" s="10" t="s">
        <v>1521</v>
      </c>
      <c r="E220" s="11" t="s">
        <v>1458</v>
      </c>
      <c r="F220" s="10" t="s">
        <v>417</v>
      </c>
      <c r="G220" s="12" t="s">
        <v>209</v>
      </c>
      <c r="H220" s="13">
        <f>SUMIF('2.报价结算清单'!$F$2:$F$601,$B220,'2.报价结算清单'!$L$2:$L$601)</f>
        <v>0</v>
      </c>
      <c r="I220" s="13">
        <f>SUMIF('2.报价结算清单'!$F$2:$F$601,$B220,'2.报价结算清单'!$N$2:$N$601)</f>
        <v>0</v>
      </c>
      <c r="J220" s="15">
        <f>SUMIF('2.报价结算清单'!$F$2:$F$601,B220,'2.报价结算清单'!$P$2:$P$601)</f>
        <v>0</v>
      </c>
    </row>
    <row r="221" spans="2:10" ht="26.4" hidden="1">
      <c r="B221" s="9" t="s">
        <v>1833</v>
      </c>
      <c r="C221" s="10" t="s">
        <v>415</v>
      </c>
      <c r="D221" s="10" t="s">
        <v>1521</v>
      </c>
      <c r="E221" s="11" t="s">
        <v>416</v>
      </c>
      <c r="F221" s="10" t="s">
        <v>417</v>
      </c>
      <c r="G221" s="12" t="s">
        <v>257</v>
      </c>
      <c r="H221" s="13">
        <f>SUMIF('2.报价结算清单'!$F$2:$F$601,$B221,'2.报价结算清单'!$L$2:$L$601)</f>
        <v>0</v>
      </c>
      <c r="I221" s="13">
        <f>SUMIF('2.报价结算清单'!$F$2:$F$601,$B221,'2.报价结算清单'!$N$2:$N$601)</f>
        <v>0</v>
      </c>
      <c r="J221" s="15">
        <f>SUMIF('2.报价结算清单'!$F$2:$F$601,B221,'2.报价结算清单'!$P$2:$P$601)</f>
        <v>0</v>
      </c>
    </row>
    <row r="222" spans="2:10" ht="26.4" hidden="1">
      <c r="B222" s="9" t="s">
        <v>1834</v>
      </c>
      <c r="C222" s="10" t="s">
        <v>1419</v>
      </c>
      <c r="D222" s="10" t="s">
        <v>1521</v>
      </c>
      <c r="E222" s="11" t="s">
        <v>1420</v>
      </c>
      <c r="F222" s="10" t="s">
        <v>417</v>
      </c>
      <c r="G222" s="12" t="s">
        <v>516</v>
      </c>
      <c r="H222" s="13">
        <f>SUMIF('2.报价结算清单'!$F$2:$F$601,$B222,'2.报价结算清单'!$L$2:$L$601)</f>
        <v>0</v>
      </c>
      <c r="I222" s="13">
        <f>SUMIF('2.报价结算清单'!$F$2:$F$601,$B222,'2.报价结算清单'!$N$2:$N$601)</f>
        <v>0</v>
      </c>
      <c r="J222" s="15">
        <f>SUMIF('2.报价结算清单'!$F$2:$F$601,B222,'2.报价结算清单'!$P$2:$P$601)</f>
        <v>0</v>
      </c>
    </row>
    <row r="223" spans="2:10" ht="26.4" hidden="1">
      <c r="B223" s="9" t="s">
        <v>1835</v>
      </c>
      <c r="C223" s="10" t="s">
        <v>524</v>
      </c>
      <c r="D223" s="10" t="s">
        <v>1521</v>
      </c>
      <c r="E223" s="11" t="s">
        <v>525</v>
      </c>
      <c r="F223" s="10" t="s">
        <v>417</v>
      </c>
      <c r="G223" s="12" t="s">
        <v>526</v>
      </c>
      <c r="H223" s="13">
        <f>SUMIF('2.报价结算清单'!$F$2:$F$601,$B223,'2.报价结算清单'!$L$2:$L$601)</f>
        <v>0</v>
      </c>
      <c r="I223" s="13">
        <f>SUMIF('2.报价结算清单'!$F$2:$F$601,$B223,'2.报价结算清单'!$N$2:$N$601)</f>
        <v>0</v>
      </c>
      <c r="J223" s="15">
        <f>SUMIF('2.报价结算清单'!$F$2:$F$601,B223,'2.报价结算清单'!$P$2:$P$601)</f>
        <v>0</v>
      </c>
    </row>
    <row r="224" spans="2:10" hidden="1">
      <c r="B224" s="9" t="s">
        <v>1836</v>
      </c>
      <c r="C224" s="10" t="s">
        <v>836</v>
      </c>
      <c r="D224" s="10" t="s">
        <v>1521</v>
      </c>
      <c r="E224" s="11" t="s">
        <v>837</v>
      </c>
      <c r="F224" s="10" t="s">
        <v>98</v>
      </c>
      <c r="G224" s="12" t="s">
        <v>838</v>
      </c>
      <c r="H224" s="13">
        <f>SUMIF('2.报价结算清单'!$F$2:$F$601,$B224,'2.报价结算清单'!$L$2:$L$601)</f>
        <v>0</v>
      </c>
      <c r="I224" s="13">
        <f>SUMIF('2.报价结算清单'!$F$2:$F$601,$B224,'2.报价结算清单'!$N$2:$N$601)</f>
        <v>0</v>
      </c>
      <c r="J224" s="15">
        <f>SUMIF('2.报价结算清单'!$F$2:$F$601,B224,'2.报价结算清单'!$P$2:$P$601)</f>
        <v>0</v>
      </c>
    </row>
    <row r="225" spans="2:10" hidden="1">
      <c r="B225" s="9" t="s">
        <v>1837</v>
      </c>
      <c r="C225" s="10" t="s">
        <v>190</v>
      </c>
      <c r="D225" s="10" t="s">
        <v>1521</v>
      </c>
      <c r="E225" s="11" t="s">
        <v>191</v>
      </c>
      <c r="F225" s="10" t="s">
        <v>98</v>
      </c>
      <c r="G225" s="12" t="s">
        <v>192</v>
      </c>
      <c r="H225" s="13">
        <f>SUMIF('2.报价结算清单'!$F$2:$F$601,$B225,'2.报价结算清单'!$L$2:$L$601)</f>
        <v>0</v>
      </c>
      <c r="I225" s="13">
        <f>SUMIF('2.报价结算清单'!$F$2:$F$601,$B225,'2.报价结算清单'!$N$2:$N$601)</f>
        <v>0</v>
      </c>
      <c r="J225" s="15">
        <f>SUMIF('2.报价结算清单'!$F$2:$F$601,B225,'2.报价结算清单'!$P$2:$P$601)</f>
        <v>0</v>
      </c>
    </row>
    <row r="226" spans="2:10" hidden="1">
      <c r="B226" s="9" t="s">
        <v>1838</v>
      </c>
      <c r="C226" s="10" t="s">
        <v>95</v>
      </c>
      <c r="D226" s="10" t="s">
        <v>1521</v>
      </c>
      <c r="E226" s="11" t="s">
        <v>96</v>
      </c>
      <c r="F226" s="10" t="s">
        <v>98</v>
      </c>
      <c r="G226" s="12" t="s">
        <v>97</v>
      </c>
      <c r="H226" s="13">
        <f>SUMIF('2.报价结算清单'!$F$2:$F$601,$B226,'2.报价结算清单'!$L$2:$L$601)</f>
        <v>0</v>
      </c>
      <c r="I226" s="13">
        <f>SUMIF('2.报价结算清单'!$F$2:$F$601,$B226,'2.报价结算清单'!$N$2:$N$601)</f>
        <v>0</v>
      </c>
      <c r="J226" s="15">
        <f>SUMIF('2.报价结算清单'!$F$2:$F$601,B226,'2.报价结算清单'!$P$2:$P$601)</f>
        <v>0</v>
      </c>
    </row>
    <row r="227" spans="2:10" ht="26.4" hidden="1">
      <c r="B227" s="9" t="s">
        <v>1839</v>
      </c>
      <c r="C227" s="10" t="s">
        <v>786</v>
      </c>
      <c r="D227" s="10" t="s">
        <v>1521</v>
      </c>
      <c r="E227" s="11" t="s">
        <v>787</v>
      </c>
      <c r="F227" s="10" t="s">
        <v>98</v>
      </c>
      <c r="G227" s="12" t="s">
        <v>770</v>
      </c>
      <c r="H227" s="13">
        <f>SUMIF('2.报价结算清单'!$F$2:$F$601,$B227,'2.报价结算清单'!$L$2:$L$601)</f>
        <v>0</v>
      </c>
      <c r="I227" s="13">
        <f>SUMIF('2.报价结算清单'!$F$2:$F$601,$B227,'2.报价结算清单'!$N$2:$N$601)</f>
        <v>0</v>
      </c>
      <c r="J227" s="15">
        <f>SUMIF('2.报价结算清单'!$F$2:$F$601,B227,'2.报价结算清单'!$P$2:$P$601)</f>
        <v>0</v>
      </c>
    </row>
    <row r="228" spans="2:10" ht="26.4" hidden="1">
      <c r="B228" s="9" t="s">
        <v>1840</v>
      </c>
      <c r="C228" s="10" t="s">
        <v>348</v>
      </c>
      <c r="D228" s="10" t="s">
        <v>1521</v>
      </c>
      <c r="E228" s="11" t="s">
        <v>349</v>
      </c>
      <c r="F228" s="10" t="s">
        <v>50</v>
      </c>
      <c r="G228" s="12" t="s">
        <v>350</v>
      </c>
      <c r="H228" s="13">
        <f>SUMIF('2.报价结算清单'!$F$2:$F$601,$B228,'2.报价结算清单'!$L$2:$L$601)</f>
        <v>0</v>
      </c>
      <c r="I228" s="13">
        <f>SUMIF('2.报价结算清单'!$F$2:$F$601,$B228,'2.报价结算清单'!$N$2:$N$601)</f>
        <v>0</v>
      </c>
      <c r="J228" s="15">
        <f>SUMIF('2.报价结算清单'!$F$2:$F$601,B228,'2.报价结算清单'!$P$2:$P$601)</f>
        <v>0</v>
      </c>
    </row>
    <row r="229" spans="2:10" ht="26.4" hidden="1">
      <c r="B229" s="9" t="s">
        <v>1841</v>
      </c>
      <c r="C229" s="10" t="s">
        <v>1160</v>
      </c>
      <c r="D229" s="10" t="s">
        <v>1521</v>
      </c>
      <c r="E229" s="11" t="s">
        <v>1161</v>
      </c>
      <c r="F229" s="10" t="s">
        <v>50</v>
      </c>
      <c r="G229" s="12" t="s">
        <v>209</v>
      </c>
      <c r="H229" s="13">
        <f>SUMIF('2.报价结算清单'!$F$2:$F$601,$B229,'2.报价结算清单'!$L$2:$L$601)</f>
        <v>0</v>
      </c>
      <c r="I229" s="13">
        <f>SUMIF('2.报价结算清单'!$F$2:$F$601,$B229,'2.报价结算清单'!$N$2:$N$601)</f>
        <v>0</v>
      </c>
      <c r="J229" s="15">
        <f>SUMIF('2.报价结算清单'!$F$2:$F$601,B229,'2.报价结算清单'!$P$2:$P$601)</f>
        <v>0</v>
      </c>
    </row>
    <row r="230" spans="2:10" ht="26.4" hidden="1">
      <c r="B230" s="9" t="s">
        <v>1842</v>
      </c>
      <c r="C230" s="10" t="s">
        <v>499</v>
      </c>
      <c r="D230" s="10" t="s">
        <v>1521</v>
      </c>
      <c r="E230" s="11" t="s">
        <v>500</v>
      </c>
      <c r="F230" s="10" t="s">
        <v>50</v>
      </c>
      <c r="G230" s="12" t="s">
        <v>501</v>
      </c>
      <c r="H230" s="13">
        <f>SUMIF('2.报价结算清单'!$F$2:$F$601,$B230,'2.报价结算清单'!$L$2:$L$601)</f>
        <v>0</v>
      </c>
      <c r="I230" s="13">
        <f>SUMIF('2.报价结算清单'!$F$2:$F$601,$B230,'2.报价结算清单'!$N$2:$N$601)</f>
        <v>0</v>
      </c>
      <c r="J230" s="15">
        <f>SUMIF('2.报价结算清单'!$F$2:$F$601,B230,'2.报价结算清单'!$P$2:$P$601)</f>
        <v>0</v>
      </c>
    </row>
    <row r="231" spans="2:10" ht="26.4" hidden="1">
      <c r="B231" s="9" t="s">
        <v>1843</v>
      </c>
      <c r="C231" s="10" t="s">
        <v>604</v>
      </c>
      <c r="D231" s="10" t="s">
        <v>1521</v>
      </c>
      <c r="E231" s="11" t="s">
        <v>605</v>
      </c>
      <c r="F231" s="10" t="s">
        <v>50</v>
      </c>
      <c r="G231" s="12" t="s">
        <v>567</v>
      </c>
      <c r="H231" s="13">
        <f>SUMIF('2.报价结算清单'!$F$2:$F$601,$B231,'2.报价结算清单'!$L$2:$L$601)</f>
        <v>0</v>
      </c>
      <c r="I231" s="13">
        <f>SUMIF('2.报价结算清单'!$F$2:$F$601,$B231,'2.报价结算清单'!$N$2:$N$601)</f>
        <v>0</v>
      </c>
      <c r="J231" s="15">
        <f>SUMIF('2.报价结算清单'!$F$2:$F$601,B231,'2.报价结算清单'!$P$2:$P$601)</f>
        <v>0</v>
      </c>
    </row>
    <row r="232" spans="2:10" ht="39.6" hidden="1">
      <c r="B232" s="9" t="s">
        <v>1844</v>
      </c>
      <c r="C232" s="10" t="s">
        <v>137</v>
      </c>
      <c r="D232" s="10" t="s">
        <v>1521</v>
      </c>
      <c r="E232" s="11" t="s">
        <v>138</v>
      </c>
      <c r="F232" s="10" t="s">
        <v>50</v>
      </c>
      <c r="G232" s="12" t="s">
        <v>139</v>
      </c>
      <c r="H232" s="13">
        <f>SUMIF('2.报价结算清单'!$F$2:$F$601,$B232,'2.报价结算清单'!$L$2:$L$601)</f>
        <v>0</v>
      </c>
      <c r="I232" s="13">
        <f>SUMIF('2.报价结算清单'!$F$2:$F$601,$B232,'2.报价结算清单'!$N$2:$N$601)</f>
        <v>0</v>
      </c>
      <c r="J232" s="15">
        <f>SUMIF('2.报价结算清单'!$F$2:$F$601,B232,'2.报价结算清单'!$P$2:$P$601)</f>
        <v>0</v>
      </c>
    </row>
    <row r="233" spans="2:10" ht="26.4" hidden="1">
      <c r="B233" s="9" t="s">
        <v>1845</v>
      </c>
      <c r="C233" s="10" t="s">
        <v>1326</v>
      </c>
      <c r="D233" s="10" t="s">
        <v>1521</v>
      </c>
      <c r="E233" s="11" t="s">
        <v>1327</v>
      </c>
      <c r="F233" s="10" t="s">
        <v>178</v>
      </c>
      <c r="G233" s="12" t="s">
        <v>1328</v>
      </c>
      <c r="H233" s="13">
        <f>SUMIF('2.报价结算清单'!$F$2:$F$601,$B233,'2.报价结算清单'!$L$2:$L$601)</f>
        <v>0</v>
      </c>
      <c r="I233" s="13">
        <f>SUMIF('2.报价结算清单'!$F$2:$F$601,$B233,'2.报价结算清单'!$N$2:$N$601)</f>
        <v>0</v>
      </c>
      <c r="J233" s="15">
        <f>SUMIF('2.报价结算清单'!$F$2:$F$601,B233,'2.报价结算清单'!$P$2:$P$601)</f>
        <v>0</v>
      </c>
    </row>
    <row r="234" spans="2:10" ht="26.4" hidden="1">
      <c r="B234" s="9" t="s">
        <v>1846</v>
      </c>
      <c r="C234" s="10" t="s">
        <v>237</v>
      </c>
      <c r="D234" s="10" t="s">
        <v>1521</v>
      </c>
      <c r="E234" s="11" t="s">
        <v>238</v>
      </c>
      <c r="F234" s="10" t="s">
        <v>178</v>
      </c>
      <c r="G234" s="12" t="s">
        <v>239</v>
      </c>
      <c r="H234" s="13">
        <f>SUMIF('2.报价结算清单'!$F$2:$F$601,$B234,'2.报价结算清单'!$L$2:$L$601)</f>
        <v>0</v>
      </c>
      <c r="I234" s="13">
        <f>SUMIF('2.报价结算清单'!$F$2:$F$601,$B234,'2.报价结算清单'!$N$2:$N$601)</f>
        <v>0</v>
      </c>
      <c r="J234" s="15">
        <f>SUMIF('2.报价结算清单'!$F$2:$F$601,B234,'2.报价结算清单'!$P$2:$P$601)</f>
        <v>0</v>
      </c>
    </row>
    <row r="235" spans="2:10" ht="39.6" hidden="1">
      <c r="B235" s="9" t="s">
        <v>1847</v>
      </c>
      <c r="C235" s="10" t="s">
        <v>1329</v>
      </c>
      <c r="D235" s="10" t="s">
        <v>1521</v>
      </c>
      <c r="E235" s="11" t="s">
        <v>1330</v>
      </c>
      <c r="F235" s="10" t="s">
        <v>178</v>
      </c>
      <c r="G235" s="12" t="s">
        <v>1331</v>
      </c>
      <c r="H235" s="13">
        <f>SUMIF('2.报价结算清单'!$F$2:$F$601,$B235,'2.报价结算清单'!$L$2:$L$601)</f>
        <v>0</v>
      </c>
      <c r="I235" s="13">
        <f>SUMIF('2.报价结算清单'!$F$2:$F$601,$B235,'2.报价结算清单'!$N$2:$N$601)</f>
        <v>0</v>
      </c>
      <c r="J235" s="15">
        <f>SUMIF('2.报价结算清单'!$F$2:$F$601,B235,'2.报价结算清单'!$P$2:$P$601)</f>
        <v>0</v>
      </c>
    </row>
    <row r="236" spans="2:10" ht="26.4" hidden="1">
      <c r="B236" s="9" t="s">
        <v>1848</v>
      </c>
      <c r="C236" s="10" t="s">
        <v>1217</v>
      </c>
      <c r="D236" s="10" t="s">
        <v>1521</v>
      </c>
      <c r="E236" s="11" t="s">
        <v>1218</v>
      </c>
      <c r="F236" s="10" t="s">
        <v>178</v>
      </c>
      <c r="G236" s="12" t="s">
        <v>1219</v>
      </c>
      <c r="H236" s="13">
        <f>SUMIF('2.报价结算清单'!$F$2:$F$601,$B236,'2.报价结算清单'!$L$2:$L$601)</f>
        <v>0</v>
      </c>
      <c r="I236" s="13">
        <f>SUMIF('2.报价结算清单'!$F$2:$F$601,$B236,'2.报价结算清单'!$N$2:$N$601)</f>
        <v>0</v>
      </c>
      <c r="J236" s="15">
        <f>SUMIF('2.报价结算清单'!$F$2:$F$601,B236,'2.报价结算清单'!$P$2:$P$601)</f>
        <v>0</v>
      </c>
    </row>
    <row r="237" spans="2:10" ht="39.6" hidden="1">
      <c r="B237" s="9" t="s">
        <v>1849</v>
      </c>
      <c r="C237" s="10" t="s">
        <v>1061</v>
      </c>
      <c r="D237" s="10" t="s">
        <v>1521</v>
      </c>
      <c r="E237" s="11" t="s">
        <v>1062</v>
      </c>
      <c r="F237" s="10" t="s">
        <v>178</v>
      </c>
      <c r="G237" s="12" t="s">
        <v>165</v>
      </c>
      <c r="H237" s="13">
        <f>SUMIF('2.报价结算清单'!$F$2:$F$601,$B237,'2.报价结算清单'!$L$2:$L$601)</f>
        <v>0</v>
      </c>
      <c r="I237" s="13">
        <f>SUMIF('2.报价结算清单'!$F$2:$F$601,$B237,'2.报价结算清单'!$N$2:$N$601)</f>
        <v>0</v>
      </c>
      <c r="J237" s="15">
        <f>SUMIF('2.报价结算清单'!$F$2:$F$601,B237,'2.报价结算清单'!$P$2:$P$601)</f>
        <v>0</v>
      </c>
    </row>
    <row r="238" spans="2:10" ht="26.4" hidden="1">
      <c r="B238" s="9" t="s">
        <v>1850</v>
      </c>
      <c r="C238" s="10" t="s">
        <v>1299</v>
      </c>
      <c r="D238" s="10" t="s">
        <v>1521</v>
      </c>
      <c r="E238" s="11" t="s">
        <v>1300</v>
      </c>
      <c r="F238" s="10" t="s">
        <v>178</v>
      </c>
      <c r="G238" s="12" t="s">
        <v>1301</v>
      </c>
      <c r="H238" s="13">
        <f>SUMIF('2.报价结算清单'!$F$2:$F$601,$B238,'2.报价结算清单'!$L$2:$L$601)</f>
        <v>0</v>
      </c>
      <c r="I238" s="13">
        <f>SUMIF('2.报价结算清单'!$F$2:$F$601,$B238,'2.报价结算清单'!$N$2:$N$601)</f>
        <v>0</v>
      </c>
      <c r="J238" s="15">
        <f>SUMIF('2.报价结算清单'!$F$2:$F$601,B238,'2.报价结算清单'!$P$2:$P$601)</f>
        <v>0</v>
      </c>
    </row>
    <row r="239" spans="2:10" ht="26.4" hidden="1">
      <c r="B239" s="9" t="s">
        <v>1851</v>
      </c>
      <c r="C239" s="10" t="s">
        <v>1059</v>
      </c>
      <c r="D239" s="10" t="s">
        <v>1521</v>
      </c>
      <c r="E239" s="11" t="s">
        <v>1060</v>
      </c>
      <c r="F239" s="10" t="s">
        <v>178</v>
      </c>
      <c r="G239" s="12" t="s">
        <v>239</v>
      </c>
      <c r="H239" s="13">
        <f>SUMIF('2.报价结算清单'!$F$2:$F$601,$B239,'2.报价结算清单'!$L$2:$L$601)</f>
        <v>0</v>
      </c>
      <c r="I239" s="13">
        <f>SUMIF('2.报价结算清单'!$F$2:$F$601,$B239,'2.报价结算清单'!$N$2:$N$601)</f>
        <v>0</v>
      </c>
      <c r="J239" s="15">
        <f>SUMIF('2.报价结算清单'!$F$2:$F$601,B239,'2.报价结算清单'!$P$2:$P$601)</f>
        <v>0</v>
      </c>
    </row>
    <row r="240" spans="2:10" ht="39.6" hidden="1">
      <c r="B240" s="9" t="s">
        <v>1852</v>
      </c>
      <c r="C240" s="10" t="s">
        <v>210</v>
      </c>
      <c r="D240" s="10" t="s">
        <v>1521</v>
      </c>
      <c r="E240" s="11" t="s">
        <v>211</v>
      </c>
      <c r="F240" s="10" t="s">
        <v>178</v>
      </c>
      <c r="G240" s="12" t="s">
        <v>212</v>
      </c>
      <c r="H240" s="13">
        <f>SUMIF('2.报价结算清单'!$F$2:$F$601,$B240,'2.报价结算清单'!$L$2:$L$601)</f>
        <v>0</v>
      </c>
      <c r="I240" s="13">
        <f>SUMIF('2.报价结算清单'!$F$2:$F$601,$B240,'2.报价结算清单'!$N$2:$N$601)</f>
        <v>0</v>
      </c>
      <c r="J240" s="15">
        <f>SUMIF('2.报价结算清单'!$F$2:$F$601,B240,'2.报价结算清单'!$P$2:$P$601)</f>
        <v>0</v>
      </c>
    </row>
    <row r="241" spans="2:10" ht="39.6" hidden="1">
      <c r="B241" s="9" t="s">
        <v>1853</v>
      </c>
      <c r="C241" s="10" t="s">
        <v>626</v>
      </c>
      <c r="D241" s="10" t="s">
        <v>1521</v>
      </c>
      <c r="E241" s="11" t="s">
        <v>627</v>
      </c>
      <c r="F241" s="10" t="s">
        <v>178</v>
      </c>
      <c r="G241" s="12" t="s">
        <v>628</v>
      </c>
      <c r="H241" s="13">
        <f>SUMIF('2.报价结算清单'!$F$2:$F$601,$B241,'2.报价结算清单'!$L$2:$L$601)</f>
        <v>0</v>
      </c>
      <c r="I241" s="13">
        <f>SUMIF('2.报价结算清单'!$F$2:$F$601,$B241,'2.报价结算清单'!$N$2:$N$601)</f>
        <v>0</v>
      </c>
      <c r="J241" s="15">
        <f>SUMIF('2.报价结算清单'!$F$2:$F$601,B241,'2.报价结算清单'!$P$2:$P$601)</f>
        <v>0</v>
      </c>
    </row>
    <row r="242" spans="2:10" ht="39.6" hidden="1">
      <c r="B242" s="9" t="s">
        <v>1854</v>
      </c>
      <c r="C242" s="10" t="s">
        <v>994</v>
      </c>
      <c r="D242" s="10" t="s">
        <v>1521</v>
      </c>
      <c r="E242" s="11" t="s">
        <v>995</v>
      </c>
      <c r="F242" s="10" t="s">
        <v>178</v>
      </c>
      <c r="G242" s="12" t="s">
        <v>996</v>
      </c>
      <c r="H242" s="13">
        <f>SUMIF('2.报价结算清单'!$F$2:$F$601,$B242,'2.报价结算清单'!$L$2:$L$601)</f>
        <v>0</v>
      </c>
      <c r="I242" s="13">
        <f>SUMIF('2.报价结算清单'!$F$2:$F$601,$B242,'2.报价结算清单'!$N$2:$N$601)</f>
        <v>0</v>
      </c>
      <c r="J242" s="15">
        <f>SUMIF('2.报价结算清单'!$F$2:$F$601,B242,'2.报价结算清单'!$P$2:$P$601)</f>
        <v>0</v>
      </c>
    </row>
    <row r="243" spans="2:10" ht="39.6" hidden="1">
      <c r="B243" s="9" t="s">
        <v>1855</v>
      </c>
      <c r="C243" s="10" t="s">
        <v>1285</v>
      </c>
      <c r="D243" s="10" t="s">
        <v>1521</v>
      </c>
      <c r="E243" s="11" t="s">
        <v>1286</v>
      </c>
      <c r="F243" s="10" t="s">
        <v>178</v>
      </c>
      <c r="G243" s="12" t="s">
        <v>1287</v>
      </c>
      <c r="H243" s="13">
        <f>SUMIF('2.报价结算清单'!$F$2:$F$601,$B243,'2.报价结算清单'!$L$2:$L$601)</f>
        <v>0</v>
      </c>
      <c r="I243" s="13">
        <f>SUMIF('2.报价结算清单'!$F$2:$F$601,$B243,'2.报价结算清单'!$N$2:$N$601)</f>
        <v>0</v>
      </c>
      <c r="J243" s="15">
        <f>SUMIF('2.报价结算清单'!$F$2:$F$601,B243,'2.报价结算清单'!$P$2:$P$601)</f>
        <v>0</v>
      </c>
    </row>
    <row r="244" spans="2:10" ht="26.4" hidden="1">
      <c r="B244" s="9" t="s">
        <v>1856</v>
      </c>
      <c r="C244" s="10" t="s">
        <v>1102</v>
      </c>
      <c r="D244" s="10" t="s">
        <v>1521</v>
      </c>
      <c r="E244" s="11" t="s">
        <v>1103</v>
      </c>
      <c r="F244" s="10" t="s">
        <v>178</v>
      </c>
      <c r="G244" s="12" t="s">
        <v>567</v>
      </c>
      <c r="H244" s="13">
        <f>SUMIF('2.报价结算清单'!$F$2:$F$601,$B244,'2.报价结算清单'!$L$2:$L$601)</f>
        <v>0</v>
      </c>
      <c r="I244" s="13">
        <f>SUMIF('2.报价结算清单'!$F$2:$F$601,$B244,'2.报价结算清单'!$N$2:$N$601)</f>
        <v>0</v>
      </c>
      <c r="J244" s="15">
        <f>SUMIF('2.报价结算清单'!$F$2:$F$601,B244,'2.报价结算清单'!$P$2:$P$601)</f>
        <v>0</v>
      </c>
    </row>
    <row r="245" spans="2:10" ht="39.6" hidden="1">
      <c r="B245" s="9" t="s">
        <v>1857</v>
      </c>
      <c r="C245" s="10" t="s">
        <v>1072</v>
      </c>
      <c r="D245" s="10" t="s">
        <v>1521</v>
      </c>
      <c r="E245" s="11" t="s">
        <v>1073</v>
      </c>
      <c r="F245" s="10" t="s">
        <v>206</v>
      </c>
      <c r="G245" s="12" t="s">
        <v>49</v>
      </c>
      <c r="H245" s="13">
        <f>SUMIF('2.报价结算清单'!$F$2:$F$601,$B245,'2.报价结算清单'!$L$2:$L$601)</f>
        <v>0</v>
      </c>
      <c r="I245" s="13">
        <f>SUMIF('2.报价结算清单'!$F$2:$F$601,$B245,'2.报价结算清单'!$N$2:$N$601)</f>
        <v>0</v>
      </c>
      <c r="J245" s="15">
        <f>SUMIF('2.报价结算清单'!$F$2:$F$601,B245,'2.报价结算清单'!$P$2:$P$601)</f>
        <v>0</v>
      </c>
    </row>
    <row r="246" spans="2:10" ht="39.6" hidden="1">
      <c r="B246" s="9" t="s">
        <v>1858</v>
      </c>
      <c r="C246" s="10" t="s">
        <v>974</v>
      </c>
      <c r="D246" s="10" t="s">
        <v>1521</v>
      </c>
      <c r="E246" s="11" t="s">
        <v>975</v>
      </c>
      <c r="F246" s="10" t="s">
        <v>206</v>
      </c>
      <c r="G246" s="12" t="s">
        <v>976</v>
      </c>
      <c r="H246" s="13">
        <f>SUMIF('2.报价结算清单'!$F$2:$F$601,$B246,'2.报价结算清单'!$L$2:$L$601)</f>
        <v>0</v>
      </c>
      <c r="I246" s="13">
        <f>SUMIF('2.报价结算清单'!$F$2:$F$601,$B246,'2.报价结算清单'!$N$2:$N$601)</f>
        <v>0</v>
      </c>
      <c r="J246" s="15">
        <f>SUMIF('2.报价结算清单'!$F$2:$F$601,B246,'2.报价结算清单'!$P$2:$P$601)</f>
        <v>0</v>
      </c>
    </row>
    <row r="247" spans="2:10" ht="26.4" hidden="1">
      <c r="B247" s="9" t="s">
        <v>1859</v>
      </c>
      <c r="C247" s="10" t="s">
        <v>264</v>
      </c>
      <c r="D247" s="10" t="s">
        <v>1521</v>
      </c>
      <c r="E247" s="11" t="s">
        <v>265</v>
      </c>
      <c r="F247" s="10" t="s">
        <v>98</v>
      </c>
      <c r="G247" s="12" t="s">
        <v>257</v>
      </c>
      <c r="H247" s="13">
        <f>SUMIF('2.报价结算清单'!$F$2:$F$601,$B247,'2.报价结算清单'!$L$2:$L$601)</f>
        <v>0</v>
      </c>
      <c r="I247" s="13">
        <f>SUMIF('2.报价结算清单'!$F$2:$F$601,$B247,'2.报价结算清单'!$N$2:$N$601)</f>
        <v>0</v>
      </c>
      <c r="J247" s="15">
        <f>SUMIF('2.报价结算清单'!$F$2:$F$601,B247,'2.报价结算清单'!$P$2:$P$601)</f>
        <v>0</v>
      </c>
    </row>
    <row r="248" spans="2:10" ht="26.4" hidden="1">
      <c r="B248" s="9" t="s">
        <v>1860</v>
      </c>
      <c r="C248" s="10" t="s">
        <v>425</v>
      </c>
      <c r="D248" s="10" t="s">
        <v>1521</v>
      </c>
      <c r="E248" s="11" t="s">
        <v>426</v>
      </c>
      <c r="F248" s="10" t="s">
        <v>98</v>
      </c>
      <c r="G248" s="12" t="s">
        <v>257</v>
      </c>
      <c r="H248" s="13">
        <f>SUMIF('2.报价结算清单'!$F$2:$F$601,$B248,'2.报价结算清单'!$L$2:$L$601)</f>
        <v>0</v>
      </c>
      <c r="I248" s="13">
        <f>SUMIF('2.报价结算清单'!$F$2:$F$601,$B248,'2.报价结算清单'!$N$2:$N$601)</f>
        <v>0</v>
      </c>
      <c r="J248" s="15">
        <f>SUMIF('2.报价结算清单'!$F$2:$F$601,B248,'2.报价结算清单'!$P$2:$P$601)</f>
        <v>0</v>
      </c>
    </row>
    <row r="249" spans="2:10" ht="26.4" hidden="1">
      <c r="B249" s="9" t="s">
        <v>1861</v>
      </c>
      <c r="C249" s="10" t="s">
        <v>374</v>
      </c>
      <c r="D249" s="10" t="s">
        <v>1521</v>
      </c>
      <c r="E249" s="11" t="s">
        <v>375</v>
      </c>
      <c r="F249" s="10" t="s">
        <v>98</v>
      </c>
      <c r="G249" s="12" t="s">
        <v>257</v>
      </c>
      <c r="H249" s="13">
        <f>SUMIF('2.报价结算清单'!$F$2:$F$601,$B249,'2.报价结算清单'!$L$2:$L$601)</f>
        <v>0</v>
      </c>
      <c r="I249" s="13">
        <f>SUMIF('2.报价结算清单'!$F$2:$F$601,$B249,'2.报价结算清单'!$N$2:$N$601)</f>
        <v>0</v>
      </c>
      <c r="J249" s="15">
        <f>SUMIF('2.报价结算清单'!$F$2:$F$601,B249,'2.报价结算清单'!$P$2:$P$601)</f>
        <v>0</v>
      </c>
    </row>
    <row r="250" spans="2:10" hidden="1">
      <c r="B250" s="9" t="s">
        <v>1862</v>
      </c>
      <c r="C250" s="10" t="s">
        <v>754</v>
      </c>
      <c r="D250" s="10" t="s">
        <v>1521</v>
      </c>
      <c r="E250" s="11" t="s">
        <v>755</v>
      </c>
      <c r="F250" s="10" t="s">
        <v>98</v>
      </c>
      <c r="G250" s="12" t="s">
        <v>756</v>
      </c>
      <c r="H250" s="13">
        <f>SUMIF('2.报价结算清单'!$F$2:$F$601,$B250,'2.报价结算清单'!$L$2:$L$601)</f>
        <v>0</v>
      </c>
      <c r="I250" s="13">
        <f>SUMIF('2.报价结算清单'!$F$2:$F$601,$B250,'2.报价结算清单'!$N$2:$N$601)</f>
        <v>0</v>
      </c>
      <c r="J250" s="15">
        <f>SUMIF('2.报价结算清单'!$F$2:$F$601,B250,'2.报价结算清单'!$P$2:$P$601)</f>
        <v>0</v>
      </c>
    </row>
    <row r="251" spans="2:10" ht="26.4" hidden="1">
      <c r="B251" s="9" t="s">
        <v>1863</v>
      </c>
      <c r="C251" s="10" t="s">
        <v>777</v>
      </c>
      <c r="D251" s="10" t="s">
        <v>1521</v>
      </c>
      <c r="E251" s="11" t="s">
        <v>778</v>
      </c>
      <c r="F251" s="10" t="s">
        <v>98</v>
      </c>
      <c r="G251" s="12" t="s">
        <v>779</v>
      </c>
      <c r="H251" s="13">
        <f>SUMIF('2.报价结算清单'!$F$2:$F$601,$B251,'2.报价结算清单'!$L$2:$L$601)</f>
        <v>0</v>
      </c>
      <c r="I251" s="13">
        <f>SUMIF('2.报价结算清单'!$F$2:$F$601,$B251,'2.报价结算清单'!$N$2:$N$601)</f>
        <v>0</v>
      </c>
      <c r="J251" s="15">
        <f>SUMIF('2.报价结算清单'!$F$2:$F$601,B251,'2.报价结算清单'!$P$2:$P$601)</f>
        <v>0</v>
      </c>
    </row>
    <row r="252" spans="2:10" ht="26.4" hidden="1">
      <c r="B252" s="9" t="s">
        <v>1864</v>
      </c>
      <c r="C252" s="10" t="s">
        <v>255</v>
      </c>
      <c r="D252" s="10" t="s">
        <v>1521</v>
      </c>
      <c r="E252" s="11" t="s">
        <v>256</v>
      </c>
      <c r="F252" s="10" t="s">
        <v>98</v>
      </c>
      <c r="G252" s="12" t="s">
        <v>257</v>
      </c>
      <c r="H252" s="13">
        <f>SUMIF('2.报价结算清单'!$F$2:$F$601,$B252,'2.报价结算清单'!$L$2:$L$601)</f>
        <v>0</v>
      </c>
      <c r="I252" s="13">
        <f>SUMIF('2.报价结算清单'!$F$2:$F$601,$B252,'2.报价结算清单'!$N$2:$N$601)</f>
        <v>0</v>
      </c>
      <c r="J252" s="15">
        <f>SUMIF('2.报价结算清单'!$F$2:$F$601,B252,'2.报价结算清单'!$P$2:$P$601)</f>
        <v>0</v>
      </c>
    </row>
    <row r="253" spans="2:10" ht="26.4" hidden="1">
      <c r="B253" s="9" t="s">
        <v>1865</v>
      </c>
      <c r="C253" s="10" t="s">
        <v>714</v>
      </c>
      <c r="D253" s="10" t="s">
        <v>1521</v>
      </c>
      <c r="E253" s="11" t="s">
        <v>715</v>
      </c>
      <c r="F253" s="10" t="s">
        <v>98</v>
      </c>
      <c r="G253" s="12" t="s">
        <v>470</v>
      </c>
      <c r="H253" s="13">
        <f>SUMIF('2.报价结算清单'!$F$2:$F$601,$B253,'2.报价结算清单'!$L$2:$L$601)</f>
        <v>0</v>
      </c>
      <c r="I253" s="13">
        <f>SUMIF('2.报价结算清单'!$F$2:$F$601,$B253,'2.报价结算清单'!$N$2:$N$601)</f>
        <v>0</v>
      </c>
      <c r="J253" s="15">
        <f>SUMIF('2.报价结算清单'!$F$2:$F$601,B253,'2.报价结算清单'!$P$2:$P$601)</f>
        <v>0</v>
      </c>
    </row>
    <row r="254" spans="2:10" ht="26.4" hidden="1">
      <c r="B254" s="9" t="s">
        <v>1866</v>
      </c>
      <c r="C254" s="10" t="s">
        <v>842</v>
      </c>
      <c r="D254" s="10" t="s">
        <v>1521</v>
      </c>
      <c r="E254" s="11" t="s">
        <v>843</v>
      </c>
      <c r="F254" s="10" t="s">
        <v>50</v>
      </c>
      <c r="G254" s="12" t="s">
        <v>257</v>
      </c>
      <c r="H254" s="13">
        <f>SUMIF('2.报价结算清单'!$F$2:$F$601,$B254,'2.报价结算清单'!$L$2:$L$601)</f>
        <v>0</v>
      </c>
      <c r="I254" s="13">
        <f>SUMIF('2.报价结算清单'!$F$2:$F$601,$B254,'2.报价结算清单'!$N$2:$N$601)</f>
        <v>0</v>
      </c>
      <c r="J254" s="15">
        <f>SUMIF('2.报价结算清单'!$F$2:$F$601,B254,'2.报价结算清单'!$P$2:$P$601)</f>
        <v>0</v>
      </c>
    </row>
    <row r="255" spans="2:10" ht="39.6" hidden="1">
      <c r="B255" s="9" t="s">
        <v>1867</v>
      </c>
      <c r="C255" s="10" t="s">
        <v>1408</v>
      </c>
      <c r="D255" s="10" t="s">
        <v>1521</v>
      </c>
      <c r="E255" s="11" t="s">
        <v>1409</v>
      </c>
      <c r="F255" s="10" t="s">
        <v>50</v>
      </c>
      <c r="G255" s="12" t="s">
        <v>187</v>
      </c>
      <c r="H255" s="13">
        <f>SUMIF('2.报价结算清单'!$F$2:$F$601,$B255,'2.报价结算清单'!$L$2:$L$601)</f>
        <v>0</v>
      </c>
      <c r="I255" s="13">
        <f>SUMIF('2.报价结算清单'!$F$2:$F$601,$B255,'2.报价结算清单'!$N$2:$N$601)</f>
        <v>0</v>
      </c>
      <c r="J255" s="15">
        <f>SUMIF('2.报价结算清单'!$F$2:$F$601,B255,'2.报价结算清单'!$P$2:$P$601)</f>
        <v>0</v>
      </c>
    </row>
    <row r="256" spans="2:10" ht="39.6" hidden="1">
      <c r="B256" s="9" t="s">
        <v>1868</v>
      </c>
      <c r="C256" s="10" t="s">
        <v>188</v>
      </c>
      <c r="D256" s="10" t="s">
        <v>1521</v>
      </c>
      <c r="E256" s="11" t="s">
        <v>189</v>
      </c>
      <c r="F256" s="10" t="s">
        <v>50</v>
      </c>
      <c r="G256" s="12" t="s">
        <v>187</v>
      </c>
      <c r="H256" s="13">
        <f>SUMIF('2.报价结算清单'!$F$2:$F$601,$B256,'2.报价结算清单'!$L$2:$L$601)</f>
        <v>0</v>
      </c>
      <c r="I256" s="13">
        <f>SUMIF('2.报价结算清单'!$F$2:$F$601,$B256,'2.报价结算清单'!$N$2:$N$601)</f>
        <v>0</v>
      </c>
      <c r="J256" s="15">
        <f>SUMIF('2.报价结算清单'!$F$2:$F$601,B256,'2.报价结算清单'!$P$2:$P$601)</f>
        <v>0</v>
      </c>
    </row>
    <row r="257" spans="2:10" ht="39.6" hidden="1">
      <c r="B257" s="9" t="s">
        <v>1869</v>
      </c>
      <c r="C257" s="10" t="s">
        <v>1459</v>
      </c>
      <c r="D257" s="10" t="s">
        <v>1521</v>
      </c>
      <c r="E257" s="11" t="s">
        <v>1460</v>
      </c>
      <c r="F257" s="10" t="s">
        <v>50</v>
      </c>
      <c r="G257" s="12" t="s">
        <v>233</v>
      </c>
      <c r="H257" s="13">
        <f>SUMIF('2.报价结算清单'!$F$2:$F$601,$B257,'2.报价结算清单'!$L$2:$L$601)</f>
        <v>0</v>
      </c>
      <c r="I257" s="13">
        <f>SUMIF('2.报价结算清单'!$F$2:$F$601,$B257,'2.报价结算清单'!$N$2:$N$601)</f>
        <v>0</v>
      </c>
      <c r="J257" s="15">
        <f>SUMIF('2.报价结算清单'!$F$2:$F$601,B257,'2.报价结算清单'!$P$2:$P$601)</f>
        <v>0</v>
      </c>
    </row>
    <row r="258" spans="2:10" ht="39.6" hidden="1">
      <c r="B258" s="9" t="s">
        <v>1870</v>
      </c>
      <c r="C258" s="10" t="s">
        <v>1380</v>
      </c>
      <c r="D258" s="10" t="s">
        <v>1521</v>
      </c>
      <c r="E258" s="11" t="s">
        <v>1381</v>
      </c>
      <c r="F258" s="10" t="s">
        <v>98</v>
      </c>
      <c r="G258" s="12" t="s">
        <v>534</v>
      </c>
      <c r="H258" s="13">
        <f>SUMIF('2.报价结算清单'!$F$2:$F$601,$B258,'2.报价结算清单'!$L$2:$L$601)</f>
        <v>0</v>
      </c>
      <c r="I258" s="13">
        <f>SUMIF('2.报价结算清单'!$F$2:$F$601,$B258,'2.报价结算清单'!$N$2:$N$601)</f>
        <v>0</v>
      </c>
      <c r="J258" s="15">
        <f>SUMIF('2.报价结算清单'!$F$2:$F$601,B258,'2.报价结算清单'!$P$2:$P$601)</f>
        <v>0</v>
      </c>
    </row>
    <row r="259" spans="2:10" ht="39.6" hidden="1">
      <c r="B259" s="9" t="s">
        <v>1871</v>
      </c>
      <c r="C259" s="10" t="s">
        <v>287</v>
      </c>
      <c r="D259" s="10" t="s">
        <v>1521</v>
      </c>
      <c r="E259" s="11" t="s">
        <v>288</v>
      </c>
      <c r="F259" s="10" t="s">
        <v>98</v>
      </c>
      <c r="G259" s="12" t="s">
        <v>289</v>
      </c>
      <c r="H259" s="13">
        <f>SUMIF('2.报价结算清单'!$F$2:$F$601,$B259,'2.报价结算清单'!$L$2:$L$601)</f>
        <v>0</v>
      </c>
      <c r="I259" s="13">
        <f>SUMIF('2.报价结算清单'!$F$2:$F$601,$B259,'2.报价结算清单'!$N$2:$N$601)</f>
        <v>0</v>
      </c>
      <c r="J259" s="15">
        <f>SUMIF('2.报价结算清单'!$F$2:$F$601,B259,'2.报价结算清单'!$P$2:$P$601)</f>
        <v>0</v>
      </c>
    </row>
    <row r="260" spans="2:10" ht="39.6" hidden="1">
      <c r="B260" s="9" t="s">
        <v>1872</v>
      </c>
      <c r="C260" s="10" t="s">
        <v>1108</v>
      </c>
      <c r="D260" s="10" t="s">
        <v>1521</v>
      </c>
      <c r="E260" s="11" t="s">
        <v>1109</v>
      </c>
      <c r="F260" s="10" t="s">
        <v>98</v>
      </c>
      <c r="G260" s="12" t="s">
        <v>1110</v>
      </c>
      <c r="H260" s="13">
        <f>SUMIF('2.报价结算清单'!$F$2:$F$601,$B260,'2.报价结算清单'!$L$2:$L$601)</f>
        <v>0</v>
      </c>
      <c r="I260" s="13">
        <f>SUMIF('2.报价结算清单'!$F$2:$F$601,$B260,'2.报价结算清单'!$N$2:$N$601)</f>
        <v>0</v>
      </c>
      <c r="J260" s="15">
        <f>SUMIF('2.报价结算清单'!$F$2:$F$601,B260,'2.报价结算清单'!$P$2:$P$601)</f>
        <v>0</v>
      </c>
    </row>
    <row r="261" spans="2:10" ht="26.4" hidden="1">
      <c r="B261" s="9" t="s">
        <v>1873</v>
      </c>
      <c r="C261" s="10" t="s">
        <v>1324</v>
      </c>
      <c r="D261" s="10" t="s">
        <v>1521</v>
      </c>
      <c r="E261" s="11" t="s">
        <v>1325</v>
      </c>
      <c r="F261" s="10" t="s">
        <v>98</v>
      </c>
      <c r="G261" s="12" t="s">
        <v>516</v>
      </c>
      <c r="H261" s="13">
        <f>SUMIF('2.报价结算清单'!$F$2:$F$601,$B261,'2.报价结算清单'!$L$2:$L$601)</f>
        <v>0</v>
      </c>
      <c r="I261" s="13">
        <f>SUMIF('2.报价结算清单'!$F$2:$F$601,$B261,'2.报价结算清单'!$N$2:$N$601)</f>
        <v>0</v>
      </c>
      <c r="J261" s="15">
        <f>SUMIF('2.报价结算清单'!$F$2:$F$601,B261,'2.报价结算清单'!$P$2:$P$601)</f>
        <v>0</v>
      </c>
    </row>
    <row r="262" spans="2:10" ht="26.4" hidden="1">
      <c r="B262" s="9" t="s">
        <v>1874</v>
      </c>
      <c r="C262" s="10" t="s">
        <v>856</v>
      </c>
      <c r="D262" s="10" t="s">
        <v>1521</v>
      </c>
      <c r="E262" s="11" t="s">
        <v>857</v>
      </c>
      <c r="F262" s="10" t="s">
        <v>206</v>
      </c>
      <c r="G262" s="12" t="s">
        <v>858</v>
      </c>
      <c r="H262" s="13">
        <f>SUMIF('2.报价结算清单'!$F$2:$F$601,$B262,'2.报价结算清单'!$L$2:$L$601)</f>
        <v>0</v>
      </c>
      <c r="I262" s="13">
        <f>SUMIF('2.报价结算清单'!$F$2:$F$601,$B262,'2.报价结算清单'!$N$2:$N$601)</f>
        <v>0</v>
      </c>
      <c r="J262" s="15">
        <f>SUMIF('2.报价结算清单'!$F$2:$F$601,B262,'2.报价结算清单'!$P$2:$P$601)</f>
        <v>0</v>
      </c>
    </row>
    <row r="263" spans="2:10" ht="26.4" hidden="1">
      <c r="B263" s="9" t="s">
        <v>1875</v>
      </c>
      <c r="C263" s="10" t="s">
        <v>203</v>
      </c>
      <c r="D263" s="10" t="s">
        <v>1521</v>
      </c>
      <c r="E263" s="11" t="s">
        <v>204</v>
      </c>
      <c r="F263" s="10" t="s">
        <v>206</v>
      </c>
      <c r="G263" s="12" t="s">
        <v>205</v>
      </c>
      <c r="H263" s="13">
        <f>SUMIF('2.报价结算清单'!$F$2:$F$601,$B263,'2.报价结算清单'!$L$2:$L$601)</f>
        <v>0</v>
      </c>
      <c r="I263" s="13">
        <f>SUMIF('2.报价结算清单'!$F$2:$F$601,$B263,'2.报价结算清单'!$N$2:$N$601)</f>
        <v>0</v>
      </c>
      <c r="J263" s="15">
        <f>SUMIF('2.报价结算清单'!$F$2:$F$601,B263,'2.报价结算清单'!$P$2:$P$601)</f>
        <v>0</v>
      </c>
    </row>
    <row r="264" spans="2:10" ht="26.4" hidden="1">
      <c r="B264" s="9" t="s">
        <v>1876</v>
      </c>
      <c r="C264" s="10" t="s">
        <v>788</v>
      </c>
      <c r="D264" s="10" t="s">
        <v>1521</v>
      </c>
      <c r="E264" s="11" t="s">
        <v>789</v>
      </c>
      <c r="F264" s="10" t="s">
        <v>421</v>
      </c>
      <c r="G264" s="12" t="s">
        <v>171</v>
      </c>
      <c r="H264" s="13">
        <f>SUMIF('2.报价结算清单'!$F$2:$F$601,$B264,'2.报价结算清单'!$L$2:$L$601)</f>
        <v>0</v>
      </c>
      <c r="I264" s="13">
        <f>SUMIF('2.报价结算清单'!$F$2:$F$601,$B264,'2.报价结算清单'!$N$2:$N$601)</f>
        <v>0</v>
      </c>
      <c r="J264" s="15">
        <f>SUMIF('2.报价结算清单'!$F$2:$F$601,B264,'2.报价结算清单'!$P$2:$P$601)</f>
        <v>0</v>
      </c>
    </row>
    <row r="265" spans="2:10" ht="26.4" hidden="1">
      <c r="B265" s="9" t="s">
        <v>1877</v>
      </c>
      <c r="C265" s="10" t="s">
        <v>418</v>
      </c>
      <c r="D265" s="10" t="s">
        <v>1521</v>
      </c>
      <c r="E265" s="11" t="s">
        <v>419</v>
      </c>
      <c r="F265" s="10" t="s">
        <v>421</v>
      </c>
      <c r="G265" s="12" t="s">
        <v>420</v>
      </c>
      <c r="H265" s="13">
        <f>SUMIF('2.报价结算清单'!$F$2:$F$601,$B265,'2.报价结算清单'!$L$2:$L$601)</f>
        <v>0</v>
      </c>
      <c r="I265" s="13">
        <f>SUMIF('2.报价结算清单'!$F$2:$F$601,$B265,'2.报价结算清单'!$N$2:$N$601)</f>
        <v>0</v>
      </c>
      <c r="J265" s="15">
        <f>SUMIF('2.报价结算清单'!$F$2:$F$601,B265,'2.报价结算清单'!$P$2:$P$601)</f>
        <v>0</v>
      </c>
    </row>
    <row r="266" spans="2:10" ht="39.6" hidden="1">
      <c r="B266" s="9" t="s">
        <v>1878</v>
      </c>
      <c r="C266" s="10" t="s">
        <v>669</v>
      </c>
      <c r="D266" s="10" t="s">
        <v>1521</v>
      </c>
      <c r="E266" s="11" t="s">
        <v>670</v>
      </c>
      <c r="F266" s="10" t="s">
        <v>98</v>
      </c>
      <c r="G266" s="12" t="s">
        <v>671</v>
      </c>
      <c r="H266" s="13">
        <f>SUMIF('2.报价结算清单'!$F$2:$F$601,$B266,'2.报价结算清单'!$L$2:$L$601)</f>
        <v>0</v>
      </c>
      <c r="I266" s="13">
        <f>SUMIF('2.报价结算清单'!$F$2:$F$601,$B266,'2.报价结算清单'!$N$2:$N$601)</f>
        <v>0</v>
      </c>
      <c r="J266" s="15">
        <f>SUMIF('2.报价结算清单'!$F$2:$F$601,B266,'2.报价结算清单'!$P$2:$P$601)</f>
        <v>0</v>
      </c>
    </row>
    <row r="267" spans="2:10" ht="39.6" hidden="1">
      <c r="B267" s="9" t="s">
        <v>1879</v>
      </c>
      <c r="C267" s="10" t="s">
        <v>497</v>
      </c>
      <c r="D267" s="10" t="s">
        <v>1521</v>
      </c>
      <c r="E267" s="11" t="s">
        <v>498</v>
      </c>
      <c r="F267" s="10" t="s">
        <v>98</v>
      </c>
      <c r="G267" s="12" t="s">
        <v>165</v>
      </c>
      <c r="H267" s="13">
        <f>SUMIF('2.报价结算清单'!$F$2:$F$601,$B267,'2.报价结算清单'!$L$2:$L$601)</f>
        <v>0</v>
      </c>
      <c r="I267" s="13">
        <f>SUMIF('2.报价结算清单'!$F$2:$F$601,$B267,'2.报价结算清单'!$N$2:$N$601)</f>
        <v>0</v>
      </c>
      <c r="J267" s="15">
        <f>SUMIF('2.报价结算清单'!$F$2:$F$601,B267,'2.报价结算清单'!$P$2:$P$601)</f>
        <v>0</v>
      </c>
    </row>
    <row r="268" spans="2:10" ht="39.6" hidden="1">
      <c r="B268" s="9" t="s">
        <v>1880</v>
      </c>
      <c r="C268" s="10" t="s">
        <v>163</v>
      </c>
      <c r="D268" s="10" t="s">
        <v>1521</v>
      </c>
      <c r="E268" s="11" t="s">
        <v>164</v>
      </c>
      <c r="F268" s="10" t="s">
        <v>98</v>
      </c>
      <c r="G268" s="12" t="s">
        <v>165</v>
      </c>
      <c r="H268" s="13">
        <f>SUMIF('2.报价结算清单'!$F$2:$F$601,$B268,'2.报价结算清单'!$L$2:$L$601)</f>
        <v>0</v>
      </c>
      <c r="I268" s="13">
        <f>SUMIF('2.报价结算清单'!$F$2:$F$601,$B268,'2.报价结算清单'!$N$2:$N$601)</f>
        <v>0</v>
      </c>
      <c r="J268" s="15">
        <f>SUMIF('2.报价结算清单'!$F$2:$F$601,B268,'2.报价结算清单'!$P$2:$P$601)</f>
        <v>0</v>
      </c>
    </row>
    <row r="269" spans="2:10" ht="26.4" hidden="1">
      <c r="B269" s="9" t="s">
        <v>1881</v>
      </c>
      <c r="C269" s="10" t="s">
        <v>730</v>
      </c>
      <c r="D269" s="10" t="s">
        <v>1521</v>
      </c>
      <c r="E269" s="11" t="s">
        <v>731</v>
      </c>
      <c r="F269" s="10" t="s">
        <v>98</v>
      </c>
      <c r="G269" s="12" t="s">
        <v>732</v>
      </c>
      <c r="H269" s="13">
        <f>SUMIF('2.报价结算清单'!$F$2:$F$601,$B269,'2.报价结算清单'!$L$2:$L$601)</f>
        <v>0</v>
      </c>
      <c r="I269" s="13">
        <f>SUMIF('2.报价结算清单'!$F$2:$F$601,$B269,'2.报价结算清单'!$N$2:$N$601)</f>
        <v>0</v>
      </c>
      <c r="J269" s="15">
        <f>SUMIF('2.报价结算清单'!$F$2:$F$601,B269,'2.报价结算清单'!$P$2:$P$601)</f>
        <v>0</v>
      </c>
    </row>
    <row r="270" spans="2:10" ht="26.4" hidden="1">
      <c r="B270" s="9" t="s">
        <v>1882</v>
      </c>
      <c r="C270" s="10" t="s">
        <v>1370</v>
      </c>
      <c r="D270" s="10" t="s">
        <v>1521</v>
      </c>
      <c r="E270" s="11" t="s">
        <v>1371</v>
      </c>
      <c r="F270" s="10" t="s">
        <v>98</v>
      </c>
      <c r="G270" s="12" t="s">
        <v>567</v>
      </c>
      <c r="H270" s="13">
        <f>SUMIF('2.报价结算清单'!$F$2:$F$601,$B270,'2.报价结算清单'!$L$2:$L$601)</f>
        <v>0</v>
      </c>
      <c r="I270" s="13">
        <f>SUMIF('2.报价结算清单'!$F$2:$F$601,$B270,'2.报价结算清单'!$N$2:$N$601)</f>
        <v>0</v>
      </c>
      <c r="J270" s="15">
        <f>SUMIF('2.报价结算清单'!$F$2:$F$601,B270,'2.报价结算清单'!$P$2:$P$601)</f>
        <v>0</v>
      </c>
    </row>
    <row r="271" spans="2:10" ht="39.6" hidden="1">
      <c r="B271" s="9" t="s">
        <v>1883</v>
      </c>
      <c r="C271" s="10" t="s">
        <v>1170</v>
      </c>
      <c r="D271" s="10" t="s">
        <v>1521</v>
      </c>
      <c r="E271" s="11" t="s">
        <v>1171</v>
      </c>
      <c r="F271" s="10" t="s">
        <v>98</v>
      </c>
      <c r="G271" s="12" t="s">
        <v>165</v>
      </c>
      <c r="H271" s="13">
        <f>SUMIF('2.报价结算清单'!$F$2:$F$601,$B271,'2.报价结算清单'!$L$2:$L$601)</f>
        <v>0</v>
      </c>
      <c r="I271" s="13">
        <f>SUMIF('2.报价结算清单'!$F$2:$F$601,$B271,'2.报价结算清单'!$N$2:$N$601)</f>
        <v>0</v>
      </c>
      <c r="J271" s="15">
        <f>SUMIF('2.报价结算清单'!$F$2:$F$601,B271,'2.报价结算清单'!$P$2:$P$601)</f>
        <v>0</v>
      </c>
    </row>
    <row r="272" spans="2:10" ht="39.6" hidden="1">
      <c r="B272" s="9" t="s">
        <v>1884</v>
      </c>
      <c r="C272" s="10" t="s">
        <v>125</v>
      </c>
      <c r="D272" s="10" t="s">
        <v>1521</v>
      </c>
      <c r="E272" s="11" t="s">
        <v>126</v>
      </c>
      <c r="F272" s="10" t="s">
        <v>50</v>
      </c>
      <c r="G272" s="12" t="s">
        <v>127</v>
      </c>
      <c r="H272" s="13">
        <f>SUMIF('2.报价结算清单'!$F$2:$F$601,$B272,'2.报价结算清单'!$L$2:$L$601)</f>
        <v>0</v>
      </c>
      <c r="I272" s="13">
        <f>SUMIF('2.报价结算清单'!$F$2:$F$601,$B272,'2.报价结算清单'!$N$2:$N$601)</f>
        <v>0</v>
      </c>
      <c r="J272" s="15">
        <f>SUMIF('2.报价结算清单'!$F$2:$F$601,B272,'2.报价结算清单'!$P$2:$P$601)</f>
        <v>0</v>
      </c>
    </row>
    <row r="273" spans="2:10" ht="39.6" hidden="1">
      <c r="B273" s="9" t="s">
        <v>1885</v>
      </c>
      <c r="C273" s="10" t="s">
        <v>128</v>
      </c>
      <c r="D273" s="10" t="s">
        <v>1521</v>
      </c>
      <c r="E273" s="11" t="s">
        <v>129</v>
      </c>
      <c r="F273" s="10" t="s">
        <v>50</v>
      </c>
      <c r="G273" s="12" t="s">
        <v>130</v>
      </c>
      <c r="H273" s="13">
        <f>SUMIF('2.报价结算清单'!$F$2:$F$601,$B273,'2.报价结算清单'!$L$2:$L$601)</f>
        <v>0</v>
      </c>
      <c r="I273" s="13">
        <f>SUMIF('2.报价结算清单'!$F$2:$F$601,$B273,'2.报价结算清单'!$N$2:$N$601)</f>
        <v>0</v>
      </c>
      <c r="J273" s="15">
        <f>SUMIF('2.报价结算清单'!$F$2:$F$601,B273,'2.报价结算清单'!$P$2:$P$601)</f>
        <v>0</v>
      </c>
    </row>
    <row r="274" spans="2:10" ht="39.6" hidden="1">
      <c r="B274" s="9" t="s">
        <v>1886</v>
      </c>
      <c r="C274" s="10" t="s">
        <v>1008</v>
      </c>
      <c r="D274" s="10" t="s">
        <v>1521</v>
      </c>
      <c r="E274" s="11" t="s">
        <v>1009</v>
      </c>
      <c r="F274" s="10" t="s">
        <v>50</v>
      </c>
      <c r="G274" s="12" t="s">
        <v>1010</v>
      </c>
      <c r="H274" s="13">
        <f>SUMIF('2.报价结算清单'!$F$2:$F$601,$B274,'2.报价结算清单'!$L$2:$L$601)</f>
        <v>0</v>
      </c>
      <c r="I274" s="13">
        <f>SUMIF('2.报价结算清单'!$F$2:$F$601,$B274,'2.报价结算清单'!$N$2:$N$601)</f>
        <v>0</v>
      </c>
      <c r="J274" s="15">
        <f>SUMIF('2.报价结算清单'!$F$2:$F$601,B274,'2.报价结算清单'!$P$2:$P$601)</f>
        <v>0</v>
      </c>
    </row>
    <row r="275" spans="2:10" ht="39.6" hidden="1">
      <c r="B275" s="9" t="s">
        <v>1887</v>
      </c>
      <c r="C275" s="10" t="s">
        <v>1350</v>
      </c>
      <c r="D275" s="10" t="s">
        <v>1521</v>
      </c>
      <c r="E275" s="11" t="s">
        <v>1351</v>
      </c>
      <c r="F275" s="10" t="s">
        <v>87</v>
      </c>
      <c r="G275" s="12" t="s">
        <v>1352</v>
      </c>
      <c r="H275" s="13">
        <f>SUMIF('2.报价结算清单'!$F$2:$F$601,$B275,'2.报价结算清单'!$L$2:$L$601)</f>
        <v>0</v>
      </c>
      <c r="I275" s="13">
        <f>SUMIF('2.报价结算清单'!$F$2:$F$601,$B275,'2.报价结算清单'!$N$2:$N$601)</f>
        <v>0</v>
      </c>
      <c r="J275" s="15">
        <f>SUMIF('2.报价结算清单'!$F$2:$F$601,B275,'2.报价结算清单'!$P$2:$P$601)</f>
        <v>0</v>
      </c>
    </row>
    <row r="276" spans="2:10" ht="39.6" hidden="1">
      <c r="B276" s="9" t="s">
        <v>1888</v>
      </c>
      <c r="C276" s="10" t="s">
        <v>84</v>
      </c>
      <c r="D276" s="10" t="s">
        <v>1521</v>
      </c>
      <c r="E276" s="11" t="s">
        <v>85</v>
      </c>
      <c r="F276" s="10" t="s">
        <v>87</v>
      </c>
      <c r="G276" s="12" t="s">
        <v>86</v>
      </c>
      <c r="H276" s="13">
        <f>SUMIF('2.报价结算清单'!$F$2:$F$601,$B276,'2.报价结算清单'!$L$2:$L$601)</f>
        <v>0</v>
      </c>
      <c r="I276" s="13">
        <f>SUMIF('2.报价结算清单'!$F$2:$F$601,$B276,'2.报价结算清单'!$N$2:$N$601)</f>
        <v>0</v>
      </c>
      <c r="J276" s="15">
        <f>SUMIF('2.报价结算清单'!$F$2:$F$601,B276,'2.报价结算清单'!$P$2:$P$601)</f>
        <v>0</v>
      </c>
    </row>
    <row r="277" spans="2:10" ht="39.6" hidden="1">
      <c r="B277" s="9" t="s">
        <v>1889</v>
      </c>
      <c r="C277" s="10" t="s">
        <v>465</v>
      </c>
      <c r="D277" s="10" t="s">
        <v>1521</v>
      </c>
      <c r="E277" s="11" t="s">
        <v>466</v>
      </c>
      <c r="F277" s="10" t="s">
        <v>87</v>
      </c>
      <c r="G277" s="12" t="s">
        <v>467</v>
      </c>
      <c r="H277" s="13">
        <f>SUMIF('2.报价结算清单'!$F$2:$F$601,$B277,'2.报价结算清单'!$L$2:$L$601)</f>
        <v>0</v>
      </c>
      <c r="I277" s="13">
        <f>SUMIF('2.报价结算清单'!$F$2:$F$601,$B277,'2.报价结算清单'!$N$2:$N$601)</f>
        <v>0</v>
      </c>
      <c r="J277" s="15">
        <f>SUMIF('2.报价结算清单'!$F$2:$F$601,B277,'2.报价结算清单'!$P$2:$P$601)</f>
        <v>0</v>
      </c>
    </row>
    <row r="278" spans="2:10" ht="39.6" hidden="1">
      <c r="B278" s="9" t="s">
        <v>1890</v>
      </c>
      <c r="C278" s="10" t="s">
        <v>1196</v>
      </c>
      <c r="D278" s="10" t="s">
        <v>1521</v>
      </c>
      <c r="E278" s="11" t="s">
        <v>1197</v>
      </c>
      <c r="F278" s="10" t="s">
        <v>87</v>
      </c>
      <c r="G278" s="12" t="s">
        <v>1198</v>
      </c>
      <c r="H278" s="13">
        <f>SUMIF('2.报价结算清单'!$F$2:$F$601,$B278,'2.报价结算清单'!$L$2:$L$601)</f>
        <v>0</v>
      </c>
      <c r="I278" s="13">
        <f>SUMIF('2.报价结算清单'!$F$2:$F$601,$B278,'2.报价结算清单'!$N$2:$N$601)</f>
        <v>0</v>
      </c>
      <c r="J278" s="15">
        <f>SUMIF('2.报价结算清单'!$F$2:$F$601,B278,'2.报价结算清单'!$P$2:$P$601)</f>
        <v>0</v>
      </c>
    </row>
    <row r="279" spans="2:10" ht="39.6" hidden="1">
      <c r="B279" s="9" t="s">
        <v>1891</v>
      </c>
      <c r="C279" s="10" t="s">
        <v>1266</v>
      </c>
      <c r="D279" s="10" t="s">
        <v>1521</v>
      </c>
      <c r="E279" s="11" t="s">
        <v>1267</v>
      </c>
      <c r="F279" s="10" t="s">
        <v>87</v>
      </c>
      <c r="G279" s="12" t="s">
        <v>1268</v>
      </c>
      <c r="H279" s="13">
        <f>SUMIF('2.报价结算清单'!$F$2:$F$601,$B279,'2.报价结算清单'!$L$2:$L$601)</f>
        <v>0</v>
      </c>
      <c r="I279" s="13">
        <f>SUMIF('2.报价结算清单'!$F$2:$F$601,$B279,'2.报价结算清单'!$N$2:$N$601)</f>
        <v>0</v>
      </c>
      <c r="J279" s="15">
        <f>SUMIF('2.报价结算清单'!$F$2:$F$601,B279,'2.报价结算清单'!$P$2:$P$601)</f>
        <v>0</v>
      </c>
    </row>
    <row r="280" spans="2:10" ht="39.6" hidden="1">
      <c r="B280" s="9" t="s">
        <v>1892</v>
      </c>
      <c r="C280" s="10" t="s">
        <v>388</v>
      </c>
      <c r="D280" s="10" t="s">
        <v>1521</v>
      </c>
      <c r="E280" s="11" t="s">
        <v>389</v>
      </c>
      <c r="F280" s="10" t="s">
        <v>87</v>
      </c>
      <c r="G280" s="12" t="s">
        <v>390</v>
      </c>
      <c r="H280" s="13">
        <f>SUMIF('2.报价结算清单'!$F$2:$F$601,$B280,'2.报价结算清单'!$L$2:$L$601)</f>
        <v>0</v>
      </c>
      <c r="I280" s="13">
        <f>SUMIF('2.报价结算清单'!$F$2:$F$601,$B280,'2.报价结算清单'!$N$2:$N$601)</f>
        <v>0</v>
      </c>
      <c r="J280" s="15">
        <f>SUMIF('2.报价结算清单'!$F$2:$F$601,B280,'2.报价结算清单'!$P$2:$P$601)</f>
        <v>0</v>
      </c>
    </row>
    <row r="281" spans="2:10" ht="39.6" hidden="1">
      <c r="B281" s="9" t="s">
        <v>1893</v>
      </c>
      <c r="C281" s="10" t="s">
        <v>1347</v>
      </c>
      <c r="D281" s="10" t="s">
        <v>1521</v>
      </c>
      <c r="E281" s="11" t="s">
        <v>1348</v>
      </c>
      <c r="F281" s="10" t="s">
        <v>87</v>
      </c>
      <c r="G281" s="12" t="s">
        <v>1349</v>
      </c>
      <c r="H281" s="13">
        <f>SUMIF('2.报价结算清单'!$F$2:$F$601,$B281,'2.报价结算清单'!$L$2:$L$601)</f>
        <v>0</v>
      </c>
      <c r="I281" s="13">
        <f>SUMIF('2.报价结算清单'!$F$2:$F$601,$B281,'2.报价结算清单'!$N$2:$N$601)</f>
        <v>0</v>
      </c>
      <c r="J281" s="15">
        <f>SUMIF('2.报价结算清单'!$F$2:$F$601,B281,'2.报价结算清单'!$P$2:$P$601)</f>
        <v>0</v>
      </c>
    </row>
    <row r="282" spans="2:10" ht="39.6" hidden="1">
      <c r="B282" s="9" t="s">
        <v>1894</v>
      </c>
      <c r="C282" s="10" t="s">
        <v>1174</v>
      </c>
      <c r="D282" s="10" t="s">
        <v>1521</v>
      </c>
      <c r="E282" s="11" t="s">
        <v>1175</v>
      </c>
      <c r="F282" s="10" t="s">
        <v>87</v>
      </c>
      <c r="G282" s="12" t="s">
        <v>1176</v>
      </c>
      <c r="H282" s="13">
        <f>SUMIF('2.报价结算清单'!$F$2:$F$601,$B282,'2.报价结算清单'!$L$2:$L$601)</f>
        <v>0</v>
      </c>
      <c r="I282" s="13">
        <f>SUMIF('2.报价结算清单'!$F$2:$F$601,$B282,'2.报价结算清单'!$N$2:$N$601)</f>
        <v>0</v>
      </c>
      <c r="J282" s="15">
        <f>SUMIF('2.报价结算清单'!$F$2:$F$601,B282,'2.报价结算清单'!$P$2:$P$601)</f>
        <v>0</v>
      </c>
    </row>
    <row r="283" spans="2:10" hidden="1">
      <c r="B283" s="9" t="s">
        <v>1895</v>
      </c>
      <c r="C283" s="10" t="s">
        <v>1452</v>
      </c>
      <c r="D283" s="10" t="s">
        <v>1521</v>
      </c>
      <c r="E283" s="11" t="s">
        <v>1453</v>
      </c>
      <c r="F283" s="10" t="s">
        <v>106</v>
      </c>
      <c r="G283" s="12" t="s">
        <v>1454</v>
      </c>
      <c r="H283" s="13">
        <f>SUMIF('2.报价结算清单'!$F$2:$F$601,$B283,'2.报价结算清单'!$L$2:$L$601)</f>
        <v>0</v>
      </c>
      <c r="I283" s="13">
        <f>SUMIF('2.报价结算清单'!$F$2:$F$601,$B283,'2.报价结算清单'!$N$2:$N$601)</f>
        <v>0</v>
      </c>
      <c r="J283" s="15">
        <f>SUMIF('2.报价结算清单'!$F$2:$F$601,B283,'2.报价结算清单'!$P$2:$P$601)</f>
        <v>0</v>
      </c>
    </row>
    <row r="284" spans="2:10" hidden="1">
      <c r="B284" s="9" t="s">
        <v>1896</v>
      </c>
      <c r="C284" s="10" t="s">
        <v>719</v>
      </c>
      <c r="D284" s="10" t="s">
        <v>1521</v>
      </c>
      <c r="E284" s="11" t="s">
        <v>720</v>
      </c>
      <c r="F284" s="10" t="s">
        <v>106</v>
      </c>
      <c r="G284" s="12" t="s">
        <v>97</v>
      </c>
      <c r="H284" s="13">
        <f>SUMIF('2.报价结算清单'!$F$2:$F$601,$B284,'2.报价结算清单'!$L$2:$L$601)</f>
        <v>0</v>
      </c>
      <c r="I284" s="13">
        <f>SUMIF('2.报价结算清单'!$F$2:$F$601,$B284,'2.报价结算清单'!$N$2:$N$601)</f>
        <v>0</v>
      </c>
      <c r="J284" s="15">
        <f>SUMIF('2.报价结算清单'!$F$2:$F$601,B284,'2.报价结算清单'!$P$2:$P$601)</f>
        <v>0</v>
      </c>
    </row>
    <row r="285" spans="2:10" hidden="1">
      <c r="B285" s="9" t="s">
        <v>1897</v>
      </c>
      <c r="C285" s="10" t="s">
        <v>1417</v>
      </c>
      <c r="D285" s="10" t="s">
        <v>1521</v>
      </c>
      <c r="E285" s="11" t="s">
        <v>1418</v>
      </c>
      <c r="F285" s="10" t="s">
        <v>106</v>
      </c>
      <c r="G285" s="12" t="s">
        <v>838</v>
      </c>
      <c r="H285" s="13">
        <f>SUMIF('2.报价结算清单'!$F$2:$F$601,$B285,'2.报价结算清单'!$L$2:$L$601)</f>
        <v>0</v>
      </c>
      <c r="I285" s="13">
        <f>SUMIF('2.报价结算清单'!$F$2:$F$601,$B285,'2.报价结算清单'!$N$2:$N$601)</f>
        <v>0</v>
      </c>
      <c r="J285" s="15">
        <f>SUMIF('2.报价结算清单'!$F$2:$F$601,B285,'2.报价结算清单'!$P$2:$P$601)</f>
        <v>0</v>
      </c>
    </row>
    <row r="286" spans="2:10" ht="26.4" hidden="1">
      <c r="B286" s="9" t="s">
        <v>1898</v>
      </c>
      <c r="C286" s="10" t="s">
        <v>1246</v>
      </c>
      <c r="D286" s="10" t="s">
        <v>1521</v>
      </c>
      <c r="E286" s="11" t="s">
        <v>1247</v>
      </c>
      <c r="F286" s="10" t="s">
        <v>106</v>
      </c>
      <c r="G286" s="12" t="s">
        <v>145</v>
      </c>
      <c r="H286" s="13">
        <f>SUMIF('2.报价结算清单'!$F$2:$F$601,$B286,'2.报价结算清单'!$L$2:$L$601)</f>
        <v>0</v>
      </c>
      <c r="I286" s="13">
        <f>SUMIF('2.报价结算清单'!$F$2:$F$601,$B286,'2.报价结算清单'!$N$2:$N$601)</f>
        <v>0</v>
      </c>
      <c r="J286" s="15">
        <f>SUMIF('2.报价结算清单'!$F$2:$F$601,B286,'2.报价结算清单'!$P$2:$P$601)</f>
        <v>0</v>
      </c>
    </row>
    <row r="287" spans="2:10" ht="26.4" hidden="1">
      <c r="B287" s="9" t="s">
        <v>1899</v>
      </c>
      <c r="C287" s="10" t="s">
        <v>895</v>
      </c>
      <c r="D287" s="10" t="s">
        <v>1521</v>
      </c>
      <c r="E287" s="11" t="s">
        <v>896</v>
      </c>
      <c r="F287" s="10" t="s">
        <v>106</v>
      </c>
      <c r="G287" s="12" t="s">
        <v>897</v>
      </c>
      <c r="H287" s="13">
        <f>SUMIF('2.报价结算清单'!$F$2:$F$601,$B287,'2.报价结算清单'!$L$2:$L$601)</f>
        <v>0</v>
      </c>
      <c r="I287" s="13">
        <f>SUMIF('2.报价结算清单'!$F$2:$F$601,$B287,'2.报价结算清单'!$N$2:$N$601)</f>
        <v>0</v>
      </c>
      <c r="J287" s="15">
        <f>SUMIF('2.报价结算清单'!$F$2:$F$601,B287,'2.报价结算清单'!$P$2:$P$601)</f>
        <v>0</v>
      </c>
    </row>
    <row r="288" spans="2:10" ht="26.4" hidden="1">
      <c r="B288" s="9" t="s">
        <v>1900</v>
      </c>
      <c r="C288" s="10" t="s">
        <v>768</v>
      </c>
      <c r="D288" s="10" t="s">
        <v>1521</v>
      </c>
      <c r="E288" s="11" t="s">
        <v>769</v>
      </c>
      <c r="F288" s="10" t="s">
        <v>106</v>
      </c>
      <c r="G288" s="12" t="s">
        <v>770</v>
      </c>
      <c r="H288" s="13">
        <f>SUMIF('2.报价结算清单'!$F$2:$F$601,$B288,'2.报价结算清单'!$L$2:$L$601)</f>
        <v>0</v>
      </c>
      <c r="I288" s="13">
        <f>SUMIF('2.报价结算清单'!$F$2:$F$601,$B288,'2.报价结算清单'!$N$2:$N$601)</f>
        <v>0</v>
      </c>
      <c r="J288" s="15">
        <f>SUMIF('2.报价结算清单'!$F$2:$F$601,B288,'2.报价结算清单'!$P$2:$P$601)</f>
        <v>0</v>
      </c>
    </row>
    <row r="289" spans="2:10" ht="39.6" hidden="1">
      <c r="B289" s="9" t="s">
        <v>1901</v>
      </c>
      <c r="C289" s="10" t="s">
        <v>609</v>
      </c>
      <c r="D289" s="10" t="s">
        <v>1559</v>
      </c>
      <c r="E289" s="11" t="s">
        <v>610</v>
      </c>
      <c r="F289" s="10" t="s">
        <v>59</v>
      </c>
      <c r="G289" s="12" t="s">
        <v>93</v>
      </c>
      <c r="H289" s="13">
        <f>SUMIF('2.报价结算清单'!$F$2:$F$601,$B289,'2.报价结算清单'!$L$2:$L$601)</f>
        <v>0</v>
      </c>
      <c r="I289" s="13">
        <f>SUMIF('2.报价结算清单'!$F$2:$F$601,$B289,'2.报价结算清单'!$N$2:$N$601)</f>
        <v>0</v>
      </c>
      <c r="J289" s="15">
        <f>SUMIF('2.报价结算清单'!$F$2:$F$601,B289,'2.报价结算清单'!$P$2:$P$601)</f>
        <v>0</v>
      </c>
    </row>
    <row r="290" spans="2:10" ht="39.6" hidden="1">
      <c r="B290" s="9" t="s">
        <v>1902</v>
      </c>
      <c r="C290" s="10" t="s">
        <v>1213</v>
      </c>
      <c r="D290" s="10" t="s">
        <v>1559</v>
      </c>
      <c r="E290" s="11" t="s">
        <v>1214</v>
      </c>
      <c r="F290" s="10" t="s">
        <v>59</v>
      </c>
      <c r="G290" s="12" t="s">
        <v>302</v>
      </c>
      <c r="H290" s="13">
        <f>SUMIF('2.报价结算清单'!$F$2:$F$601,$B290,'2.报价结算清单'!$L$2:$L$601)</f>
        <v>0</v>
      </c>
      <c r="I290" s="13">
        <f>SUMIF('2.报价结算清单'!$F$2:$F$601,$B290,'2.报价结算清单'!$N$2:$N$601)</f>
        <v>0</v>
      </c>
      <c r="J290" s="15">
        <f>SUMIF('2.报价结算清单'!$F$2:$F$601,B290,'2.报价结算清单'!$P$2:$P$601)</f>
        <v>0</v>
      </c>
    </row>
    <row r="291" spans="2:10" ht="39.6" hidden="1">
      <c r="B291" s="9" t="s">
        <v>1903</v>
      </c>
      <c r="C291" s="10" t="s">
        <v>699</v>
      </c>
      <c r="D291" s="10" t="s">
        <v>1559</v>
      </c>
      <c r="E291" s="11" t="s">
        <v>700</v>
      </c>
      <c r="F291" s="10" t="s">
        <v>59</v>
      </c>
      <c r="G291" s="12" t="s">
        <v>701</v>
      </c>
      <c r="H291" s="13">
        <f>SUMIF('2.报价结算清单'!$F$2:$F$601,$B291,'2.报价结算清单'!$L$2:$L$601)</f>
        <v>0</v>
      </c>
      <c r="I291" s="13">
        <f>SUMIF('2.报价结算清单'!$F$2:$F$601,$B291,'2.报价结算清单'!$N$2:$N$601)</f>
        <v>0</v>
      </c>
      <c r="J291" s="15">
        <f>SUMIF('2.报价结算清单'!$F$2:$F$601,B291,'2.报价结算清单'!$P$2:$P$601)</f>
        <v>0</v>
      </c>
    </row>
    <row r="292" spans="2:10" ht="39.6" hidden="1">
      <c r="B292" s="9" t="s">
        <v>1904</v>
      </c>
      <c r="C292" s="10" t="s">
        <v>1353</v>
      </c>
      <c r="D292" s="10" t="s">
        <v>1559</v>
      </c>
      <c r="E292" s="11" t="s">
        <v>1354</v>
      </c>
      <c r="F292" s="10" t="s">
        <v>59</v>
      </c>
      <c r="G292" s="12" t="s">
        <v>436</v>
      </c>
      <c r="H292" s="13">
        <f>SUMIF('2.报价结算清单'!$F$2:$F$601,$B292,'2.报价结算清单'!$L$2:$L$601)</f>
        <v>0</v>
      </c>
      <c r="I292" s="13">
        <f>SUMIF('2.报价结算清单'!$F$2:$F$601,$B292,'2.报价结算清单'!$N$2:$N$601)</f>
        <v>0</v>
      </c>
      <c r="J292" s="15">
        <f>SUMIF('2.报价结算清单'!$F$2:$F$601,B292,'2.报价结算清单'!$P$2:$P$601)</f>
        <v>0</v>
      </c>
    </row>
    <row r="293" spans="2:10" ht="39.6" hidden="1">
      <c r="B293" s="9" t="s">
        <v>1905</v>
      </c>
      <c r="C293" s="10" t="s">
        <v>651</v>
      </c>
      <c r="D293" s="10" t="s">
        <v>1559</v>
      </c>
      <c r="E293" s="11" t="s">
        <v>652</v>
      </c>
      <c r="F293" s="10" t="s">
        <v>59</v>
      </c>
      <c r="G293" s="12" t="s">
        <v>345</v>
      </c>
      <c r="H293" s="13">
        <f>SUMIF('2.报价结算清单'!$F$2:$F$601,$B293,'2.报价结算清单'!$L$2:$L$601)</f>
        <v>0</v>
      </c>
      <c r="I293" s="13">
        <f>SUMIF('2.报价结算清单'!$F$2:$F$601,$B293,'2.报价结算清单'!$N$2:$N$601)</f>
        <v>0</v>
      </c>
      <c r="J293" s="15">
        <f>SUMIF('2.报价结算清单'!$F$2:$F$601,B293,'2.报价结算清单'!$P$2:$P$601)</f>
        <v>0</v>
      </c>
    </row>
    <row r="294" spans="2:10" ht="39.6" hidden="1">
      <c r="B294" s="9" t="s">
        <v>1906</v>
      </c>
      <c r="C294" s="10" t="s">
        <v>1410</v>
      </c>
      <c r="D294" s="10" t="s">
        <v>1559</v>
      </c>
      <c r="E294" s="11" t="s">
        <v>1411</v>
      </c>
      <c r="F294" s="10" t="s">
        <v>59</v>
      </c>
      <c r="G294" s="12" t="s">
        <v>1166</v>
      </c>
      <c r="H294" s="13">
        <f>SUMIF('2.报价结算清单'!$F$2:$F$601,$B294,'2.报价结算清单'!$L$2:$L$601)</f>
        <v>0</v>
      </c>
      <c r="I294" s="13">
        <f>SUMIF('2.报价结算清单'!$F$2:$F$601,$B294,'2.报价结算清单'!$N$2:$N$601)</f>
        <v>0</v>
      </c>
      <c r="J294" s="15">
        <f>SUMIF('2.报价结算清单'!$F$2:$F$601,B294,'2.报价结算清单'!$P$2:$P$601)</f>
        <v>0</v>
      </c>
    </row>
    <row r="295" spans="2:10" ht="39.6" hidden="1">
      <c r="B295" s="9" t="s">
        <v>1907</v>
      </c>
      <c r="C295" s="10" t="s">
        <v>1014</v>
      </c>
      <c r="D295" s="10" t="s">
        <v>1559</v>
      </c>
      <c r="E295" s="11" t="s">
        <v>1015</v>
      </c>
      <c r="F295" s="10" t="s">
        <v>59</v>
      </c>
      <c r="G295" s="12" t="s">
        <v>292</v>
      </c>
      <c r="H295" s="13">
        <f>SUMIF('2.报价结算清单'!$F$2:$F$601,$B295,'2.报价结算清单'!$L$2:$L$601)</f>
        <v>0</v>
      </c>
      <c r="I295" s="13">
        <f>SUMIF('2.报价结算清单'!$F$2:$F$601,$B295,'2.报价结算清单'!$N$2:$N$601)</f>
        <v>0</v>
      </c>
      <c r="J295" s="15">
        <f>SUMIF('2.报价结算清单'!$F$2:$F$601,B295,'2.报价结算清单'!$P$2:$P$601)</f>
        <v>0</v>
      </c>
    </row>
    <row r="296" spans="2:10" ht="39.6" hidden="1">
      <c r="B296" s="9" t="s">
        <v>1908</v>
      </c>
      <c r="C296" s="10" t="s">
        <v>1150</v>
      </c>
      <c r="D296" s="10" t="s">
        <v>1559</v>
      </c>
      <c r="E296" s="11" t="s">
        <v>1151</v>
      </c>
      <c r="F296" s="10" t="s">
        <v>59</v>
      </c>
      <c r="G296" s="12" t="s">
        <v>124</v>
      </c>
      <c r="H296" s="13">
        <f>SUMIF('2.报价结算清单'!$F$2:$F$601,$B296,'2.报价结算清单'!$L$2:$L$601)</f>
        <v>0</v>
      </c>
      <c r="I296" s="13">
        <f>SUMIF('2.报价结算清单'!$F$2:$F$601,$B296,'2.报价结算清单'!$N$2:$N$601)</f>
        <v>0</v>
      </c>
      <c r="J296" s="15">
        <f>SUMIF('2.报价结算清单'!$F$2:$F$601,B296,'2.报价结算清单'!$P$2:$P$601)</f>
        <v>0</v>
      </c>
    </row>
    <row r="297" spans="2:10" ht="39.6" hidden="1">
      <c r="B297" s="9" t="s">
        <v>1909</v>
      </c>
      <c r="C297" s="10" t="s">
        <v>657</v>
      </c>
      <c r="D297" s="10" t="s">
        <v>1559</v>
      </c>
      <c r="E297" s="11" t="s">
        <v>658</v>
      </c>
      <c r="F297" s="10" t="s">
        <v>59</v>
      </c>
      <c r="G297" s="12" t="s">
        <v>436</v>
      </c>
      <c r="H297" s="13">
        <f>SUMIF('2.报价结算清单'!$F$2:$F$601,$B297,'2.报价结算清单'!$L$2:$L$601)</f>
        <v>0</v>
      </c>
      <c r="I297" s="13">
        <f>SUMIF('2.报价结算清单'!$F$2:$F$601,$B297,'2.报价结算清单'!$N$2:$N$601)</f>
        <v>0</v>
      </c>
      <c r="J297" s="15">
        <f>SUMIF('2.报价结算清单'!$F$2:$F$601,B297,'2.报价结算清单'!$P$2:$P$601)</f>
        <v>0</v>
      </c>
    </row>
    <row r="298" spans="2:10" ht="39.6" hidden="1">
      <c r="B298" s="9" t="s">
        <v>1910</v>
      </c>
      <c r="C298" s="10" t="s">
        <v>489</v>
      </c>
      <c r="D298" s="10" t="s">
        <v>1559</v>
      </c>
      <c r="E298" s="11" t="s">
        <v>490</v>
      </c>
      <c r="F298" s="10" t="s">
        <v>59</v>
      </c>
      <c r="G298" s="12" t="s">
        <v>156</v>
      </c>
      <c r="H298" s="13">
        <f>SUMIF('2.报价结算清单'!$F$2:$F$601,$B298,'2.报价结算清单'!$L$2:$L$601)</f>
        <v>0</v>
      </c>
      <c r="I298" s="13">
        <f>SUMIF('2.报价结算清单'!$F$2:$F$601,$B298,'2.报价结算清单'!$N$2:$N$601)</f>
        <v>0</v>
      </c>
      <c r="J298" s="15">
        <f>SUMIF('2.报价结算清单'!$F$2:$F$601,B298,'2.报价结算清单'!$P$2:$P$601)</f>
        <v>0</v>
      </c>
    </row>
    <row r="299" spans="2:10" ht="39.6" hidden="1">
      <c r="B299" s="9" t="s">
        <v>1911</v>
      </c>
      <c r="C299" s="10" t="s">
        <v>636</v>
      </c>
      <c r="D299" s="10" t="s">
        <v>1559</v>
      </c>
      <c r="E299" s="11" t="s">
        <v>637</v>
      </c>
      <c r="F299" s="10" t="s">
        <v>59</v>
      </c>
      <c r="G299" s="12" t="s">
        <v>93</v>
      </c>
      <c r="H299" s="13">
        <f>SUMIF('2.报价结算清单'!$F$2:$F$601,$B299,'2.报价结算清单'!$L$2:$L$601)</f>
        <v>0</v>
      </c>
      <c r="I299" s="13">
        <f>SUMIF('2.报价结算清单'!$F$2:$F$601,$B299,'2.报价结算清单'!$N$2:$N$601)</f>
        <v>0</v>
      </c>
      <c r="J299" s="15">
        <f>SUMIF('2.报价结算清单'!$F$2:$F$601,B299,'2.报价结算清单'!$P$2:$P$601)</f>
        <v>0</v>
      </c>
    </row>
    <row r="300" spans="2:10" ht="39.6" hidden="1">
      <c r="B300" s="9" t="s">
        <v>1912</v>
      </c>
      <c r="C300" s="10" t="s">
        <v>972</v>
      </c>
      <c r="D300" s="10" t="s">
        <v>1559</v>
      </c>
      <c r="E300" s="11" t="s">
        <v>973</v>
      </c>
      <c r="F300" s="10" t="s">
        <v>59</v>
      </c>
      <c r="G300" s="12" t="s">
        <v>292</v>
      </c>
      <c r="H300" s="13">
        <f>SUMIF('2.报价结算清单'!$F$2:$F$601,$B300,'2.报价结算清单'!$L$2:$L$601)</f>
        <v>0</v>
      </c>
      <c r="I300" s="13">
        <f>SUMIF('2.报价结算清单'!$F$2:$F$601,$B300,'2.报价结算清单'!$N$2:$N$601)</f>
        <v>0</v>
      </c>
      <c r="J300" s="15">
        <f>SUMIF('2.报价结算清单'!$F$2:$F$601,B300,'2.报价结算清单'!$P$2:$P$601)</f>
        <v>0</v>
      </c>
    </row>
    <row r="301" spans="2:10" ht="39.6" hidden="1">
      <c r="B301" s="9" t="s">
        <v>1913</v>
      </c>
      <c r="C301" s="10" t="s">
        <v>122</v>
      </c>
      <c r="D301" s="10" t="s">
        <v>1559</v>
      </c>
      <c r="E301" s="11" t="s">
        <v>123</v>
      </c>
      <c r="F301" s="10" t="s">
        <v>59</v>
      </c>
      <c r="G301" s="12" t="s">
        <v>124</v>
      </c>
      <c r="H301" s="13">
        <f>SUMIF('2.报价结算清单'!$F$2:$F$601,$B301,'2.报价结算清单'!$L$2:$L$601)</f>
        <v>0</v>
      </c>
      <c r="I301" s="13">
        <f>SUMIF('2.报价结算清单'!$F$2:$F$601,$B301,'2.报价结算清单'!$N$2:$N$601)</f>
        <v>0</v>
      </c>
      <c r="J301" s="15">
        <f>SUMIF('2.报价结算清单'!$F$2:$F$601,B301,'2.报价结算清单'!$P$2:$P$601)</f>
        <v>0</v>
      </c>
    </row>
    <row r="302" spans="2:10" ht="39.6" hidden="1">
      <c r="B302" s="9" t="s">
        <v>1914</v>
      </c>
      <c r="C302" s="10" t="s">
        <v>240</v>
      </c>
      <c r="D302" s="10" t="s">
        <v>1559</v>
      </c>
      <c r="E302" s="11" t="s">
        <v>241</v>
      </c>
      <c r="F302" s="10" t="s">
        <v>59</v>
      </c>
      <c r="G302" s="12" t="s">
        <v>187</v>
      </c>
      <c r="H302" s="13">
        <f>SUMIF('2.报价结算清单'!$F$2:$F$601,$B302,'2.报价结算清单'!$L$2:$L$601)</f>
        <v>0</v>
      </c>
      <c r="I302" s="13">
        <f>SUMIF('2.报价结算清单'!$F$2:$F$601,$B302,'2.报价结算清单'!$N$2:$N$601)</f>
        <v>0</v>
      </c>
      <c r="J302" s="15">
        <f>SUMIF('2.报价结算清单'!$F$2:$F$601,B302,'2.报价结算清单'!$P$2:$P$601)</f>
        <v>0</v>
      </c>
    </row>
    <row r="303" spans="2:10" ht="39.6" hidden="1">
      <c r="B303" s="9" t="s">
        <v>1915</v>
      </c>
      <c r="C303" s="10" t="s">
        <v>482</v>
      </c>
      <c r="D303" s="10" t="s">
        <v>1559</v>
      </c>
      <c r="E303" s="11" t="s">
        <v>483</v>
      </c>
      <c r="F303" s="10" t="s">
        <v>50</v>
      </c>
      <c r="G303" s="12" t="s">
        <v>93</v>
      </c>
      <c r="H303" s="13">
        <f>SUMIF('2.报价结算清单'!$F$2:$F$601,$B303,'2.报价结算清单'!$L$2:$L$601)</f>
        <v>0</v>
      </c>
      <c r="I303" s="13">
        <f>SUMIF('2.报价结算清单'!$F$2:$F$601,$B303,'2.报价结算清单'!$N$2:$N$601)</f>
        <v>0</v>
      </c>
      <c r="J303" s="15">
        <f>SUMIF('2.报价结算清单'!$F$2:$F$601,B303,'2.报价结算清单'!$P$2:$P$601)</f>
        <v>0</v>
      </c>
    </row>
    <row r="304" spans="2:10" ht="39.6" hidden="1">
      <c r="B304" s="9" t="s">
        <v>1916</v>
      </c>
      <c r="C304" s="10" t="s">
        <v>1243</v>
      </c>
      <c r="D304" s="10" t="s">
        <v>1559</v>
      </c>
      <c r="E304" s="11" t="s">
        <v>1244</v>
      </c>
      <c r="F304" s="10" t="s">
        <v>50</v>
      </c>
      <c r="G304" s="12" t="s">
        <v>1245</v>
      </c>
      <c r="H304" s="13">
        <f>SUMIF('2.报价结算清单'!$F$2:$F$601,$B304,'2.报价结算清单'!$L$2:$L$601)</f>
        <v>0</v>
      </c>
      <c r="I304" s="13">
        <f>SUMIF('2.报价结算清单'!$F$2:$F$601,$B304,'2.报价结算清单'!$N$2:$N$601)</f>
        <v>0</v>
      </c>
      <c r="J304" s="15">
        <f>SUMIF('2.报价结算清单'!$F$2:$F$601,B304,'2.报价结算清单'!$P$2:$P$601)</f>
        <v>0</v>
      </c>
    </row>
    <row r="305" spans="2:10" ht="39.6" hidden="1">
      <c r="B305" s="9" t="s">
        <v>1917</v>
      </c>
      <c r="C305" s="10" t="s">
        <v>687</v>
      </c>
      <c r="D305" s="10" t="s">
        <v>1559</v>
      </c>
      <c r="E305" s="11" t="s">
        <v>688</v>
      </c>
      <c r="F305" s="10" t="s">
        <v>50</v>
      </c>
      <c r="G305" s="12" t="s">
        <v>689</v>
      </c>
      <c r="H305" s="13">
        <f>SUMIF('2.报价结算清单'!$F$2:$F$601,$B305,'2.报价结算清单'!$L$2:$L$601)</f>
        <v>0</v>
      </c>
      <c r="I305" s="13">
        <f>SUMIF('2.报价结算清单'!$F$2:$F$601,$B305,'2.报价结算清单'!$N$2:$N$601)</f>
        <v>0</v>
      </c>
      <c r="J305" s="15">
        <f>SUMIF('2.报价结算清单'!$F$2:$F$601,B305,'2.报价结算清单'!$P$2:$P$601)</f>
        <v>0</v>
      </c>
    </row>
    <row r="306" spans="2:10" ht="39.6" hidden="1">
      <c r="B306" s="9" t="s">
        <v>1918</v>
      </c>
      <c r="C306" s="10" t="s">
        <v>979</v>
      </c>
      <c r="D306" s="10" t="s">
        <v>1559</v>
      </c>
      <c r="E306" s="11" t="s">
        <v>980</v>
      </c>
      <c r="F306" s="10" t="s">
        <v>50</v>
      </c>
      <c r="G306" s="12" t="s">
        <v>981</v>
      </c>
      <c r="H306" s="13">
        <f>SUMIF('2.报价结算清单'!$F$2:$F$601,$B306,'2.报价结算清单'!$L$2:$L$601)</f>
        <v>0</v>
      </c>
      <c r="I306" s="13">
        <f>SUMIF('2.报价结算清单'!$F$2:$F$601,$B306,'2.报价结算清单'!$N$2:$N$601)</f>
        <v>0</v>
      </c>
      <c r="J306" s="15">
        <f>SUMIF('2.报价结算清单'!$F$2:$F$601,B306,'2.报价结算清单'!$P$2:$P$601)</f>
        <v>0</v>
      </c>
    </row>
    <row r="307" spans="2:10" ht="39.6" hidden="1">
      <c r="B307" s="9" t="s">
        <v>1919</v>
      </c>
      <c r="C307" s="10" t="s">
        <v>405</v>
      </c>
      <c r="D307" s="10" t="s">
        <v>1559</v>
      </c>
      <c r="E307" s="11" t="s">
        <v>406</v>
      </c>
      <c r="F307" s="10" t="s">
        <v>50</v>
      </c>
      <c r="G307" s="12" t="s">
        <v>101</v>
      </c>
      <c r="H307" s="13">
        <f>SUMIF('2.报价结算清单'!$F$2:$F$601,$B307,'2.报价结算清单'!$L$2:$L$601)</f>
        <v>0</v>
      </c>
      <c r="I307" s="13">
        <f>SUMIF('2.报价结算清单'!$F$2:$F$601,$B307,'2.报价结算清单'!$N$2:$N$601)</f>
        <v>0</v>
      </c>
      <c r="J307" s="15">
        <f>SUMIF('2.报价结算清单'!$F$2:$F$601,B307,'2.报价结算清单'!$P$2:$P$601)</f>
        <v>0</v>
      </c>
    </row>
    <row r="308" spans="2:10" ht="39.6" hidden="1">
      <c r="B308" s="9" t="s">
        <v>1920</v>
      </c>
      <c r="C308" s="10" t="s">
        <v>1104</v>
      </c>
      <c r="D308" s="10" t="s">
        <v>1559</v>
      </c>
      <c r="E308" s="11" t="s">
        <v>1105</v>
      </c>
      <c r="F308" s="10" t="s">
        <v>50</v>
      </c>
      <c r="G308" s="12" t="s">
        <v>233</v>
      </c>
      <c r="H308" s="13">
        <f>SUMIF('2.报价结算清单'!$F$2:$F$601,$B308,'2.报价结算清单'!$L$2:$L$601)</f>
        <v>0</v>
      </c>
      <c r="I308" s="13">
        <f>SUMIF('2.报价结算清单'!$F$2:$F$601,$B308,'2.报价结算清单'!$N$2:$N$601)</f>
        <v>0</v>
      </c>
      <c r="J308" s="15">
        <f>SUMIF('2.报价结算清单'!$F$2:$F$601,B308,'2.报价结算清单'!$P$2:$P$601)</f>
        <v>0</v>
      </c>
    </row>
    <row r="309" spans="2:10" ht="39.6" hidden="1">
      <c r="B309" s="9" t="s">
        <v>1921</v>
      </c>
      <c r="C309" s="10" t="s">
        <v>1440</v>
      </c>
      <c r="D309" s="10" t="s">
        <v>1559</v>
      </c>
      <c r="E309" s="11" t="s">
        <v>1441</v>
      </c>
      <c r="F309" s="10" t="s">
        <v>50</v>
      </c>
      <c r="G309" s="12" t="s">
        <v>292</v>
      </c>
      <c r="H309" s="13">
        <f>SUMIF('2.报价结算清单'!$F$2:$F$601,$B309,'2.报价结算清单'!$L$2:$L$601)</f>
        <v>0</v>
      </c>
      <c r="I309" s="13">
        <f>SUMIF('2.报价结算清单'!$F$2:$F$601,$B309,'2.报价结算清单'!$N$2:$N$601)</f>
        <v>0</v>
      </c>
      <c r="J309" s="15">
        <f>SUMIF('2.报价结算清单'!$F$2:$F$601,B309,'2.报价结算清单'!$P$2:$P$601)</f>
        <v>0</v>
      </c>
    </row>
    <row r="310" spans="2:10" ht="39.6" hidden="1">
      <c r="B310" s="9" t="s">
        <v>1922</v>
      </c>
      <c r="C310" s="10" t="s">
        <v>594</v>
      </c>
      <c r="D310" s="10" t="s">
        <v>1559</v>
      </c>
      <c r="E310" s="11" t="s">
        <v>595</v>
      </c>
      <c r="F310" s="10" t="s">
        <v>63</v>
      </c>
      <c r="G310" s="12" t="s">
        <v>292</v>
      </c>
      <c r="H310" s="13">
        <f>SUMIF('2.报价结算清单'!$F$2:$F$601,$B310,'2.报价结算清单'!$L$2:$L$601)</f>
        <v>0</v>
      </c>
      <c r="I310" s="13">
        <f>SUMIF('2.报价结算清单'!$F$2:$F$601,$B310,'2.报价结算清单'!$N$2:$N$601)</f>
        <v>0</v>
      </c>
      <c r="J310" s="15">
        <f>SUMIF('2.报价结算清单'!$F$2:$F$601,B310,'2.报价结算清单'!$P$2:$P$601)</f>
        <v>0</v>
      </c>
    </row>
    <row r="311" spans="2:10" ht="39.6" hidden="1">
      <c r="B311" s="9" t="s">
        <v>1923</v>
      </c>
      <c r="C311" s="10" t="s">
        <v>372</v>
      </c>
      <c r="D311" s="10" t="s">
        <v>1559</v>
      </c>
      <c r="E311" s="11" t="s">
        <v>373</v>
      </c>
      <c r="F311" s="10" t="s">
        <v>63</v>
      </c>
      <c r="G311" s="12" t="s">
        <v>292</v>
      </c>
      <c r="H311" s="13">
        <f>SUMIF('2.报价结算清单'!$F$2:$F$601,$B311,'2.报价结算清单'!$L$2:$L$601)</f>
        <v>0</v>
      </c>
      <c r="I311" s="13">
        <f>SUMIF('2.报价结算清单'!$F$2:$F$601,$B311,'2.报价结算清单'!$N$2:$N$601)</f>
        <v>0</v>
      </c>
      <c r="J311" s="15">
        <f>SUMIF('2.报价结算清单'!$F$2:$F$601,B311,'2.报价结算清单'!$P$2:$P$601)</f>
        <v>0</v>
      </c>
    </row>
    <row r="312" spans="2:10" ht="39.6" hidden="1">
      <c r="B312" s="9" t="s">
        <v>1924</v>
      </c>
      <c r="C312" s="10" t="s">
        <v>893</v>
      </c>
      <c r="D312" s="10" t="s">
        <v>1559</v>
      </c>
      <c r="E312" s="11" t="s">
        <v>894</v>
      </c>
      <c r="F312" s="10" t="s">
        <v>63</v>
      </c>
      <c r="G312" s="12" t="s">
        <v>292</v>
      </c>
      <c r="H312" s="13">
        <f>SUMIF('2.报价结算清单'!$F$2:$F$601,$B312,'2.报价结算清单'!$L$2:$L$601)</f>
        <v>0</v>
      </c>
      <c r="I312" s="13">
        <f>SUMIF('2.报价结算清单'!$F$2:$F$601,$B312,'2.报价结算清单'!$N$2:$N$601)</f>
        <v>0</v>
      </c>
      <c r="J312" s="15">
        <f>SUMIF('2.报价结算清单'!$F$2:$F$601,B312,'2.报价结算清单'!$P$2:$P$601)</f>
        <v>0</v>
      </c>
    </row>
    <row r="313" spans="2:10" ht="39.6" hidden="1">
      <c r="B313" s="9" t="s">
        <v>1925</v>
      </c>
      <c r="C313" s="10" t="s">
        <v>290</v>
      </c>
      <c r="D313" s="10" t="s">
        <v>1559</v>
      </c>
      <c r="E313" s="11" t="s">
        <v>291</v>
      </c>
      <c r="F313" s="10" t="s">
        <v>293</v>
      </c>
      <c r="G313" s="12" t="s">
        <v>292</v>
      </c>
      <c r="H313" s="13">
        <f>SUMIF('2.报价结算清单'!$F$2:$F$601,$B313,'2.报价结算清单'!$L$2:$L$601)</f>
        <v>0</v>
      </c>
      <c r="I313" s="13">
        <f>SUMIF('2.报价结算清单'!$F$2:$F$601,$B313,'2.报价结算清单'!$N$2:$N$601)</f>
        <v>0</v>
      </c>
      <c r="J313" s="15">
        <f>SUMIF('2.报价结算清单'!$F$2:$F$601,B313,'2.报价结算清单'!$P$2:$P$601)</f>
        <v>0</v>
      </c>
    </row>
    <row r="314" spans="2:10" ht="39.6" hidden="1">
      <c r="B314" s="9" t="s">
        <v>1926</v>
      </c>
      <c r="C314" s="10" t="s">
        <v>1172</v>
      </c>
      <c r="D314" s="10" t="s">
        <v>1559</v>
      </c>
      <c r="E314" s="11" t="s">
        <v>1173</v>
      </c>
      <c r="F314" s="10" t="s">
        <v>293</v>
      </c>
      <c r="G314" s="12" t="s">
        <v>286</v>
      </c>
      <c r="H314" s="13">
        <f>SUMIF('2.报价结算清单'!$F$2:$F$601,$B314,'2.报价结算清单'!$L$2:$L$601)</f>
        <v>0</v>
      </c>
      <c r="I314" s="13">
        <f>SUMIF('2.报价结算清单'!$F$2:$F$601,$B314,'2.报价结算清单'!$N$2:$N$601)</f>
        <v>0</v>
      </c>
      <c r="J314" s="15">
        <f>SUMIF('2.报价结算清单'!$F$2:$F$601,B314,'2.报价结算清单'!$P$2:$P$601)</f>
        <v>0</v>
      </c>
    </row>
    <row r="315" spans="2:10" ht="39.6" hidden="1">
      <c r="B315" s="9" t="s">
        <v>1927</v>
      </c>
      <c r="C315" s="10" t="s">
        <v>394</v>
      </c>
      <c r="D315" s="10" t="s">
        <v>1559</v>
      </c>
      <c r="E315" s="11" t="s">
        <v>395</v>
      </c>
      <c r="F315" s="10" t="s">
        <v>293</v>
      </c>
      <c r="G315" s="12" t="s">
        <v>124</v>
      </c>
      <c r="H315" s="13">
        <f>SUMIF('2.报价结算清单'!$F$2:$F$601,$B315,'2.报价结算清单'!$L$2:$L$601)</f>
        <v>0</v>
      </c>
      <c r="I315" s="13">
        <f>SUMIF('2.报价结算清单'!$F$2:$F$601,$B315,'2.报价结算清单'!$N$2:$N$601)</f>
        <v>0</v>
      </c>
      <c r="J315" s="15">
        <f>SUMIF('2.报价结算清单'!$F$2:$F$601,B315,'2.报价结算清单'!$P$2:$P$601)</f>
        <v>0</v>
      </c>
    </row>
    <row r="316" spans="2:10" ht="39.6" hidden="1">
      <c r="B316" s="9" t="s">
        <v>1928</v>
      </c>
      <c r="C316" s="10" t="s">
        <v>573</v>
      </c>
      <c r="D316" s="10" t="s">
        <v>1559</v>
      </c>
      <c r="E316" s="11" t="s">
        <v>574</v>
      </c>
      <c r="F316" s="10" t="s">
        <v>293</v>
      </c>
      <c r="G316" s="12" t="s">
        <v>187</v>
      </c>
      <c r="H316" s="13">
        <f>SUMIF('2.报价结算清单'!$F$2:$F$601,$B316,'2.报价结算清单'!$L$2:$L$601)</f>
        <v>0</v>
      </c>
      <c r="I316" s="13">
        <f>SUMIF('2.报价结算清单'!$F$2:$F$601,$B316,'2.报价结算清单'!$N$2:$N$601)</f>
        <v>0</v>
      </c>
      <c r="J316" s="15">
        <f>SUMIF('2.报价结算清单'!$F$2:$F$601,B316,'2.报价结算清单'!$P$2:$P$601)</f>
        <v>0</v>
      </c>
    </row>
    <row r="317" spans="2:10" ht="39.6" hidden="1">
      <c r="B317" s="9" t="s">
        <v>1929</v>
      </c>
      <c r="C317" s="10" t="s">
        <v>1220</v>
      </c>
      <c r="D317" s="10" t="s">
        <v>1559</v>
      </c>
      <c r="E317" s="11" t="s">
        <v>1221</v>
      </c>
      <c r="F317" s="10" t="s">
        <v>293</v>
      </c>
      <c r="G317" s="12" t="s">
        <v>156</v>
      </c>
      <c r="H317" s="13">
        <f>SUMIF('2.报价结算清单'!$F$2:$F$601,$B317,'2.报价结算清单'!$L$2:$L$601)</f>
        <v>0</v>
      </c>
      <c r="I317" s="13">
        <f>SUMIF('2.报价结算清单'!$F$2:$F$601,$B317,'2.报价结算清单'!$N$2:$N$601)</f>
        <v>0</v>
      </c>
      <c r="J317" s="15">
        <f>SUMIF('2.报价结算清单'!$F$2:$F$601,B317,'2.报价结算清单'!$P$2:$P$601)</f>
        <v>0</v>
      </c>
    </row>
    <row r="318" spans="2:10" ht="39.6" hidden="1">
      <c r="B318" s="9" t="s">
        <v>1930</v>
      </c>
      <c r="C318" s="10" t="s">
        <v>900</v>
      </c>
      <c r="D318" s="10" t="s">
        <v>1559</v>
      </c>
      <c r="E318" s="11" t="s">
        <v>901</v>
      </c>
      <c r="F318" s="10" t="s">
        <v>293</v>
      </c>
      <c r="G318" s="12" t="s">
        <v>49</v>
      </c>
      <c r="H318" s="13">
        <f>SUMIF('2.报价结算清单'!$F$2:$F$601,$B318,'2.报价结算清单'!$L$2:$L$601)</f>
        <v>0</v>
      </c>
      <c r="I318" s="13">
        <f>SUMIF('2.报价结算清单'!$F$2:$F$601,$B318,'2.报价结算清单'!$N$2:$N$601)</f>
        <v>0</v>
      </c>
      <c r="J318" s="15">
        <f>SUMIF('2.报价结算清单'!$F$2:$F$601,B318,'2.报价结算清单'!$P$2:$P$601)</f>
        <v>0</v>
      </c>
    </row>
    <row r="319" spans="2:10" ht="39.6" hidden="1">
      <c r="B319" s="9" t="s">
        <v>1931</v>
      </c>
      <c r="C319" s="10" t="s">
        <v>399</v>
      </c>
      <c r="D319" s="10" t="s">
        <v>1559</v>
      </c>
      <c r="E319" s="11" t="s">
        <v>400</v>
      </c>
      <c r="F319" s="10" t="s">
        <v>50</v>
      </c>
      <c r="G319" s="12" t="s">
        <v>401</v>
      </c>
      <c r="H319" s="13">
        <f>SUMIF('2.报价结算清单'!$F$2:$F$601,$B319,'2.报价结算清单'!$L$2:$L$601)</f>
        <v>0</v>
      </c>
      <c r="I319" s="13">
        <f>SUMIF('2.报价结算清单'!$F$2:$F$601,$B319,'2.报价结算清单'!$N$2:$N$601)</f>
        <v>0</v>
      </c>
      <c r="J319" s="15">
        <f>SUMIF('2.报价结算清单'!$F$2:$F$601,B319,'2.报价结算清单'!$P$2:$P$601)</f>
        <v>0</v>
      </c>
    </row>
    <row r="320" spans="2:10" ht="39.6" hidden="1">
      <c r="B320" s="9" t="s">
        <v>1932</v>
      </c>
      <c r="C320" s="10" t="s">
        <v>757</v>
      </c>
      <c r="D320" s="10" t="s">
        <v>1559</v>
      </c>
      <c r="E320" s="11" t="s">
        <v>758</v>
      </c>
      <c r="F320" s="10" t="s">
        <v>50</v>
      </c>
      <c r="G320" s="12" t="s">
        <v>759</v>
      </c>
      <c r="H320" s="13">
        <f>SUMIF('2.报价结算清单'!$F$2:$F$601,$B320,'2.报价结算清单'!$L$2:$L$601)</f>
        <v>0</v>
      </c>
      <c r="I320" s="13">
        <f>SUMIF('2.报价结算清单'!$F$2:$F$601,$B320,'2.报价结算清单'!$N$2:$N$601)</f>
        <v>0</v>
      </c>
      <c r="J320" s="15">
        <f>SUMIF('2.报价结算清单'!$F$2:$F$601,B320,'2.报价结算清单'!$P$2:$P$601)</f>
        <v>0</v>
      </c>
    </row>
    <row r="321" spans="2:10" ht="39.6" hidden="1">
      <c r="B321" s="9" t="s">
        <v>1933</v>
      </c>
      <c r="C321" s="10" t="s">
        <v>231</v>
      </c>
      <c r="D321" s="10" t="s">
        <v>1559</v>
      </c>
      <c r="E321" s="11" t="s">
        <v>232</v>
      </c>
      <c r="F321" s="10" t="s">
        <v>50</v>
      </c>
      <c r="G321" s="12" t="s">
        <v>233</v>
      </c>
      <c r="H321" s="13">
        <f>SUMIF('2.报价结算清单'!$F$2:$F$601,$B321,'2.报价结算清单'!$L$2:$L$601)</f>
        <v>0</v>
      </c>
      <c r="I321" s="13">
        <f>SUMIF('2.报价结算清单'!$F$2:$F$601,$B321,'2.报价结算清单'!$N$2:$N$601)</f>
        <v>0</v>
      </c>
      <c r="J321" s="15">
        <f>SUMIF('2.报价结算清单'!$F$2:$F$601,B321,'2.报价结算清单'!$P$2:$P$601)</f>
        <v>0</v>
      </c>
    </row>
    <row r="322" spans="2:10" ht="39.6" hidden="1">
      <c r="B322" s="9" t="s">
        <v>1934</v>
      </c>
      <c r="C322" s="10" t="s">
        <v>1146</v>
      </c>
      <c r="D322" s="10" t="s">
        <v>1559</v>
      </c>
      <c r="E322" s="11" t="s">
        <v>1147</v>
      </c>
      <c r="F322" s="10" t="s">
        <v>50</v>
      </c>
      <c r="G322" s="12" t="s">
        <v>286</v>
      </c>
      <c r="H322" s="13">
        <f>SUMIF('2.报价结算清单'!$F$2:$F$601,$B322,'2.报价结算清单'!$L$2:$L$601)</f>
        <v>0</v>
      </c>
      <c r="I322" s="13">
        <f>SUMIF('2.报价结算清单'!$F$2:$F$601,$B322,'2.报价结算清单'!$N$2:$N$601)</f>
        <v>0</v>
      </c>
      <c r="J322" s="15">
        <f>SUMIF('2.报价结算清单'!$F$2:$F$601,B322,'2.报价结算清单'!$P$2:$P$601)</f>
        <v>0</v>
      </c>
    </row>
    <row r="323" spans="2:10" ht="39.6" hidden="1">
      <c r="B323" s="9" t="s">
        <v>1935</v>
      </c>
      <c r="C323" s="10" t="s">
        <v>1158</v>
      </c>
      <c r="D323" s="10" t="s">
        <v>1559</v>
      </c>
      <c r="E323" s="11" t="s">
        <v>1159</v>
      </c>
      <c r="F323" s="10" t="s">
        <v>50</v>
      </c>
      <c r="G323" s="12" t="s">
        <v>148</v>
      </c>
      <c r="H323" s="13">
        <f>SUMIF('2.报价结算清单'!$F$2:$F$601,$B323,'2.报价结算清单'!$L$2:$L$601)</f>
        <v>0</v>
      </c>
      <c r="I323" s="13">
        <f>SUMIF('2.报价结算清单'!$F$2:$F$601,$B323,'2.报价结算清单'!$N$2:$N$601)</f>
        <v>0</v>
      </c>
      <c r="J323" s="15">
        <f>SUMIF('2.报价结算清单'!$F$2:$F$601,B323,'2.报价结算清单'!$P$2:$P$601)</f>
        <v>0</v>
      </c>
    </row>
    <row r="324" spans="2:10" ht="39.6" hidden="1">
      <c r="B324" s="9" t="s">
        <v>1936</v>
      </c>
      <c r="C324" s="10" t="s">
        <v>811</v>
      </c>
      <c r="D324" s="10" t="s">
        <v>1559</v>
      </c>
      <c r="E324" s="11" t="s">
        <v>812</v>
      </c>
      <c r="F324" s="10" t="s">
        <v>50</v>
      </c>
      <c r="G324" s="12" t="s">
        <v>813</v>
      </c>
      <c r="H324" s="13">
        <f>SUMIF('2.报价结算清单'!$F$2:$F$601,$B324,'2.报价结算清单'!$L$2:$L$601)</f>
        <v>0</v>
      </c>
      <c r="I324" s="13">
        <f>SUMIF('2.报价结算清单'!$F$2:$F$601,$B324,'2.报价结算清单'!$N$2:$N$601)</f>
        <v>0</v>
      </c>
      <c r="J324" s="15">
        <f>SUMIF('2.报价结算清单'!$F$2:$F$601,B324,'2.报价结算清单'!$P$2:$P$601)</f>
        <v>0</v>
      </c>
    </row>
    <row r="325" spans="2:10" ht="39.6" hidden="1">
      <c r="B325" s="9" t="s">
        <v>1937</v>
      </c>
      <c r="C325" s="10" t="s">
        <v>107</v>
      </c>
      <c r="D325" s="10" t="s">
        <v>1559</v>
      </c>
      <c r="E325" s="11" t="s">
        <v>108</v>
      </c>
      <c r="F325" s="10" t="s">
        <v>50</v>
      </c>
      <c r="G325" s="12" t="s">
        <v>109</v>
      </c>
      <c r="H325" s="13">
        <f>SUMIF('2.报价结算清单'!$F$2:$F$601,$B325,'2.报价结算清单'!$L$2:$L$601)</f>
        <v>0</v>
      </c>
      <c r="I325" s="13">
        <f>SUMIF('2.报价结算清单'!$F$2:$F$601,$B325,'2.报价结算清单'!$N$2:$N$601)</f>
        <v>0</v>
      </c>
      <c r="J325" s="15">
        <f>SUMIF('2.报价结算清单'!$F$2:$F$601,B325,'2.报价结算清单'!$P$2:$P$601)</f>
        <v>0</v>
      </c>
    </row>
    <row r="326" spans="2:10" ht="39.6" hidden="1">
      <c r="B326" s="9" t="s">
        <v>1938</v>
      </c>
      <c r="C326" s="10" t="s">
        <v>783</v>
      </c>
      <c r="D326" s="10" t="s">
        <v>1559</v>
      </c>
      <c r="E326" s="11" t="s">
        <v>784</v>
      </c>
      <c r="F326" s="10" t="s">
        <v>50</v>
      </c>
      <c r="G326" s="12" t="s">
        <v>785</v>
      </c>
      <c r="H326" s="13">
        <f>SUMIF('2.报价结算清单'!$F$2:$F$601,$B326,'2.报价结算清单'!$L$2:$L$601)</f>
        <v>0</v>
      </c>
      <c r="I326" s="13">
        <f>SUMIF('2.报价结算清单'!$F$2:$F$601,$B326,'2.报价结算清单'!$N$2:$N$601)</f>
        <v>0</v>
      </c>
      <c r="J326" s="15">
        <f>SUMIF('2.报价结算清单'!$F$2:$F$601,B326,'2.报价结算清单'!$P$2:$P$601)</f>
        <v>0</v>
      </c>
    </row>
    <row r="327" spans="2:10" ht="39.6" hidden="1">
      <c r="B327" s="9" t="s">
        <v>1939</v>
      </c>
      <c r="C327" s="10" t="s">
        <v>1114</v>
      </c>
      <c r="D327" s="10" t="s">
        <v>1559</v>
      </c>
      <c r="E327" s="11" t="s">
        <v>1115</v>
      </c>
      <c r="F327" s="10" t="s">
        <v>50</v>
      </c>
      <c r="G327" s="12" t="s">
        <v>1116</v>
      </c>
      <c r="H327" s="13">
        <f>SUMIF('2.报价结算清单'!$F$2:$F$601,$B327,'2.报价结算清单'!$L$2:$L$601)</f>
        <v>0</v>
      </c>
      <c r="I327" s="13">
        <f>SUMIF('2.报价结算清单'!$F$2:$F$601,$B327,'2.报价结算清单'!$N$2:$N$601)</f>
        <v>0</v>
      </c>
      <c r="J327" s="15">
        <f>SUMIF('2.报价结算清单'!$F$2:$F$601,B327,'2.报价结算清单'!$P$2:$P$601)</f>
        <v>0</v>
      </c>
    </row>
    <row r="328" spans="2:10" ht="39.6" hidden="1">
      <c r="B328" s="9" t="s">
        <v>1940</v>
      </c>
      <c r="C328" s="10" t="s">
        <v>71</v>
      </c>
      <c r="D328" s="10" t="s">
        <v>1559</v>
      </c>
      <c r="E328" s="11" t="s">
        <v>72</v>
      </c>
      <c r="F328" s="10" t="s">
        <v>50</v>
      </c>
      <c r="G328" s="12" t="s">
        <v>73</v>
      </c>
      <c r="H328" s="13">
        <f>SUMIF('2.报价结算清单'!$F$2:$F$601,$B328,'2.报价结算清单'!$L$2:$L$601)</f>
        <v>0</v>
      </c>
      <c r="I328" s="13">
        <f>SUMIF('2.报价结算清单'!$F$2:$F$601,$B328,'2.报价结算清单'!$N$2:$N$601)</f>
        <v>0</v>
      </c>
      <c r="J328" s="15">
        <f>SUMIF('2.报价结算清单'!$F$2:$F$601,B328,'2.报价结算清单'!$P$2:$P$601)</f>
        <v>0</v>
      </c>
    </row>
    <row r="329" spans="2:10" ht="39.6" hidden="1">
      <c r="B329" s="9" t="s">
        <v>1941</v>
      </c>
      <c r="C329" s="10" t="s">
        <v>1099</v>
      </c>
      <c r="D329" s="10" t="s">
        <v>1559</v>
      </c>
      <c r="E329" s="11" t="s">
        <v>1100</v>
      </c>
      <c r="F329" s="10" t="s">
        <v>50</v>
      </c>
      <c r="G329" s="12" t="s">
        <v>1101</v>
      </c>
      <c r="H329" s="13">
        <f>SUMIF('2.报价结算清单'!$F$2:$F$601,$B329,'2.报价结算清单'!$L$2:$L$601)</f>
        <v>0</v>
      </c>
      <c r="I329" s="13">
        <f>SUMIF('2.报价结算清单'!$F$2:$F$601,$B329,'2.报价结算清单'!$N$2:$N$601)</f>
        <v>0</v>
      </c>
      <c r="J329" s="15">
        <f>SUMIF('2.报价结算清单'!$F$2:$F$601,B329,'2.报价结算清单'!$P$2:$P$601)</f>
        <v>0</v>
      </c>
    </row>
    <row r="330" spans="2:10" ht="39.6" hidden="1">
      <c r="B330" s="9" t="s">
        <v>1942</v>
      </c>
      <c r="C330" s="10" t="s">
        <v>1053</v>
      </c>
      <c r="D330" s="10" t="s">
        <v>1559</v>
      </c>
      <c r="E330" s="11" t="s">
        <v>1054</v>
      </c>
      <c r="F330" s="10" t="s">
        <v>50</v>
      </c>
      <c r="G330" s="12" t="s">
        <v>1055</v>
      </c>
      <c r="H330" s="13">
        <f>SUMIF('2.报价结算清单'!$F$2:$F$601,$B330,'2.报价结算清单'!$L$2:$L$601)</f>
        <v>0</v>
      </c>
      <c r="I330" s="13">
        <f>SUMIF('2.报价结算清单'!$F$2:$F$601,$B330,'2.报价结算清单'!$N$2:$N$601)</f>
        <v>0</v>
      </c>
      <c r="J330" s="15">
        <f>SUMIF('2.报价结算清单'!$F$2:$F$601,B330,'2.报价结算清单'!$P$2:$P$601)</f>
        <v>0</v>
      </c>
    </row>
    <row r="331" spans="2:10" ht="39.6" hidden="1">
      <c r="B331" s="9" t="s">
        <v>1943</v>
      </c>
      <c r="C331" s="10" t="s">
        <v>1254</v>
      </c>
      <c r="D331" s="10" t="s">
        <v>1559</v>
      </c>
      <c r="E331" s="11" t="s">
        <v>1255</v>
      </c>
      <c r="F331" s="10" t="s">
        <v>50</v>
      </c>
      <c r="G331" s="12" t="s">
        <v>1256</v>
      </c>
      <c r="H331" s="13">
        <f>SUMIF('2.报价结算清单'!$F$2:$F$601,$B331,'2.报价结算清单'!$L$2:$L$601)</f>
        <v>0</v>
      </c>
      <c r="I331" s="13">
        <f>SUMIF('2.报价结算清单'!$F$2:$F$601,$B331,'2.报价结算清单'!$N$2:$N$601)</f>
        <v>0</v>
      </c>
      <c r="J331" s="15">
        <f>SUMIF('2.报价结算清单'!$F$2:$F$601,B331,'2.报价结算清单'!$P$2:$P$601)</f>
        <v>0</v>
      </c>
    </row>
    <row r="332" spans="2:10" ht="66" hidden="1">
      <c r="B332" s="9" t="s">
        <v>1944</v>
      </c>
      <c r="C332" s="10" t="s">
        <v>928</v>
      </c>
      <c r="D332" s="10" t="s">
        <v>1559</v>
      </c>
      <c r="E332" s="11" t="s">
        <v>929</v>
      </c>
      <c r="F332" s="10" t="s">
        <v>50</v>
      </c>
      <c r="G332" s="12" t="s">
        <v>930</v>
      </c>
      <c r="H332" s="13">
        <f>SUMIF('2.报价结算清单'!$F$2:$F$601,$B332,'2.报价结算清单'!$L$2:$L$601)</f>
        <v>0</v>
      </c>
      <c r="I332" s="13">
        <f>SUMIF('2.报价结算清单'!$F$2:$F$601,$B332,'2.报价结算清单'!$N$2:$N$601)</f>
        <v>0</v>
      </c>
      <c r="J332" s="15">
        <f>SUMIF('2.报价结算清单'!$F$2:$F$601,B332,'2.报价结算清单'!$P$2:$P$601)</f>
        <v>0</v>
      </c>
    </row>
    <row r="333" spans="2:10" ht="39.6" hidden="1">
      <c r="B333" s="9" t="s">
        <v>1945</v>
      </c>
      <c r="C333" s="10" t="s">
        <v>545</v>
      </c>
      <c r="D333" s="10" t="s">
        <v>1559</v>
      </c>
      <c r="E333" s="11" t="s">
        <v>546</v>
      </c>
      <c r="F333" s="10" t="s">
        <v>50</v>
      </c>
      <c r="G333" s="12" t="s">
        <v>381</v>
      </c>
      <c r="H333" s="13">
        <f>SUMIF('2.报价结算清单'!$F$2:$F$601,$B333,'2.报价结算清单'!$L$2:$L$601)</f>
        <v>0</v>
      </c>
      <c r="I333" s="13">
        <f>SUMIF('2.报价结算清单'!$F$2:$F$601,$B333,'2.报价结算清单'!$N$2:$N$601)</f>
        <v>0</v>
      </c>
      <c r="J333" s="15">
        <f>SUMIF('2.报价结算清单'!$F$2:$F$601,B333,'2.报价结算清单'!$P$2:$P$601)</f>
        <v>0</v>
      </c>
    </row>
    <row r="334" spans="2:10" ht="39.6" hidden="1">
      <c r="B334" s="9" t="s">
        <v>1946</v>
      </c>
      <c r="C334" s="10" t="s">
        <v>369</v>
      </c>
      <c r="D334" s="10" t="s">
        <v>1559</v>
      </c>
      <c r="E334" s="11" t="s">
        <v>370</v>
      </c>
      <c r="F334" s="10" t="s">
        <v>50</v>
      </c>
      <c r="G334" s="12" t="s">
        <v>371</v>
      </c>
      <c r="H334" s="13">
        <f>SUMIF('2.报价结算清单'!$F$2:$F$601,$B334,'2.报价结算清单'!$L$2:$L$601)</f>
        <v>0</v>
      </c>
      <c r="I334" s="13">
        <f>SUMIF('2.报价结算清单'!$F$2:$F$601,$B334,'2.报价结算清单'!$N$2:$N$601)</f>
        <v>0</v>
      </c>
      <c r="J334" s="15">
        <f>SUMIF('2.报价结算清单'!$F$2:$F$601,B334,'2.报价结算清单'!$P$2:$P$601)</f>
        <v>0</v>
      </c>
    </row>
    <row r="335" spans="2:10" ht="39.6" hidden="1">
      <c r="B335" s="9" t="s">
        <v>1947</v>
      </c>
      <c r="C335" s="10" t="s">
        <v>140</v>
      </c>
      <c r="D335" s="10" t="s">
        <v>1559</v>
      </c>
      <c r="E335" s="11" t="s">
        <v>141</v>
      </c>
      <c r="F335" s="10" t="s">
        <v>50</v>
      </c>
      <c r="G335" s="12" t="s">
        <v>142</v>
      </c>
      <c r="H335" s="13">
        <f>SUMIF('2.报价结算清单'!$F$2:$F$601,$B335,'2.报价结算清单'!$L$2:$L$601)</f>
        <v>0</v>
      </c>
      <c r="I335" s="13">
        <f>SUMIF('2.报价结算清单'!$F$2:$F$601,$B335,'2.报价结算清单'!$N$2:$N$601)</f>
        <v>0</v>
      </c>
      <c r="J335" s="15">
        <f>SUMIF('2.报价结算清单'!$F$2:$F$601,B335,'2.报价结算清单'!$P$2:$P$601)</f>
        <v>0</v>
      </c>
    </row>
    <row r="336" spans="2:10" ht="39.6" hidden="1">
      <c r="B336" s="9" t="s">
        <v>1948</v>
      </c>
      <c r="C336" s="10" t="s">
        <v>846</v>
      </c>
      <c r="D336" s="10" t="s">
        <v>1559</v>
      </c>
      <c r="E336" s="11" t="s">
        <v>847</v>
      </c>
      <c r="F336" s="10" t="s">
        <v>50</v>
      </c>
      <c r="G336" s="12" t="s">
        <v>848</v>
      </c>
      <c r="H336" s="13">
        <f>SUMIF('2.报价结算清单'!$F$2:$F$601,$B336,'2.报价结算清单'!$L$2:$L$601)</f>
        <v>0</v>
      </c>
      <c r="I336" s="13">
        <f>SUMIF('2.报价结算清单'!$F$2:$F$601,$B336,'2.报价结算清单'!$N$2:$N$601)</f>
        <v>0</v>
      </c>
      <c r="J336" s="15">
        <f>SUMIF('2.报价结算清单'!$F$2:$F$601,B336,'2.报价结算清单'!$P$2:$P$601)</f>
        <v>0</v>
      </c>
    </row>
    <row r="337" spans="2:10" ht="39.6" hidden="1">
      <c r="B337" s="9" t="s">
        <v>1949</v>
      </c>
      <c r="C337" s="10" t="s">
        <v>379</v>
      </c>
      <c r="D337" s="10" t="s">
        <v>1559</v>
      </c>
      <c r="E337" s="11" t="s">
        <v>380</v>
      </c>
      <c r="F337" s="10" t="s">
        <v>50</v>
      </c>
      <c r="G337" s="12" t="s">
        <v>381</v>
      </c>
      <c r="H337" s="13">
        <f>SUMIF('2.报价结算清单'!$F$2:$F$601,$B337,'2.报价结算清单'!$L$2:$L$601)</f>
        <v>0</v>
      </c>
      <c r="I337" s="13">
        <f>SUMIF('2.报价结算清单'!$F$2:$F$601,$B337,'2.报价结算清单'!$N$2:$N$601)</f>
        <v>0</v>
      </c>
      <c r="J337" s="15">
        <f>SUMIF('2.报价结算清单'!$F$2:$F$601,B337,'2.报价结算清单'!$P$2:$P$601)</f>
        <v>0</v>
      </c>
    </row>
    <row r="338" spans="2:10" ht="39.6" hidden="1">
      <c r="B338" s="9" t="s">
        <v>1950</v>
      </c>
      <c r="C338" s="10" t="s">
        <v>646</v>
      </c>
      <c r="D338" s="10" t="s">
        <v>1559</v>
      </c>
      <c r="E338" s="11" t="s">
        <v>647</v>
      </c>
      <c r="F338" s="10" t="s">
        <v>50</v>
      </c>
      <c r="G338" s="12" t="s">
        <v>390</v>
      </c>
      <c r="H338" s="13">
        <f>SUMIF('2.报价结算清单'!$F$2:$F$601,$B338,'2.报价结算清单'!$L$2:$L$601)</f>
        <v>0</v>
      </c>
      <c r="I338" s="13">
        <f>SUMIF('2.报价结算清单'!$F$2:$F$601,$B338,'2.报价结算清单'!$N$2:$N$601)</f>
        <v>0</v>
      </c>
      <c r="J338" s="15">
        <f>SUMIF('2.报价结算清单'!$F$2:$F$601,B338,'2.报价结算清单'!$P$2:$P$601)</f>
        <v>0</v>
      </c>
    </row>
    <row r="339" spans="2:10" ht="39.6" hidden="1">
      <c r="B339" s="9" t="s">
        <v>1951</v>
      </c>
      <c r="C339" s="10" t="s">
        <v>1260</v>
      </c>
      <c r="D339" s="10" t="s">
        <v>1559</v>
      </c>
      <c r="E339" s="11" t="s">
        <v>1261</v>
      </c>
      <c r="F339" s="10" t="s">
        <v>50</v>
      </c>
      <c r="G339" s="12" t="s">
        <v>1262</v>
      </c>
      <c r="H339" s="13">
        <f>SUMIF('2.报价结算清单'!$F$2:$F$601,$B339,'2.报价结算清单'!$L$2:$L$601)</f>
        <v>0</v>
      </c>
      <c r="I339" s="13">
        <f>SUMIF('2.报价结算清单'!$F$2:$F$601,$B339,'2.报价结算清单'!$N$2:$N$601)</f>
        <v>0</v>
      </c>
      <c r="J339" s="15">
        <f>SUMIF('2.报价结算清单'!$F$2:$F$601,B339,'2.报价结算清单'!$P$2:$P$601)</f>
        <v>0</v>
      </c>
    </row>
    <row r="340" spans="2:10" ht="39.6" hidden="1">
      <c r="B340" s="9" t="s">
        <v>1952</v>
      </c>
      <c r="C340" s="10" t="s">
        <v>1302</v>
      </c>
      <c r="D340" s="10" t="s">
        <v>1559</v>
      </c>
      <c r="E340" s="11" t="s">
        <v>1303</v>
      </c>
      <c r="F340" s="10" t="s">
        <v>1305</v>
      </c>
      <c r="G340" s="12" t="s">
        <v>1304</v>
      </c>
      <c r="H340" s="13">
        <f>SUMIF('2.报价结算清单'!$F$2:$F$601,$B340,'2.报价结算清单'!$L$2:$L$601)</f>
        <v>0</v>
      </c>
      <c r="I340" s="13">
        <f>SUMIF('2.报价结算清单'!$F$2:$F$601,$B340,'2.报价结算清单'!$N$2:$N$601)</f>
        <v>0</v>
      </c>
      <c r="J340" s="15">
        <f>SUMIF('2.报价结算清单'!$F$2:$F$601,B340,'2.报价结算清单'!$P$2:$P$601)</f>
        <v>0</v>
      </c>
    </row>
    <row r="341" spans="2:10" ht="39.6" hidden="1">
      <c r="B341" s="9" t="s">
        <v>1953</v>
      </c>
      <c r="C341" s="10" t="s">
        <v>936</v>
      </c>
      <c r="D341" s="10" t="s">
        <v>1559</v>
      </c>
      <c r="E341" s="11" t="s">
        <v>937</v>
      </c>
      <c r="F341" s="10" t="s">
        <v>939</v>
      </c>
      <c r="G341" s="12" t="s">
        <v>938</v>
      </c>
      <c r="H341" s="13">
        <f>SUMIF('2.报价结算清单'!$F$2:$F$601,$B341,'2.报价结算清单'!$L$2:$L$601)</f>
        <v>0</v>
      </c>
      <c r="I341" s="13">
        <f>SUMIF('2.报价结算清单'!$F$2:$F$601,$B341,'2.报价结算清单'!$N$2:$N$601)</f>
        <v>0</v>
      </c>
      <c r="J341" s="15">
        <f>SUMIF('2.报价结算清单'!$F$2:$F$601,B341,'2.报价结算清单'!$P$2:$P$601)</f>
        <v>0</v>
      </c>
    </row>
    <row r="342" spans="2:10" ht="39.6" hidden="1">
      <c r="B342" s="9" t="s">
        <v>1954</v>
      </c>
      <c r="C342" s="10" t="s">
        <v>887</v>
      </c>
      <c r="D342" s="10" t="s">
        <v>1559</v>
      </c>
      <c r="E342" s="11" t="s">
        <v>888</v>
      </c>
      <c r="F342" s="10" t="s">
        <v>50</v>
      </c>
      <c r="G342" s="12" t="s">
        <v>889</v>
      </c>
      <c r="H342" s="13">
        <f>SUMIF('2.报价结算清单'!$F$2:$F$601,$B342,'2.报价结算清单'!$L$2:$L$601)</f>
        <v>0</v>
      </c>
      <c r="I342" s="13">
        <f>SUMIF('2.报价结算清单'!$F$2:$F$601,$B342,'2.报价结算清单'!$N$2:$N$601)</f>
        <v>0</v>
      </c>
      <c r="J342" s="15">
        <f>SUMIF('2.报价结算清单'!$F$2:$F$601,B342,'2.报价结算清单'!$P$2:$P$601)</f>
        <v>0</v>
      </c>
    </row>
    <row r="343" spans="2:10" ht="39.6" hidden="1">
      <c r="B343" s="9" t="s">
        <v>1955</v>
      </c>
      <c r="C343" s="10" t="s">
        <v>672</v>
      </c>
      <c r="D343" s="10" t="s">
        <v>1559</v>
      </c>
      <c r="E343" s="11" t="s">
        <v>673</v>
      </c>
      <c r="F343" s="10" t="s">
        <v>50</v>
      </c>
      <c r="G343" s="12" t="s">
        <v>674</v>
      </c>
      <c r="H343" s="13">
        <f>SUMIF('2.报价结算清单'!$F$2:$F$601,$B343,'2.报价结算清单'!$L$2:$L$601)</f>
        <v>0</v>
      </c>
      <c r="I343" s="13">
        <f>SUMIF('2.报价结算清单'!$F$2:$F$601,$B343,'2.报价结算清单'!$N$2:$N$601)</f>
        <v>0</v>
      </c>
      <c r="J343" s="15">
        <f>SUMIF('2.报价结算清单'!$F$2:$F$601,B343,'2.报价结算清单'!$P$2:$P$601)</f>
        <v>0</v>
      </c>
    </row>
    <row r="344" spans="2:10" ht="39.6" hidden="1">
      <c r="B344" s="9" t="s">
        <v>1956</v>
      </c>
      <c r="C344" s="10" t="s">
        <v>504</v>
      </c>
      <c r="D344" s="10" t="s">
        <v>1559</v>
      </c>
      <c r="E344" s="11" t="s">
        <v>505</v>
      </c>
      <c r="F344" s="10" t="s">
        <v>50</v>
      </c>
      <c r="G344" s="12" t="s">
        <v>506</v>
      </c>
      <c r="H344" s="13">
        <f>SUMIF('2.报价结算清单'!$F$2:$F$601,$B344,'2.报价结算清单'!$L$2:$L$601)</f>
        <v>0</v>
      </c>
      <c r="I344" s="13">
        <f>SUMIF('2.报价结算清单'!$F$2:$F$601,$B344,'2.报价结算清单'!$N$2:$N$601)</f>
        <v>0</v>
      </c>
      <c r="J344" s="15">
        <f>SUMIF('2.报价结算清单'!$F$2:$F$601,B344,'2.报价结算清单'!$P$2:$P$601)</f>
        <v>0</v>
      </c>
    </row>
    <row r="345" spans="2:10" ht="39.6" hidden="1">
      <c r="B345" s="9" t="s">
        <v>1957</v>
      </c>
      <c r="C345" s="10" t="s">
        <v>1316</v>
      </c>
      <c r="D345" s="10" t="s">
        <v>1559</v>
      </c>
      <c r="E345" s="11" t="s">
        <v>1317</v>
      </c>
      <c r="F345" s="10" t="s">
        <v>50</v>
      </c>
      <c r="G345" s="12" t="s">
        <v>1318</v>
      </c>
      <c r="H345" s="13">
        <f>SUMIF('2.报价结算清单'!$F$2:$F$601,$B345,'2.报价结算清单'!$L$2:$L$601)</f>
        <v>0</v>
      </c>
      <c r="I345" s="13">
        <f>SUMIF('2.报价结算清单'!$F$2:$F$601,$B345,'2.报价结算清单'!$N$2:$N$601)</f>
        <v>0</v>
      </c>
      <c r="J345" s="15">
        <f>SUMIF('2.报价结算清单'!$F$2:$F$601,B345,'2.报价结算清单'!$P$2:$P$601)</f>
        <v>0</v>
      </c>
    </row>
    <row r="346" spans="2:10" ht="39.6" hidden="1">
      <c r="B346" s="9" t="s">
        <v>1958</v>
      </c>
      <c r="C346" s="10" t="s">
        <v>1438</v>
      </c>
      <c r="D346" s="10" t="s">
        <v>1559</v>
      </c>
      <c r="E346" s="11" t="s">
        <v>1439</v>
      </c>
      <c r="F346" s="10" t="s">
        <v>50</v>
      </c>
      <c r="G346" s="12" t="s">
        <v>49</v>
      </c>
      <c r="H346" s="13">
        <f>SUMIF('2.报价结算清单'!$F$2:$F$601,$B346,'2.报价结算清单'!$L$2:$L$601)</f>
        <v>0</v>
      </c>
      <c r="I346" s="13">
        <f>SUMIF('2.报价结算清单'!$F$2:$F$601,$B346,'2.报价结算清单'!$N$2:$N$601)</f>
        <v>0</v>
      </c>
      <c r="J346" s="15">
        <f>SUMIF('2.报价结算清单'!$F$2:$F$601,B346,'2.报价结算清单'!$P$2:$P$601)</f>
        <v>0</v>
      </c>
    </row>
    <row r="347" spans="2:10" ht="39.6" hidden="1">
      <c r="B347" s="9" t="s">
        <v>1959</v>
      </c>
      <c r="C347" s="10" t="s">
        <v>1360</v>
      </c>
      <c r="D347" s="10" t="s">
        <v>1559</v>
      </c>
      <c r="E347" s="11" t="s">
        <v>1361</v>
      </c>
      <c r="F347" s="10" t="s">
        <v>50</v>
      </c>
      <c r="G347" s="12" t="s">
        <v>345</v>
      </c>
      <c r="H347" s="13">
        <f>SUMIF('2.报价结算清单'!$F$2:$F$601,$B347,'2.报价结算清单'!$L$2:$L$601)</f>
        <v>0</v>
      </c>
      <c r="I347" s="13">
        <f>SUMIF('2.报价结算清单'!$F$2:$F$601,$B347,'2.报价结算清单'!$N$2:$N$601)</f>
        <v>0</v>
      </c>
      <c r="J347" s="15">
        <f>SUMIF('2.报价结算清单'!$F$2:$F$601,B347,'2.报价结算清单'!$P$2:$P$601)</f>
        <v>0</v>
      </c>
    </row>
    <row r="348" spans="2:10" ht="39.6" hidden="1">
      <c r="B348" s="9" t="s">
        <v>1960</v>
      </c>
      <c r="C348" s="10" t="s">
        <v>228</v>
      </c>
      <c r="D348" s="10" t="s">
        <v>1559</v>
      </c>
      <c r="E348" s="11" t="s">
        <v>229</v>
      </c>
      <c r="F348" s="10" t="s">
        <v>50</v>
      </c>
      <c r="G348" s="12" t="s">
        <v>230</v>
      </c>
      <c r="H348" s="13">
        <f>SUMIF('2.报价结算清单'!$F$2:$F$601,$B348,'2.报价结算清单'!$L$2:$L$601)</f>
        <v>0</v>
      </c>
      <c r="I348" s="13">
        <f>SUMIF('2.报价结算清单'!$F$2:$F$601,$B348,'2.报价结算清单'!$N$2:$N$601)</f>
        <v>0</v>
      </c>
      <c r="J348" s="15">
        <f>SUMIF('2.报价结算清单'!$F$2:$F$601,B348,'2.报价结算清单'!$P$2:$P$601)</f>
        <v>0</v>
      </c>
    </row>
    <row r="349" spans="2:10" ht="39.6" hidden="1">
      <c r="B349" s="9" t="s">
        <v>1961</v>
      </c>
      <c r="C349" s="10" t="s">
        <v>343</v>
      </c>
      <c r="D349" s="10" t="s">
        <v>1559</v>
      </c>
      <c r="E349" s="11" t="s">
        <v>344</v>
      </c>
      <c r="F349" s="10" t="s">
        <v>50</v>
      </c>
      <c r="G349" s="12" t="s">
        <v>345</v>
      </c>
      <c r="H349" s="13">
        <f>SUMIF('2.报价结算清单'!$F$2:$F$601,$B349,'2.报价结算清单'!$L$2:$L$601)</f>
        <v>0</v>
      </c>
      <c r="I349" s="13">
        <f>SUMIF('2.报价结算清单'!$F$2:$F$601,$B349,'2.报价结算清单'!$N$2:$N$601)</f>
        <v>0</v>
      </c>
      <c r="J349" s="15">
        <f>SUMIF('2.报价结算清单'!$F$2:$F$601,B349,'2.报价结算清单'!$P$2:$P$601)</f>
        <v>0</v>
      </c>
    </row>
    <row r="350" spans="2:10" ht="39.6" hidden="1">
      <c r="B350" s="9" t="s">
        <v>1962</v>
      </c>
      <c r="C350" s="10" t="s">
        <v>870</v>
      </c>
      <c r="D350" s="10" t="s">
        <v>1559</v>
      </c>
      <c r="E350" s="11" t="s">
        <v>871</v>
      </c>
      <c r="F350" s="10" t="s">
        <v>50</v>
      </c>
      <c r="G350" s="12" t="s">
        <v>292</v>
      </c>
      <c r="H350" s="13">
        <f>SUMIF('2.报价结算清单'!$F$2:$F$601,$B350,'2.报价结算清单'!$L$2:$L$601)</f>
        <v>0</v>
      </c>
      <c r="I350" s="13">
        <f>SUMIF('2.报价结算清单'!$F$2:$F$601,$B350,'2.报价结算清单'!$N$2:$N$601)</f>
        <v>0</v>
      </c>
      <c r="J350" s="15">
        <f>SUMIF('2.报价结算清单'!$F$2:$F$601,B350,'2.报价结算清单'!$P$2:$P$601)</f>
        <v>0</v>
      </c>
    </row>
    <row r="351" spans="2:10" ht="39.6" hidden="1">
      <c r="B351" s="9" t="s">
        <v>1963</v>
      </c>
      <c r="C351" s="10" t="s">
        <v>422</v>
      </c>
      <c r="D351" s="10" t="s">
        <v>1559</v>
      </c>
      <c r="E351" s="11" t="s">
        <v>423</v>
      </c>
      <c r="F351" s="10" t="s">
        <v>98</v>
      </c>
      <c r="G351" s="12" t="s">
        <v>424</v>
      </c>
      <c r="H351" s="13">
        <f>SUMIF('2.报价结算清单'!$F$2:$F$601,$B351,'2.报价结算清单'!$L$2:$L$601)</f>
        <v>0</v>
      </c>
      <c r="I351" s="13">
        <f>SUMIF('2.报价结算清单'!$F$2:$F$601,$B351,'2.报价结算清单'!$N$2:$N$601)</f>
        <v>0</v>
      </c>
      <c r="J351" s="15">
        <f>SUMIF('2.报价结算清单'!$F$2:$F$601,B351,'2.报价结算清单'!$P$2:$P$601)</f>
        <v>0</v>
      </c>
    </row>
    <row r="352" spans="2:10" ht="39.6" hidden="1">
      <c r="B352" s="9" t="s">
        <v>1964</v>
      </c>
      <c r="C352" s="10" t="s">
        <v>1319</v>
      </c>
      <c r="D352" s="10" t="s">
        <v>1559</v>
      </c>
      <c r="E352" s="11" t="s">
        <v>1320</v>
      </c>
      <c r="F352" s="10" t="s">
        <v>206</v>
      </c>
      <c r="G352" s="12" t="s">
        <v>436</v>
      </c>
      <c r="H352" s="13">
        <f>SUMIF('2.报价结算清单'!$F$2:$F$601,$B352,'2.报价结算清单'!$L$2:$L$601)</f>
        <v>0</v>
      </c>
      <c r="I352" s="13">
        <f>SUMIF('2.报价结算清单'!$F$2:$F$601,$B352,'2.报价结算清单'!$N$2:$N$601)</f>
        <v>0</v>
      </c>
      <c r="J352" s="15">
        <f>SUMIF('2.报价结算清单'!$F$2:$F$601,B352,'2.报价结算清单'!$P$2:$P$601)</f>
        <v>0</v>
      </c>
    </row>
    <row r="353" spans="2:10" ht="39.6" hidden="1">
      <c r="B353" s="9" t="s">
        <v>1965</v>
      </c>
      <c r="C353" s="10" t="s">
        <v>1251</v>
      </c>
      <c r="D353" s="10" t="s">
        <v>1559</v>
      </c>
      <c r="E353" s="11" t="s">
        <v>1252</v>
      </c>
      <c r="F353" s="10" t="s">
        <v>206</v>
      </c>
      <c r="G353" s="12" t="s">
        <v>1253</v>
      </c>
      <c r="H353" s="13">
        <f>SUMIF('2.报价结算清单'!$F$2:$F$601,$B353,'2.报价结算清单'!$L$2:$L$601)</f>
        <v>0</v>
      </c>
      <c r="I353" s="13">
        <f>SUMIF('2.报价结算清单'!$F$2:$F$601,$B353,'2.报价结算清单'!$N$2:$N$601)</f>
        <v>0</v>
      </c>
      <c r="J353" s="15">
        <f>SUMIF('2.报价结算清单'!$F$2:$F$601,B353,'2.报价结算清单'!$P$2:$P$601)</f>
        <v>0</v>
      </c>
    </row>
    <row r="354" spans="2:10" ht="39.6" hidden="1">
      <c r="B354" s="9" t="s">
        <v>1966</v>
      </c>
      <c r="C354" s="10" t="s">
        <v>1152</v>
      </c>
      <c r="D354" s="10" t="s">
        <v>1559</v>
      </c>
      <c r="E354" s="11" t="s">
        <v>1153</v>
      </c>
      <c r="F354" s="10" t="s">
        <v>206</v>
      </c>
      <c r="G354" s="12" t="s">
        <v>148</v>
      </c>
      <c r="H354" s="13">
        <f>SUMIF('2.报价结算清单'!$F$2:$F$601,$B354,'2.报价结算清单'!$L$2:$L$601)</f>
        <v>0</v>
      </c>
      <c r="I354" s="13">
        <f>SUMIF('2.报价结算清单'!$F$2:$F$601,$B354,'2.报价结算清单'!$N$2:$N$601)</f>
        <v>0</v>
      </c>
      <c r="J354" s="15">
        <f>SUMIF('2.报价结算清单'!$F$2:$F$601,B354,'2.报价结算清单'!$P$2:$P$601)</f>
        <v>0</v>
      </c>
    </row>
    <row r="355" spans="2:10" ht="39.6" hidden="1">
      <c r="B355" s="9" t="s">
        <v>1967</v>
      </c>
      <c r="C355" s="10" t="s">
        <v>1065</v>
      </c>
      <c r="D355" s="10" t="s">
        <v>1559</v>
      </c>
      <c r="E355" s="11" t="s">
        <v>1066</v>
      </c>
      <c r="F355" s="10" t="s">
        <v>98</v>
      </c>
      <c r="G355" s="12" t="s">
        <v>227</v>
      </c>
      <c r="H355" s="13">
        <f>SUMIF('2.报价结算清单'!$F$2:$F$601,$B355,'2.报价结算清单'!$L$2:$L$601)</f>
        <v>0</v>
      </c>
      <c r="I355" s="13">
        <f>SUMIF('2.报价结算清单'!$F$2:$F$601,$B355,'2.报价结算清单'!$N$2:$N$601)</f>
        <v>0</v>
      </c>
      <c r="J355" s="15">
        <f>SUMIF('2.报价结算清单'!$F$2:$F$601,B355,'2.报价结算清单'!$P$2:$P$601)</f>
        <v>0</v>
      </c>
    </row>
    <row r="356" spans="2:10" ht="39.6" hidden="1">
      <c r="B356" s="9" t="s">
        <v>1968</v>
      </c>
      <c r="C356" s="10" t="s">
        <v>1011</v>
      </c>
      <c r="D356" s="10" t="s">
        <v>1559</v>
      </c>
      <c r="E356" s="11" t="s">
        <v>1012</v>
      </c>
      <c r="F356" s="10" t="s">
        <v>80</v>
      </c>
      <c r="G356" s="12" t="s">
        <v>1013</v>
      </c>
      <c r="H356" s="13">
        <f>SUMIF('2.报价结算清单'!$F$2:$F$601,$B356,'2.报价结算清单'!$L$2:$L$601)</f>
        <v>0</v>
      </c>
      <c r="I356" s="13">
        <f>SUMIF('2.报价结算清单'!$F$2:$F$601,$B356,'2.报价结算清单'!$N$2:$N$601)</f>
        <v>0</v>
      </c>
      <c r="J356" s="15">
        <f>SUMIF('2.报价结算清单'!$F$2:$F$601,B356,'2.报价结算清单'!$P$2:$P$601)</f>
        <v>0</v>
      </c>
    </row>
    <row r="357" spans="2:10" ht="39.6" hidden="1">
      <c r="B357" s="9" t="s">
        <v>1969</v>
      </c>
      <c r="C357" s="10" t="s">
        <v>1177</v>
      </c>
      <c r="D357" s="10" t="s">
        <v>1559</v>
      </c>
      <c r="E357" s="11" t="s">
        <v>1178</v>
      </c>
      <c r="F357" s="10" t="s">
        <v>50</v>
      </c>
      <c r="G357" s="12" t="s">
        <v>1179</v>
      </c>
      <c r="H357" s="13">
        <f>SUMIF('2.报价结算清单'!$F$2:$F$601,$B357,'2.报价结算清单'!$L$2:$L$601)</f>
        <v>0</v>
      </c>
      <c r="I357" s="13">
        <f>SUMIF('2.报价结算清单'!$F$2:$F$601,$B357,'2.报价结算清单'!$N$2:$N$601)</f>
        <v>0</v>
      </c>
      <c r="J357" s="15">
        <f>SUMIF('2.报价结算清单'!$F$2:$F$601,B357,'2.报价结算清单'!$P$2:$P$601)</f>
        <v>0</v>
      </c>
    </row>
    <row r="358" spans="2:10" ht="39.6" hidden="1">
      <c r="B358" s="9" t="s">
        <v>1970</v>
      </c>
      <c r="C358" s="10" t="s">
        <v>752</v>
      </c>
      <c r="D358" s="10" t="s">
        <v>1559</v>
      </c>
      <c r="E358" s="11" t="s">
        <v>753</v>
      </c>
      <c r="F358" s="10" t="s">
        <v>50</v>
      </c>
      <c r="G358" s="12" t="s">
        <v>436</v>
      </c>
      <c r="H358" s="13">
        <f>SUMIF('2.报价结算清单'!$F$2:$F$601,$B358,'2.报价结算清单'!$L$2:$L$601)</f>
        <v>0</v>
      </c>
      <c r="I358" s="13">
        <f>SUMIF('2.报价结算清单'!$F$2:$F$601,$B358,'2.报价结算清单'!$N$2:$N$601)</f>
        <v>0</v>
      </c>
      <c r="J358" s="15">
        <f>SUMIF('2.报价结算清单'!$F$2:$F$601,B358,'2.报价结算清单'!$P$2:$P$601)</f>
        <v>0</v>
      </c>
    </row>
    <row r="359" spans="2:10" ht="39.6" hidden="1">
      <c r="B359" s="9" t="s">
        <v>1971</v>
      </c>
      <c r="C359" s="10" t="s">
        <v>1425</v>
      </c>
      <c r="D359" s="10" t="s">
        <v>1559</v>
      </c>
      <c r="E359" s="11" t="s">
        <v>1426</v>
      </c>
      <c r="F359" s="10" t="s">
        <v>50</v>
      </c>
      <c r="G359" s="12" t="s">
        <v>292</v>
      </c>
      <c r="H359" s="13">
        <f>SUMIF('2.报价结算清单'!$F$2:$F$601,$B359,'2.报价结算清单'!$L$2:$L$601)</f>
        <v>0</v>
      </c>
      <c r="I359" s="13">
        <f>SUMIF('2.报价结算清单'!$F$2:$F$601,$B359,'2.报价结算清单'!$N$2:$N$601)</f>
        <v>0</v>
      </c>
      <c r="J359" s="15">
        <f>SUMIF('2.报价结算清单'!$F$2:$F$601,B359,'2.报价结算清单'!$P$2:$P$601)</f>
        <v>0</v>
      </c>
    </row>
    <row r="360" spans="2:10" ht="39.6" hidden="1">
      <c r="B360" s="9" t="s">
        <v>1972</v>
      </c>
      <c r="C360" s="10" t="s">
        <v>814</v>
      </c>
      <c r="D360" s="10" t="s">
        <v>1559</v>
      </c>
      <c r="E360" s="11" t="s">
        <v>815</v>
      </c>
      <c r="F360" s="10" t="s">
        <v>50</v>
      </c>
      <c r="G360" s="12" t="s">
        <v>93</v>
      </c>
      <c r="H360" s="13">
        <f>SUMIF('2.报价结算清单'!$F$2:$F$601,$B360,'2.报价结算清单'!$L$2:$L$601)</f>
        <v>0</v>
      </c>
      <c r="I360" s="13">
        <f>SUMIF('2.报价结算清单'!$F$2:$F$601,$B360,'2.报价结算清单'!$N$2:$N$601)</f>
        <v>0</v>
      </c>
      <c r="J360" s="15">
        <f>SUMIF('2.报价结算清单'!$F$2:$F$601,B360,'2.报价结算清单'!$P$2:$P$601)</f>
        <v>0</v>
      </c>
    </row>
    <row r="361" spans="2:10" ht="39.6" hidden="1">
      <c r="B361" s="9" t="s">
        <v>1973</v>
      </c>
      <c r="C361" s="10" t="s">
        <v>774</v>
      </c>
      <c r="D361" s="10" t="s">
        <v>1559</v>
      </c>
      <c r="E361" s="11" t="s">
        <v>775</v>
      </c>
      <c r="F361" s="10" t="s">
        <v>50</v>
      </c>
      <c r="G361" s="12" t="s">
        <v>776</v>
      </c>
      <c r="H361" s="13">
        <f>SUMIF('2.报价结算清单'!$F$2:$F$601,$B361,'2.报价结算清单'!$L$2:$L$601)</f>
        <v>0</v>
      </c>
      <c r="I361" s="13">
        <f>SUMIF('2.报价结算清单'!$F$2:$F$601,$B361,'2.报价结算清单'!$N$2:$N$601)</f>
        <v>0</v>
      </c>
      <c r="J361" s="15">
        <f>SUMIF('2.报价结算清单'!$F$2:$F$601,B361,'2.报价结算清单'!$P$2:$P$601)</f>
        <v>0</v>
      </c>
    </row>
    <row r="362" spans="2:10" ht="39.6" hidden="1">
      <c r="B362" s="9" t="s">
        <v>1974</v>
      </c>
      <c r="C362" s="10" t="s">
        <v>245</v>
      </c>
      <c r="D362" s="10" t="s">
        <v>1559</v>
      </c>
      <c r="E362" s="11" t="s">
        <v>246</v>
      </c>
      <c r="F362" s="10" t="s">
        <v>50</v>
      </c>
      <c r="G362" s="12" t="s">
        <v>152</v>
      </c>
      <c r="H362" s="13">
        <f>SUMIF('2.报价结算清单'!$F$2:$F$601,$B362,'2.报价结算清单'!$L$2:$L$601)</f>
        <v>0</v>
      </c>
      <c r="I362" s="13">
        <f>SUMIF('2.报价结算清单'!$F$2:$F$601,$B362,'2.报价结算清单'!$N$2:$N$601)</f>
        <v>0</v>
      </c>
      <c r="J362" s="15">
        <f>SUMIF('2.报价结算清单'!$F$2:$F$601,B362,'2.报价结算清单'!$P$2:$P$601)</f>
        <v>0</v>
      </c>
    </row>
    <row r="363" spans="2:10" ht="39.6" hidden="1">
      <c r="B363" s="9" t="s">
        <v>1975</v>
      </c>
      <c r="C363" s="10" t="s">
        <v>131</v>
      </c>
      <c r="D363" s="10" t="s">
        <v>1559</v>
      </c>
      <c r="E363" s="11" t="s">
        <v>132</v>
      </c>
      <c r="F363" s="10" t="s">
        <v>50</v>
      </c>
      <c r="G363" s="12" t="s">
        <v>133</v>
      </c>
      <c r="H363" s="13">
        <f>SUMIF('2.报价结算清单'!$F$2:$F$601,$B363,'2.报价结算清单'!$L$2:$L$601)</f>
        <v>0</v>
      </c>
      <c r="I363" s="13">
        <f>SUMIF('2.报价结算清单'!$F$2:$F$601,$B363,'2.报价结算清单'!$N$2:$N$601)</f>
        <v>0</v>
      </c>
      <c r="J363" s="15">
        <f>SUMIF('2.报价结算清单'!$F$2:$F$601,B363,'2.报价结算清单'!$P$2:$P$601)</f>
        <v>0</v>
      </c>
    </row>
    <row r="364" spans="2:10" ht="39.6" hidden="1">
      <c r="B364" s="9" t="s">
        <v>1976</v>
      </c>
      <c r="C364" s="10" t="s">
        <v>341</v>
      </c>
      <c r="D364" s="10" t="s">
        <v>1559</v>
      </c>
      <c r="E364" s="11" t="s">
        <v>342</v>
      </c>
      <c r="F364" s="10" t="s">
        <v>50</v>
      </c>
      <c r="G364" s="12" t="s">
        <v>133</v>
      </c>
      <c r="H364" s="13">
        <f>SUMIF('2.报价结算清单'!$F$2:$F$601,$B364,'2.报价结算清单'!$L$2:$L$601)</f>
        <v>0</v>
      </c>
      <c r="I364" s="13">
        <f>SUMIF('2.报价结算清单'!$F$2:$F$601,$B364,'2.报价结算清单'!$N$2:$N$601)</f>
        <v>0</v>
      </c>
      <c r="J364" s="15">
        <f>SUMIF('2.报价结算清单'!$F$2:$F$601,B364,'2.报价结算清单'!$P$2:$P$601)</f>
        <v>0</v>
      </c>
    </row>
    <row r="365" spans="2:10" ht="39.6" hidden="1">
      <c r="B365" s="9" t="s">
        <v>1977</v>
      </c>
      <c r="C365" s="10" t="s">
        <v>553</v>
      </c>
      <c r="D365" s="10" t="s">
        <v>1559</v>
      </c>
      <c r="E365" s="11" t="s">
        <v>554</v>
      </c>
      <c r="F365" s="10" t="s">
        <v>50</v>
      </c>
      <c r="G365" s="12" t="s">
        <v>450</v>
      </c>
      <c r="H365" s="13">
        <f>SUMIF('2.报价结算清单'!$F$2:$F$601,$B365,'2.报价结算清单'!$L$2:$L$601)</f>
        <v>0</v>
      </c>
      <c r="I365" s="13">
        <f>SUMIF('2.报价结算清单'!$F$2:$F$601,$B365,'2.报价结算清单'!$N$2:$N$601)</f>
        <v>0</v>
      </c>
      <c r="J365" s="15">
        <f>SUMIF('2.报价结算清单'!$F$2:$F$601,B365,'2.报价结算清单'!$P$2:$P$601)</f>
        <v>0</v>
      </c>
    </row>
    <row r="366" spans="2:10" ht="39.6" hidden="1">
      <c r="B366" s="9" t="s">
        <v>1978</v>
      </c>
      <c r="C366" s="10" t="s">
        <v>351</v>
      </c>
      <c r="D366" s="10" t="s">
        <v>1559</v>
      </c>
      <c r="E366" s="11" t="s">
        <v>352</v>
      </c>
      <c r="F366" s="10" t="s">
        <v>50</v>
      </c>
      <c r="G366" s="12" t="s">
        <v>286</v>
      </c>
      <c r="H366" s="13">
        <f>SUMIF('2.报价结算清单'!$F$2:$F$601,$B366,'2.报价结算清单'!$L$2:$L$601)</f>
        <v>0</v>
      </c>
      <c r="I366" s="13">
        <f>SUMIF('2.报价结算清单'!$F$2:$F$601,$B366,'2.报价结算清单'!$N$2:$N$601)</f>
        <v>0</v>
      </c>
      <c r="J366" s="15">
        <f>SUMIF('2.报价结算清单'!$F$2:$F$601,B366,'2.报价结算清单'!$P$2:$P$601)</f>
        <v>0</v>
      </c>
    </row>
    <row r="367" spans="2:10" ht="39.6" hidden="1">
      <c r="B367" s="9" t="s">
        <v>1979</v>
      </c>
      <c r="C367" s="10" t="s">
        <v>742</v>
      </c>
      <c r="D367" s="10" t="s">
        <v>1559</v>
      </c>
      <c r="E367" s="11" t="s">
        <v>743</v>
      </c>
      <c r="F367" s="10" t="s">
        <v>50</v>
      </c>
      <c r="G367" s="12" t="s">
        <v>286</v>
      </c>
      <c r="H367" s="13">
        <f>SUMIF('2.报价结算清单'!$F$2:$F$601,$B367,'2.报价结算清单'!$L$2:$L$601)</f>
        <v>0</v>
      </c>
      <c r="I367" s="13">
        <f>SUMIF('2.报价结算清单'!$F$2:$F$601,$B367,'2.报价结算清单'!$N$2:$N$601)</f>
        <v>0</v>
      </c>
      <c r="J367" s="15">
        <f>SUMIF('2.报价结算清单'!$F$2:$F$601,B367,'2.报价结算清单'!$P$2:$P$601)</f>
        <v>0</v>
      </c>
    </row>
    <row r="368" spans="2:10" ht="39.6" hidden="1">
      <c r="B368" s="9" t="s">
        <v>1980</v>
      </c>
      <c r="C368" s="10" t="s">
        <v>898</v>
      </c>
      <c r="D368" s="10" t="s">
        <v>1559</v>
      </c>
      <c r="E368" s="11" t="s">
        <v>899</v>
      </c>
      <c r="F368" s="10" t="s">
        <v>50</v>
      </c>
      <c r="G368" s="12" t="s">
        <v>286</v>
      </c>
      <c r="H368" s="13">
        <f>SUMIF('2.报价结算清单'!$F$2:$F$601,$B368,'2.报价结算清单'!$L$2:$L$601)</f>
        <v>0</v>
      </c>
      <c r="I368" s="13">
        <f>SUMIF('2.报价结算清单'!$F$2:$F$601,$B368,'2.报价结算清单'!$N$2:$N$601)</f>
        <v>0</v>
      </c>
      <c r="J368" s="15">
        <f>SUMIF('2.报价结算清单'!$F$2:$F$601,B368,'2.报价结算清单'!$P$2:$P$601)</f>
        <v>0</v>
      </c>
    </row>
    <row r="369" spans="2:10" ht="39.6" hidden="1">
      <c r="B369" s="9" t="s">
        <v>1981</v>
      </c>
      <c r="C369" s="10" t="s">
        <v>284</v>
      </c>
      <c r="D369" s="10" t="s">
        <v>1559</v>
      </c>
      <c r="E369" s="11" t="s">
        <v>285</v>
      </c>
      <c r="F369" s="10" t="s">
        <v>50</v>
      </c>
      <c r="G369" s="12" t="s">
        <v>286</v>
      </c>
      <c r="H369" s="13">
        <f>SUMIF('2.报价结算清单'!$F$2:$F$601,$B369,'2.报价结算清单'!$L$2:$L$601)</f>
        <v>0</v>
      </c>
      <c r="I369" s="13">
        <f>SUMIF('2.报价结算清单'!$F$2:$F$601,$B369,'2.报价结算清单'!$N$2:$N$601)</f>
        <v>0</v>
      </c>
      <c r="J369" s="15">
        <f>SUMIF('2.报价结算清单'!$F$2:$F$601,B369,'2.报价结算清单'!$P$2:$P$601)</f>
        <v>0</v>
      </c>
    </row>
    <row r="370" spans="2:10" ht="39.6" hidden="1">
      <c r="B370" s="9" t="s">
        <v>1982</v>
      </c>
      <c r="C370" s="10" t="s">
        <v>705</v>
      </c>
      <c r="D370" s="10" t="s">
        <v>1559</v>
      </c>
      <c r="E370" s="11" t="s">
        <v>706</v>
      </c>
      <c r="F370" s="10" t="s">
        <v>50</v>
      </c>
      <c r="G370" s="12" t="s">
        <v>707</v>
      </c>
      <c r="H370" s="13">
        <f>SUMIF('2.报价结算清单'!$F$2:$F$601,$B370,'2.报价结算清单'!$L$2:$L$601)</f>
        <v>0</v>
      </c>
      <c r="I370" s="13">
        <f>SUMIF('2.报价结算清单'!$F$2:$F$601,$B370,'2.报价结算清单'!$N$2:$N$601)</f>
        <v>0</v>
      </c>
      <c r="J370" s="15">
        <f>SUMIF('2.报价结算清单'!$F$2:$F$601,B370,'2.报价结算清单'!$P$2:$P$601)</f>
        <v>0</v>
      </c>
    </row>
    <row r="371" spans="2:10" ht="39.6" hidden="1">
      <c r="B371" s="9" t="s">
        <v>1983</v>
      </c>
      <c r="C371" s="10" t="s">
        <v>555</v>
      </c>
      <c r="D371" s="10" t="s">
        <v>1559</v>
      </c>
      <c r="E371" s="11" t="s">
        <v>556</v>
      </c>
      <c r="F371" s="10" t="s">
        <v>50</v>
      </c>
      <c r="G371" s="12" t="s">
        <v>557</v>
      </c>
      <c r="H371" s="13">
        <f>SUMIF('2.报价结算清单'!$F$2:$F$601,$B371,'2.报价结算清单'!$L$2:$L$601)</f>
        <v>0</v>
      </c>
      <c r="I371" s="13">
        <f>SUMIF('2.报价结算清单'!$F$2:$F$601,$B371,'2.报价结算清单'!$N$2:$N$601)</f>
        <v>0</v>
      </c>
      <c r="J371" s="15">
        <f>SUMIF('2.报价结算清单'!$F$2:$F$601,B371,'2.报价结算清单'!$P$2:$P$601)</f>
        <v>0</v>
      </c>
    </row>
    <row r="372" spans="2:10" ht="39.6" hidden="1">
      <c r="B372" s="9" t="s">
        <v>1984</v>
      </c>
      <c r="C372" s="10" t="s">
        <v>247</v>
      </c>
      <c r="D372" s="10" t="s">
        <v>1559</v>
      </c>
      <c r="E372" s="11" t="s">
        <v>248</v>
      </c>
      <c r="F372" s="10" t="s">
        <v>50</v>
      </c>
      <c r="G372" s="12" t="s">
        <v>249</v>
      </c>
      <c r="H372" s="13">
        <f>SUMIF('2.报价结算清单'!$F$2:$F$601,$B372,'2.报价结算清单'!$L$2:$L$601)</f>
        <v>0</v>
      </c>
      <c r="I372" s="13">
        <f>SUMIF('2.报价结算清单'!$F$2:$F$601,$B372,'2.报价结算清单'!$N$2:$N$601)</f>
        <v>0</v>
      </c>
      <c r="J372" s="15">
        <f>SUMIF('2.报价结算清单'!$F$2:$F$601,B372,'2.报价结算清单'!$P$2:$P$601)</f>
        <v>0</v>
      </c>
    </row>
    <row r="373" spans="2:10" ht="39.6" hidden="1">
      <c r="B373" s="9" t="s">
        <v>1985</v>
      </c>
      <c r="C373" s="10" t="s">
        <v>216</v>
      </c>
      <c r="D373" s="10" t="s">
        <v>1559</v>
      </c>
      <c r="E373" s="11" t="s">
        <v>217</v>
      </c>
      <c r="F373" s="10" t="s">
        <v>218</v>
      </c>
      <c r="G373" s="12" t="s">
        <v>156</v>
      </c>
      <c r="H373" s="13">
        <f>SUMIF('2.报价结算清单'!$F$2:$F$601,$B373,'2.报价结算清单'!$L$2:$L$601)</f>
        <v>0</v>
      </c>
      <c r="I373" s="13">
        <f>SUMIF('2.报价结算清单'!$F$2:$F$601,$B373,'2.报价结算清单'!$N$2:$N$601)</f>
        <v>0</v>
      </c>
      <c r="J373" s="15">
        <f>SUMIF('2.报价结算清单'!$F$2:$F$601,B373,'2.报价结算清单'!$P$2:$P$601)</f>
        <v>0</v>
      </c>
    </row>
    <row r="374" spans="2:10" ht="39.6" hidden="1">
      <c r="B374" s="9" t="s">
        <v>1986</v>
      </c>
      <c r="C374" s="10" t="s">
        <v>358</v>
      </c>
      <c r="D374" s="10" t="s">
        <v>1559</v>
      </c>
      <c r="E374" s="11" t="s">
        <v>359</v>
      </c>
      <c r="F374" s="10" t="s">
        <v>50</v>
      </c>
      <c r="G374" s="12" t="s">
        <v>360</v>
      </c>
      <c r="H374" s="13">
        <f>SUMIF('2.报价结算清单'!$F$2:$F$601,$B374,'2.报价结算清单'!$L$2:$L$601)</f>
        <v>0</v>
      </c>
      <c r="I374" s="13">
        <f>SUMIF('2.报价结算清单'!$F$2:$F$601,$B374,'2.报价结算清单'!$N$2:$N$601)</f>
        <v>0</v>
      </c>
      <c r="J374" s="15">
        <f>SUMIF('2.报价结算清单'!$F$2:$F$601,B374,'2.报价结算清单'!$P$2:$P$601)</f>
        <v>0</v>
      </c>
    </row>
    <row r="375" spans="2:10" ht="39.6" hidden="1">
      <c r="B375" s="9" t="s">
        <v>1987</v>
      </c>
      <c r="C375" s="10" t="s">
        <v>119</v>
      </c>
      <c r="D375" s="10" t="s">
        <v>1559</v>
      </c>
      <c r="E375" s="11" t="s">
        <v>120</v>
      </c>
      <c r="F375" s="10" t="s">
        <v>50</v>
      </c>
      <c r="G375" s="12" t="s">
        <v>121</v>
      </c>
      <c r="H375" s="13">
        <f>SUMIF('2.报价结算清单'!$F$2:$F$601,$B375,'2.报价结算清单'!$L$2:$L$601)</f>
        <v>0</v>
      </c>
      <c r="I375" s="13">
        <f>SUMIF('2.报价结算清单'!$F$2:$F$601,$B375,'2.报价结算清单'!$N$2:$N$601)</f>
        <v>0</v>
      </c>
      <c r="J375" s="15">
        <f>SUMIF('2.报价结算清单'!$F$2:$F$601,B375,'2.报价结算清单'!$P$2:$P$601)</f>
        <v>0</v>
      </c>
    </row>
    <row r="376" spans="2:10" ht="39.6" hidden="1">
      <c r="B376" s="9" t="s">
        <v>1988</v>
      </c>
      <c r="C376" s="10" t="s">
        <v>88</v>
      </c>
      <c r="D376" s="10" t="s">
        <v>1559</v>
      </c>
      <c r="E376" s="11" t="s">
        <v>89</v>
      </c>
      <c r="F376" s="10" t="s">
        <v>50</v>
      </c>
      <c r="G376" s="12" t="s">
        <v>90</v>
      </c>
      <c r="H376" s="13">
        <f>SUMIF('2.报价结算清单'!$F$2:$F$601,$B376,'2.报价结算清单'!$L$2:$L$601)</f>
        <v>0</v>
      </c>
      <c r="I376" s="13">
        <f>SUMIF('2.报价结算清单'!$F$2:$F$601,$B376,'2.报价结算清单'!$N$2:$N$601)</f>
        <v>0</v>
      </c>
      <c r="J376" s="15">
        <f>SUMIF('2.报价结算清单'!$F$2:$F$601,B376,'2.报价结算清单'!$P$2:$P$601)</f>
        <v>0</v>
      </c>
    </row>
    <row r="377" spans="2:10" ht="39.6" hidden="1">
      <c r="B377" s="9" t="s">
        <v>1989</v>
      </c>
      <c r="C377" s="10" t="s">
        <v>550</v>
      </c>
      <c r="D377" s="10" t="s">
        <v>1559</v>
      </c>
      <c r="E377" s="11" t="s">
        <v>551</v>
      </c>
      <c r="F377" s="10" t="s">
        <v>50</v>
      </c>
      <c r="G377" s="12" t="s">
        <v>552</v>
      </c>
      <c r="H377" s="13">
        <f>SUMIF('2.报价结算清单'!$F$2:$F$601,$B377,'2.报价结算清单'!$L$2:$L$601)</f>
        <v>0</v>
      </c>
      <c r="I377" s="13">
        <f>SUMIF('2.报价结算清单'!$F$2:$F$601,$B377,'2.报价结算清单'!$N$2:$N$601)</f>
        <v>0</v>
      </c>
      <c r="J377" s="15">
        <f>SUMIF('2.报价结算清单'!$F$2:$F$601,B377,'2.报价结算清单'!$P$2:$P$601)</f>
        <v>0</v>
      </c>
    </row>
    <row r="378" spans="2:10" ht="39.6" hidden="1">
      <c r="B378" s="9" t="s">
        <v>1990</v>
      </c>
      <c r="C378" s="10" t="s">
        <v>749</v>
      </c>
      <c r="D378" s="10" t="s">
        <v>1559</v>
      </c>
      <c r="E378" s="11" t="s">
        <v>750</v>
      </c>
      <c r="F378" s="10" t="s">
        <v>50</v>
      </c>
      <c r="G378" s="12" t="s">
        <v>751</v>
      </c>
      <c r="H378" s="13">
        <f>SUMIF('2.报价结算清单'!$F$2:$F$601,$B378,'2.报价结算清单'!$L$2:$L$601)</f>
        <v>0</v>
      </c>
      <c r="I378" s="13">
        <f>SUMIF('2.报价结算清单'!$F$2:$F$601,$B378,'2.报价结算清单'!$N$2:$N$601)</f>
        <v>0</v>
      </c>
      <c r="J378" s="15">
        <f>SUMIF('2.报价结算清单'!$F$2:$F$601,B378,'2.报价结算清单'!$P$2:$P$601)</f>
        <v>0</v>
      </c>
    </row>
    <row r="379" spans="2:10" ht="39.6" hidden="1">
      <c r="B379" s="9" t="s">
        <v>1991</v>
      </c>
      <c r="C379" s="10" t="s">
        <v>890</v>
      </c>
      <c r="D379" s="10" t="s">
        <v>1559</v>
      </c>
      <c r="E379" s="11" t="s">
        <v>891</v>
      </c>
      <c r="F379" s="10" t="s">
        <v>50</v>
      </c>
      <c r="G379" s="12" t="s">
        <v>892</v>
      </c>
      <c r="H379" s="13">
        <f>SUMIF('2.报价结算清单'!$F$2:$F$601,$B379,'2.报价结算清单'!$L$2:$L$601)</f>
        <v>0</v>
      </c>
      <c r="I379" s="13">
        <f>SUMIF('2.报价结算清单'!$F$2:$F$601,$B379,'2.报价结算清单'!$N$2:$N$601)</f>
        <v>0</v>
      </c>
      <c r="J379" s="15">
        <f>SUMIF('2.报价结算清单'!$F$2:$F$601,B379,'2.报价结算清单'!$P$2:$P$601)</f>
        <v>0</v>
      </c>
    </row>
    <row r="380" spans="2:10" ht="39.6" hidden="1">
      <c r="B380" s="9" t="s">
        <v>1992</v>
      </c>
      <c r="C380" s="10" t="s">
        <v>308</v>
      </c>
      <c r="D380" s="10" t="s">
        <v>1559</v>
      </c>
      <c r="E380" s="11" t="s">
        <v>309</v>
      </c>
      <c r="F380" s="10" t="s">
        <v>50</v>
      </c>
      <c r="G380" s="12" t="s">
        <v>283</v>
      </c>
      <c r="H380" s="13">
        <f>SUMIF('2.报价结算清单'!$F$2:$F$601,$B380,'2.报价结算清单'!$L$2:$L$601)</f>
        <v>0</v>
      </c>
      <c r="I380" s="13">
        <f>SUMIF('2.报价结算清单'!$F$2:$F$601,$B380,'2.报价结算清单'!$N$2:$N$601)</f>
        <v>0</v>
      </c>
      <c r="J380" s="15">
        <f>SUMIF('2.报价结算清单'!$F$2:$F$601,B380,'2.报价结算清单'!$P$2:$P$601)</f>
        <v>0</v>
      </c>
    </row>
    <row r="381" spans="2:10" ht="39.6" hidden="1">
      <c r="B381" s="9" t="s">
        <v>1993</v>
      </c>
      <c r="C381" s="10" t="s">
        <v>281</v>
      </c>
      <c r="D381" s="10" t="s">
        <v>1559</v>
      </c>
      <c r="E381" s="11" t="s">
        <v>282</v>
      </c>
      <c r="F381" s="10" t="s">
        <v>50</v>
      </c>
      <c r="G381" s="12" t="s">
        <v>283</v>
      </c>
      <c r="H381" s="13">
        <f>SUMIF('2.报价结算清单'!$F$2:$F$601,$B381,'2.报价结算清单'!$L$2:$L$601)</f>
        <v>0</v>
      </c>
      <c r="I381" s="13">
        <f>SUMIF('2.报价结算清单'!$F$2:$F$601,$B381,'2.报价结算清单'!$N$2:$N$601)</f>
        <v>0</v>
      </c>
      <c r="J381" s="15">
        <f>SUMIF('2.报价结算清单'!$F$2:$F$601,B381,'2.报价结算清单'!$P$2:$P$601)</f>
        <v>0</v>
      </c>
    </row>
    <row r="382" spans="2:10" ht="39.6" hidden="1">
      <c r="B382" s="9" t="s">
        <v>1994</v>
      </c>
      <c r="C382" s="10" t="s">
        <v>1076</v>
      </c>
      <c r="D382" s="10" t="s">
        <v>1559</v>
      </c>
      <c r="E382" s="11" t="s">
        <v>1077</v>
      </c>
      <c r="F382" s="10" t="s">
        <v>50</v>
      </c>
      <c r="G382" s="12" t="s">
        <v>101</v>
      </c>
      <c r="H382" s="13">
        <f>SUMIF('2.报价结算清单'!$F$2:$F$601,$B382,'2.报价结算清单'!$L$2:$L$601)</f>
        <v>0</v>
      </c>
      <c r="I382" s="13">
        <f>SUMIF('2.报价结算清单'!$F$2:$F$601,$B382,'2.报价结算清单'!$N$2:$N$601)</f>
        <v>0</v>
      </c>
      <c r="J382" s="15">
        <f>SUMIF('2.报价结算清单'!$F$2:$F$601,B382,'2.报价结算清单'!$P$2:$P$601)</f>
        <v>0</v>
      </c>
    </row>
    <row r="383" spans="2:10" ht="39.6" hidden="1">
      <c r="B383" s="9" t="s">
        <v>1995</v>
      </c>
      <c r="C383" s="10" t="s">
        <v>1162</v>
      </c>
      <c r="D383" s="10" t="s">
        <v>1559</v>
      </c>
      <c r="E383" s="11" t="s">
        <v>1163</v>
      </c>
      <c r="F383" s="10" t="s">
        <v>63</v>
      </c>
      <c r="G383" s="12" t="s">
        <v>534</v>
      </c>
      <c r="H383" s="13">
        <f>SUMIF('2.报价结算清单'!$F$2:$F$601,$B383,'2.报价结算清单'!$L$2:$L$601)</f>
        <v>0</v>
      </c>
      <c r="I383" s="13">
        <f>SUMIF('2.报价结算清单'!$F$2:$F$601,$B383,'2.报价结算清单'!$N$2:$N$601)</f>
        <v>0</v>
      </c>
      <c r="J383" s="15">
        <f>SUMIF('2.报价结算清单'!$F$2:$F$601,B383,'2.报价结算清单'!$P$2:$P$601)</f>
        <v>0</v>
      </c>
    </row>
    <row r="384" spans="2:10" ht="39.6" hidden="1">
      <c r="B384" s="9" t="s">
        <v>1996</v>
      </c>
      <c r="C384" s="10" t="s">
        <v>532</v>
      </c>
      <c r="D384" s="10" t="s">
        <v>1559</v>
      </c>
      <c r="E384" s="11" t="s">
        <v>533</v>
      </c>
      <c r="F384" s="10" t="s">
        <v>63</v>
      </c>
      <c r="G384" s="12" t="s">
        <v>534</v>
      </c>
      <c r="H384" s="13">
        <f>SUMIF('2.报价结算清单'!$F$2:$F$601,$B384,'2.报价结算清单'!$L$2:$L$601)</f>
        <v>0</v>
      </c>
      <c r="I384" s="13">
        <f>SUMIF('2.报价结算清单'!$F$2:$F$601,$B384,'2.报价结算清单'!$N$2:$N$601)</f>
        <v>0</v>
      </c>
      <c r="J384" s="15">
        <f>SUMIF('2.报价结算清单'!$F$2:$F$601,B384,'2.报价结算清单'!$P$2:$P$601)</f>
        <v>0</v>
      </c>
    </row>
    <row r="385" spans="2:10" ht="39.6" hidden="1">
      <c r="B385" s="9" t="s">
        <v>1997</v>
      </c>
      <c r="C385" s="10" t="s">
        <v>1364</v>
      </c>
      <c r="D385" s="10" t="s">
        <v>1559</v>
      </c>
      <c r="E385" s="11" t="s">
        <v>1365</v>
      </c>
      <c r="F385" s="10" t="s">
        <v>63</v>
      </c>
      <c r="G385" s="12" t="s">
        <v>1366</v>
      </c>
      <c r="H385" s="13">
        <f>SUMIF('2.报价结算清单'!$F$2:$F$601,$B385,'2.报价结算清单'!$L$2:$L$601)</f>
        <v>0</v>
      </c>
      <c r="I385" s="13">
        <f>SUMIF('2.报价结算清单'!$F$2:$F$601,$B385,'2.报价结算清单'!$N$2:$N$601)</f>
        <v>0</v>
      </c>
      <c r="J385" s="15">
        <f>SUMIF('2.报价结算清单'!$F$2:$F$601,B385,'2.报价结算清单'!$P$2:$P$601)</f>
        <v>0</v>
      </c>
    </row>
    <row r="386" spans="2:10" ht="39.6" hidden="1">
      <c r="B386" s="9" t="s">
        <v>1998</v>
      </c>
      <c r="C386" s="10" t="s">
        <v>1237</v>
      </c>
      <c r="D386" s="10" t="s">
        <v>1559</v>
      </c>
      <c r="E386" s="11" t="s">
        <v>1238</v>
      </c>
      <c r="F386" s="10" t="s">
        <v>63</v>
      </c>
      <c r="G386" s="12" t="s">
        <v>1239</v>
      </c>
      <c r="H386" s="13">
        <f>SUMIF('2.报价结算清单'!$F$2:$F$601,$B386,'2.报价结算清单'!$L$2:$L$601)</f>
        <v>0</v>
      </c>
      <c r="I386" s="13">
        <f>SUMIF('2.报价结算清单'!$F$2:$F$601,$B386,'2.报价结算清单'!$N$2:$N$601)</f>
        <v>0</v>
      </c>
      <c r="J386" s="15">
        <f>SUMIF('2.报价结算清单'!$F$2:$F$601,B386,'2.报价结算清单'!$P$2:$P$601)</f>
        <v>0</v>
      </c>
    </row>
    <row r="387" spans="2:10" ht="39.6" hidden="1">
      <c r="B387" s="9" t="s">
        <v>1999</v>
      </c>
      <c r="C387" s="10" t="s">
        <v>1340</v>
      </c>
      <c r="D387" s="10" t="s">
        <v>1559</v>
      </c>
      <c r="E387" s="11" t="s">
        <v>1341</v>
      </c>
      <c r="F387" s="10" t="s">
        <v>63</v>
      </c>
      <c r="G387" s="12" t="s">
        <v>69</v>
      </c>
      <c r="H387" s="13">
        <f>SUMIF('2.报价结算清单'!$F$2:$F$601,$B387,'2.报价结算清单'!$L$2:$L$601)</f>
        <v>0</v>
      </c>
      <c r="I387" s="13">
        <f>SUMIF('2.报价结算清单'!$F$2:$F$601,$B387,'2.报价结算清单'!$N$2:$N$601)</f>
        <v>0</v>
      </c>
      <c r="J387" s="15">
        <f>SUMIF('2.报价结算清单'!$F$2:$F$601,B387,'2.报价结算清单'!$P$2:$P$601)</f>
        <v>0</v>
      </c>
    </row>
    <row r="388" spans="2:10" ht="39.6" hidden="1">
      <c r="B388" s="9" t="s">
        <v>2000</v>
      </c>
      <c r="C388" s="10" t="s">
        <v>563</v>
      </c>
      <c r="D388" s="10" t="s">
        <v>1559</v>
      </c>
      <c r="E388" s="11" t="s">
        <v>564</v>
      </c>
      <c r="F388" s="10" t="s">
        <v>50</v>
      </c>
      <c r="G388" s="12" t="s">
        <v>187</v>
      </c>
      <c r="H388" s="13">
        <f>SUMIF('2.报价结算清单'!$F$2:$F$601,$B388,'2.报价结算清单'!$L$2:$L$601)</f>
        <v>0</v>
      </c>
      <c r="I388" s="13">
        <f>SUMIF('2.报价结算清单'!$F$2:$F$601,$B388,'2.报价结算清单'!$N$2:$N$601)</f>
        <v>0</v>
      </c>
      <c r="J388" s="15">
        <f>SUMIF('2.报价结算清单'!$F$2:$F$601,B388,'2.报价结算清单'!$P$2:$P$601)</f>
        <v>0</v>
      </c>
    </row>
    <row r="389" spans="2:10" ht="39.6" hidden="1">
      <c r="B389" s="9" t="s">
        <v>2001</v>
      </c>
      <c r="C389" s="10" t="s">
        <v>1393</v>
      </c>
      <c r="D389" s="10" t="s">
        <v>1559</v>
      </c>
      <c r="E389" s="11" t="s">
        <v>1394</v>
      </c>
      <c r="F389" s="10" t="s">
        <v>50</v>
      </c>
      <c r="G389" s="12" t="s">
        <v>534</v>
      </c>
      <c r="H389" s="13">
        <f>SUMIF('2.报价结算清单'!$F$2:$F$601,$B389,'2.报价结算清单'!$L$2:$L$601)</f>
        <v>0</v>
      </c>
      <c r="I389" s="13">
        <f>SUMIF('2.报价结算清单'!$F$2:$F$601,$B389,'2.报价结算清单'!$N$2:$N$601)</f>
        <v>0</v>
      </c>
      <c r="J389" s="15">
        <f>SUMIF('2.报价结算清单'!$F$2:$F$601,B389,'2.报价结算清单'!$P$2:$P$601)</f>
        <v>0</v>
      </c>
    </row>
    <row r="390" spans="2:10" ht="39.6" hidden="1">
      <c r="B390" s="9" t="s">
        <v>2002</v>
      </c>
      <c r="C390" s="10" t="s">
        <v>942</v>
      </c>
      <c r="D390" s="10" t="s">
        <v>1559</v>
      </c>
      <c r="E390" s="11" t="s">
        <v>943</v>
      </c>
      <c r="F390" s="10" t="s">
        <v>50</v>
      </c>
      <c r="G390" s="12" t="s">
        <v>93</v>
      </c>
      <c r="H390" s="13">
        <f>SUMIF('2.报价结算清单'!$F$2:$F$601,$B390,'2.报价结算清单'!$L$2:$L$601)</f>
        <v>0</v>
      </c>
      <c r="I390" s="13">
        <f>SUMIF('2.报价结算清单'!$F$2:$F$601,$B390,'2.报价结算清单'!$N$2:$N$601)</f>
        <v>0</v>
      </c>
      <c r="J390" s="15">
        <f>SUMIF('2.报价结算清单'!$F$2:$F$601,B390,'2.报价结算清单'!$P$2:$P$601)</f>
        <v>0</v>
      </c>
    </row>
    <row r="391" spans="2:10" ht="39.6" hidden="1">
      <c r="B391" s="9" t="s">
        <v>2003</v>
      </c>
      <c r="C391" s="10" t="s">
        <v>1292</v>
      </c>
      <c r="D391" s="10" t="s">
        <v>1559</v>
      </c>
      <c r="E391" s="11" t="s">
        <v>1293</v>
      </c>
      <c r="F391" s="10" t="s">
        <v>63</v>
      </c>
      <c r="G391" s="12" t="s">
        <v>156</v>
      </c>
      <c r="H391" s="13">
        <f>SUMIF('2.报价结算清单'!$F$2:$F$601,$B391,'2.报价结算清单'!$L$2:$L$601)</f>
        <v>0</v>
      </c>
      <c r="I391" s="13">
        <f>SUMIF('2.报价结算清单'!$F$2:$F$601,$B391,'2.报价结算清单'!$N$2:$N$601)</f>
        <v>0</v>
      </c>
      <c r="J391" s="15">
        <f>SUMIF('2.报价结算清单'!$F$2:$F$601,B391,'2.报价结算清单'!$P$2:$P$601)</f>
        <v>0</v>
      </c>
    </row>
    <row r="392" spans="2:10" ht="39.6" hidden="1">
      <c r="B392" s="9" t="s">
        <v>2004</v>
      </c>
      <c r="C392" s="10" t="s">
        <v>258</v>
      </c>
      <c r="D392" s="10" t="s">
        <v>1559</v>
      </c>
      <c r="E392" s="11" t="s">
        <v>259</v>
      </c>
      <c r="F392" s="10" t="s">
        <v>50</v>
      </c>
      <c r="G392" s="12" t="s">
        <v>260</v>
      </c>
      <c r="H392" s="13">
        <f>SUMIF('2.报价结算清单'!$F$2:$F$601,$B392,'2.报价结算清单'!$L$2:$L$601)</f>
        <v>0</v>
      </c>
      <c r="I392" s="13">
        <f>SUMIF('2.报价结算清单'!$F$2:$F$601,$B392,'2.报价结算清单'!$N$2:$N$601)</f>
        <v>0</v>
      </c>
      <c r="J392" s="15">
        <f>SUMIF('2.报价结算清单'!$F$2:$F$601,B392,'2.报价结算清单'!$P$2:$P$601)</f>
        <v>0</v>
      </c>
    </row>
    <row r="393" spans="2:10" ht="39.6" hidden="1">
      <c r="B393" s="9" t="s">
        <v>2005</v>
      </c>
      <c r="C393" s="10" t="s">
        <v>364</v>
      </c>
      <c r="D393" s="10" t="s">
        <v>1559</v>
      </c>
      <c r="E393" s="11" t="s">
        <v>365</v>
      </c>
      <c r="F393" s="10" t="s">
        <v>50</v>
      </c>
      <c r="G393" s="12" t="s">
        <v>49</v>
      </c>
      <c r="H393" s="13">
        <f>SUMIF('2.报价结算清单'!$F$2:$F$601,$B393,'2.报价结算清单'!$L$2:$L$601)</f>
        <v>0</v>
      </c>
      <c r="I393" s="13">
        <f>SUMIF('2.报价结算清单'!$F$2:$F$601,$B393,'2.报价结算清单'!$N$2:$N$601)</f>
        <v>0</v>
      </c>
      <c r="J393" s="15">
        <f>SUMIF('2.报价结算清单'!$F$2:$F$601,B393,'2.报价结算清单'!$P$2:$P$601)</f>
        <v>0</v>
      </c>
    </row>
    <row r="394" spans="2:10" ht="39.6" hidden="1">
      <c r="B394" s="9" t="s">
        <v>2006</v>
      </c>
      <c r="C394" s="10" t="s">
        <v>1399</v>
      </c>
      <c r="D394" s="10" t="s">
        <v>1559</v>
      </c>
      <c r="E394" s="11" t="s">
        <v>1400</v>
      </c>
      <c r="F394" s="10" t="s">
        <v>50</v>
      </c>
      <c r="G394" s="12" t="s">
        <v>156</v>
      </c>
      <c r="H394" s="13">
        <f>SUMIF('2.报价结算清单'!$F$2:$F$601,$B394,'2.报价结算清单'!$L$2:$L$601)</f>
        <v>0</v>
      </c>
      <c r="I394" s="13">
        <f>SUMIF('2.报价结算清单'!$F$2:$F$601,$B394,'2.报价结算清单'!$N$2:$N$601)</f>
        <v>0</v>
      </c>
      <c r="J394" s="15">
        <f>SUMIF('2.报价结算清单'!$F$2:$F$601,B394,'2.报价结算清单'!$P$2:$P$601)</f>
        <v>0</v>
      </c>
    </row>
    <row r="395" spans="2:10" ht="39.6" hidden="1">
      <c r="B395" s="9" t="s">
        <v>2007</v>
      </c>
      <c r="C395" s="10" t="s">
        <v>1272</v>
      </c>
      <c r="D395" s="10" t="s">
        <v>1559</v>
      </c>
      <c r="E395" s="11" t="s">
        <v>1273</v>
      </c>
      <c r="F395" s="10" t="s">
        <v>50</v>
      </c>
      <c r="G395" s="12" t="s">
        <v>49</v>
      </c>
      <c r="H395" s="13">
        <f>SUMIF('2.报价结算清单'!$F$2:$F$601,$B395,'2.报价结算清单'!$L$2:$L$601)</f>
        <v>0</v>
      </c>
      <c r="I395" s="13">
        <f>SUMIF('2.报价结算清单'!$F$2:$F$601,$B395,'2.报价结算清单'!$N$2:$N$601)</f>
        <v>0</v>
      </c>
      <c r="J395" s="15">
        <f>SUMIF('2.报价结算清单'!$F$2:$F$601,B395,'2.报价结算清单'!$P$2:$P$601)</f>
        <v>0</v>
      </c>
    </row>
    <row r="396" spans="2:10" ht="39.6" hidden="1">
      <c r="B396" s="9" t="s">
        <v>2008</v>
      </c>
      <c r="C396" s="10" t="s">
        <v>631</v>
      </c>
      <c r="D396" s="10" t="s">
        <v>1559</v>
      </c>
      <c r="E396" s="11" t="s">
        <v>632</v>
      </c>
      <c r="F396" s="10" t="s">
        <v>50</v>
      </c>
      <c r="G396" s="12" t="s">
        <v>156</v>
      </c>
      <c r="H396" s="13">
        <f>SUMIF('2.报价结算清单'!$F$2:$F$601,$B396,'2.报价结算清单'!$L$2:$L$601)</f>
        <v>0</v>
      </c>
      <c r="I396" s="13">
        <f>SUMIF('2.报价结算清单'!$F$2:$F$601,$B396,'2.报价结算清单'!$N$2:$N$601)</f>
        <v>0</v>
      </c>
      <c r="J396" s="15">
        <f>SUMIF('2.报价结算清单'!$F$2:$F$601,B396,'2.报价结算清单'!$P$2:$P$601)</f>
        <v>0</v>
      </c>
    </row>
    <row r="397" spans="2:10" ht="39.6" hidden="1">
      <c r="B397" s="9" t="s">
        <v>2009</v>
      </c>
      <c r="C397" s="10" t="s">
        <v>571</v>
      </c>
      <c r="D397" s="10" t="s">
        <v>1559</v>
      </c>
      <c r="E397" s="11" t="s">
        <v>572</v>
      </c>
      <c r="F397" s="10" t="s">
        <v>50</v>
      </c>
      <c r="G397" s="12" t="s">
        <v>205</v>
      </c>
      <c r="H397" s="13">
        <f>SUMIF('2.报价结算清单'!$F$2:$F$601,$B397,'2.报价结算清单'!$L$2:$L$601)</f>
        <v>0</v>
      </c>
      <c r="I397" s="13">
        <f>SUMIF('2.报价结算清单'!$F$2:$F$601,$B397,'2.报价结算清单'!$N$2:$N$601)</f>
        <v>0</v>
      </c>
      <c r="J397" s="15">
        <f>SUMIF('2.报价结算清单'!$F$2:$F$601,B397,'2.报价结算清单'!$P$2:$P$601)</f>
        <v>0</v>
      </c>
    </row>
    <row r="398" spans="2:10" ht="39.6" hidden="1">
      <c r="B398" s="9" t="s">
        <v>2010</v>
      </c>
      <c r="C398" s="10" t="s">
        <v>617</v>
      </c>
      <c r="D398" s="10" t="s">
        <v>1559</v>
      </c>
      <c r="E398" s="11" t="s">
        <v>618</v>
      </c>
      <c r="F398" s="10" t="s">
        <v>50</v>
      </c>
      <c r="G398" s="12" t="s">
        <v>49</v>
      </c>
      <c r="H398" s="13">
        <f>SUMIF('2.报价结算清单'!$F$2:$F$601,$B398,'2.报价结算清单'!$L$2:$L$601)</f>
        <v>0</v>
      </c>
      <c r="I398" s="13">
        <f>SUMIF('2.报价结算清单'!$F$2:$F$601,$B398,'2.报价结算清单'!$N$2:$N$601)</f>
        <v>0</v>
      </c>
      <c r="J398" s="15">
        <f>SUMIF('2.报价结算清单'!$F$2:$F$601,B398,'2.报价结算清单'!$P$2:$P$601)</f>
        <v>0</v>
      </c>
    </row>
    <row r="399" spans="2:10" ht="39.6" hidden="1">
      <c r="B399" s="9" t="s">
        <v>2011</v>
      </c>
      <c r="C399" s="10" t="s">
        <v>666</v>
      </c>
      <c r="D399" s="10" t="s">
        <v>1559</v>
      </c>
      <c r="E399" s="11" t="s">
        <v>667</v>
      </c>
      <c r="F399" s="10" t="s">
        <v>668</v>
      </c>
      <c r="G399" s="12" t="s">
        <v>76</v>
      </c>
      <c r="H399" s="13">
        <f>SUMIF('2.报价结算清单'!$F$2:$F$601,$B399,'2.报价结算清单'!$L$2:$L$601)</f>
        <v>0</v>
      </c>
      <c r="I399" s="13">
        <f>SUMIF('2.报价结算清单'!$F$2:$F$601,$B399,'2.报价结算清单'!$N$2:$N$601)</f>
        <v>0</v>
      </c>
      <c r="J399" s="15">
        <f>SUMIF('2.报价结算清单'!$F$2:$F$601,B399,'2.报价结算清单'!$P$2:$P$601)</f>
        <v>0</v>
      </c>
    </row>
    <row r="400" spans="2:10" ht="26.4" hidden="1">
      <c r="B400" s="9" t="s">
        <v>2012</v>
      </c>
      <c r="C400" s="10" t="s">
        <v>1206</v>
      </c>
      <c r="D400" s="10" t="s">
        <v>1559</v>
      </c>
      <c r="E400" s="11" t="s">
        <v>1207</v>
      </c>
      <c r="F400" s="10" t="s">
        <v>668</v>
      </c>
      <c r="G400" s="12" t="s">
        <v>227</v>
      </c>
      <c r="H400" s="13">
        <f>SUMIF('2.报价结算清单'!$F$2:$F$601,$B400,'2.报价结算清单'!$L$2:$L$601)</f>
        <v>0</v>
      </c>
      <c r="I400" s="13">
        <f>SUMIF('2.报价结算清单'!$F$2:$F$601,$B400,'2.报价结算清单'!$N$2:$N$601)</f>
        <v>0</v>
      </c>
      <c r="J400" s="15">
        <f>SUMIF('2.报价结算清单'!$F$2:$F$601,B400,'2.报价结算清单'!$P$2:$P$601)</f>
        <v>0</v>
      </c>
    </row>
    <row r="401" spans="2:10" ht="39.6" hidden="1">
      <c r="B401" s="9" t="s">
        <v>2013</v>
      </c>
      <c r="C401" s="10" t="s">
        <v>1279</v>
      </c>
      <c r="D401" s="10" t="s">
        <v>1559</v>
      </c>
      <c r="E401" s="11" t="s">
        <v>1280</v>
      </c>
      <c r="F401" s="10" t="s">
        <v>50</v>
      </c>
      <c r="G401" s="12" t="s">
        <v>124</v>
      </c>
      <c r="H401" s="13">
        <f>SUMIF('2.报价结算清单'!$F$2:$F$601,$B401,'2.报价结算清单'!$L$2:$L$601)</f>
        <v>0</v>
      </c>
      <c r="I401" s="13">
        <f>SUMIF('2.报价结算清单'!$F$2:$F$601,$B401,'2.报价结算清单'!$N$2:$N$601)</f>
        <v>0</v>
      </c>
      <c r="J401" s="15">
        <f>SUMIF('2.报价结算清单'!$F$2:$F$601,B401,'2.报价结算清单'!$P$2:$P$601)</f>
        <v>0</v>
      </c>
    </row>
    <row r="402" spans="2:10" ht="39.6" hidden="1">
      <c r="B402" s="9" t="s">
        <v>2014</v>
      </c>
      <c r="C402" s="10" t="s">
        <v>1226</v>
      </c>
      <c r="D402" s="10" t="s">
        <v>1559</v>
      </c>
      <c r="E402" s="11" t="s">
        <v>1227</v>
      </c>
      <c r="F402" s="10" t="s">
        <v>50</v>
      </c>
      <c r="G402" s="12" t="s">
        <v>152</v>
      </c>
      <c r="H402" s="13">
        <f>SUMIF('2.报价结算清单'!$F$2:$F$601,$B402,'2.报价结算清单'!$L$2:$L$601)</f>
        <v>0</v>
      </c>
      <c r="I402" s="13">
        <f>SUMIF('2.报价结算清单'!$F$2:$F$601,$B402,'2.报价结算清单'!$N$2:$N$601)</f>
        <v>0</v>
      </c>
      <c r="J402" s="15">
        <f>SUMIF('2.报价结算清单'!$F$2:$F$601,B402,'2.报价结算清单'!$P$2:$P$601)</f>
        <v>0</v>
      </c>
    </row>
    <row r="403" spans="2:10" ht="39.6" hidden="1">
      <c r="B403" s="9" t="s">
        <v>2015</v>
      </c>
      <c r="C403" s="10" t="s">
        <v>1045</v>
      </c>
      <c r="D403" s="10" t="s">
        <v>1559</v>
      </c>
      <c r="E403" s="11" t="s">
        <v>1046</v>
      </c>
      <c r="F403" s="10" t="s">
        <v>50</v>
      </c>
      <c r="G403" s="12" t="s">
        <v>187</v>
      </c>
      <c r="H403" s="13">
        <f>SUMIF('2.报价结算清单'!$F$2:$F$601,$B403,'2.报价结算清单'!$L$2:$L$601)</f>
        <v>0</v>
      </c>
      <c r="I403" s="13">
        <f>SUMIF('2.报价结算清单'!$F$2:$F$601,$B403,'2.报价结算清单'!$N$2:$N$601)</f>
        <v>0</v>
      </c>
      <c r="J403" s="15">
        <f>SUMIF('2.报价结算清单'!$F$2:$F$601,B403,'2.报价结算清单'!$P$2:$P$601)</f>
        <v>0</v>
      </c>
    </row>
    <row r="404" spans="2:10" ht="39.6" hidden="1">
      <c r="B404" s="9" t="s">
        <v>2016</v>
      </c>
      <c r="C404" s="10" t="s">
        <v>1421</v>
      </c>
      <c r="D404" s="10" t="s">
        <v>1559</v>
      </c>
      <c r="E404" s="11" t="s">
        <v>1422</v>
      </c>
      <c r="F404" s="10" t="s">
        <v>50</v>
      </c>
      <c r="G404" s="12" t="s">
        <v>124</v>
      </c>
      <c r="H404" s="13">
        <f>SUMIF('2.报价结算清单'!$F$2:$F$601,$B404,'2.报价结算清单'!$L$2:$L$601)</f>
        <v>0</v>
      </c>
      <c r="I404" s="13">
        <f>SUMIF('2.报价结算清单'!$F$2:$F$601,$B404,'2.报价结算清单'!$N$2:$N$601)</f>
        <v>0</v>
      </c>
      <c r="J404" s="15">
        <f>SUMIF('2.报价结算清单'!$F$2:$F$601,B404,'2.报价结算清单'!$P$2:$P$601)</f>
        <v>0</v>
      </c>
    </row>
    <row r="405" spans="2:10" ht="39.6" hidden="1">
      <c r="B405" s="9" t="s">
        <v>2017</v>
      </c>
      <c r="C405" s="10" t="s">
        <v>300</v>
      </c>
      <c r="D405" s="10" t="s">
        <v>1559</v>
      </c>
      <c r="E405" s="11" t="s">
        <v>301</v>
      </c>
      <c r="F405" s="10" t="s">
        <v>50</v>
      </c>
      <c r="G405" s="12" t="s">
        <v>302</v>
      </c>
      <c r="H405" s="13">
        <f>SUMIF('2.报价结算清单'!$F$2:$F$601,$B405,'2.报价结算清单'!$L$2:$L$601)</f>
        <v>0</v>
      </c>
      <c r="I405" s="13">
        <f>SUMIF('2.报价结算清单'!$F$2:$F$601,$B405,'2.报价结算清单'!$N$2:$N$601)</f>
        <v>0</v>
      </c>
      <c r="J405" s="15">
        <f>SUMIF('2.报价结算清单'!$F$2:$F$601,B405,'2.报价结算清单'!$P$2:$P$601)</f>
        <v>0</v>
      </c>
    </row>
    <row r="406" spans="2:10" ht="39.6" hidden="1">
      <c r="B406" s="9" t="s">
        <v>2018</v>
      </c>
      <c r="C406" s="10" t="s">
        <v>1093</v>
      </c>
      <c r="D406" s="10" t="s">
        <v>1559</v>
      </c>
      <c r="E406" s="11" t="s">
        <v>1094</v>
      </c>
      <c r="F406" s="10" t="s">
        <v>50</v>
      </c>
      <c r="G406" s="12" t="s">
        <v>1095</v>
      </c>
      <c r="H406" s="13">
        <f>SUMIF('2.报价结算清单'!$F$2:$F$601,$B406,'2.报价结算清单'!$L$2:$L$601)</f>
        <v>0</v>
      </c>
      <c r="I406" s="13">
        <f>SUMIF('2.报价结算清单'!$F$2:$F$601,$B406,'2.报价结算清单'!$N$2:$N$601)</f>
        <v>0</v>
      </c>
      <c r="J406" s="15">
        <f>SUMIF('2.报价结算清单'!$F$2:$F$601,B406,'2.报价结算清单'!$P$2:$P$601)</f>
        <v>0</v>
      </c>
    </row>
    <row r="407" spans="2:10" ht="39.6" hidden="1">
      <c r="B407" s="9" t="s">
        <v>2019</v>
      </c>
      <c r="C407" s="10" t="s">
        <v>434</v>
      </c>
      <c r="D407" s="10" t="s">
        <v>1559</v>
      </c>
      <c r="E407" s="11" t="s">
        <v>435</v>
      </c>
      <c r="F407" s="10" t="s">
        <v>50</v>
      </c>
      <c r="G407" s="12" t="s">
        <v>436</v>
      </c>
      <c r="H407" s="13">
        <f>SUMIF('2.报价结算清单'!$F$2:$F$601,$B407,'2.报价结算清单'!$L$2:$L$601)</f>
        <v>0</v>
      </c>
      <c r="I407" s="13">
        <f>SUMIF('2.报价结算清单'!$F$2:$F$601,$B407,'2.报价结算清单'!$N$2:$N$601)</f>
        <v>0</v>
      </c>
      <c r="J407" s="15">
        <f>SUMIF('2.报价结算清单'!$F$2:$F$601,B407,'2.报价结算清单'!$P$2:$P$601)</f>
        <v>0</v>
      </c>
    </row>
    <row r="408" spans="2:10" ht="39.6" hidden="1">
      <c r="B408" s="9" t="s">
        <v>2020</v>
      </c>
      <c r="C408" s="10" t="s">
        <v>1193</v>
      </c>
      <c r="D408" s="10" t="s">
        <v>1559</v>
      </c>
      <c r="E408" s="11" t="s">
        <v>1194</v>
      </c>
      <c r="F408" s="10" t="s">
        <v>50</v>
      </c>
      <c r="G408" s="12" t="s">
        <v>1195</v>
      </c>
      <c r="H408" s="13">
        <f>SUMIF('2.报价结算清单'!$F$2:$F$601,$B408,'2.报价结算清单'!$L$2:$L$601)</f>
        <v>0</v>
      </c>
      <c r="I408" s="13">
        <f>SUMIF('2.报价结算清单'!$F$2:$F$601,$B408,'2.报价结算清单'!$N$2:$N$601)</f>
        <v>0</v>
      </c>
      <c r="J408" s="15">
        <f>SUMIF('2.报价结算清单'!$F$2:$F$601,B408,'2.报价结算清单'!$P$2:$P$601)</f>
        <v>0</v>
      </c>
    </row>
    <row r="409" spans="2:10" ht="39.6" hidden="1">
      <c r="B409" s="9" t="s">
        <v>2021</v>
      </c>
      <c r="C409" s="10" t="s">
        <v>664</v>
      </c>
      <c r="D409" s="10" t="s">
        <v>1559</v>
      </c>
      <c r="E409" s="11" t="s">
        <v>665</v>
      </c>
      <c r="F409" s="10" t="s">
        <v>50</v>
      </c>
      <c r="G409" s="12" t="s">
        <v>152</v>
      </c>
      <c r="H409" s="13">
        <f>SUMIF('2.报价结算清单'!$F$2:$F$601,$B409,'2.报价结算清单'!$L$2:$L$601)</f>
        <v>0</v>
      </c>
      <c r="I409" s="13">
        <f>SUMIF('2.报价结算清单'!$F$2:$F$601,$B409,'2.报价结算清单'!$N$2:$N$601)</f>
        <v>0</v>
      </c>
      <c r="J409" s="15">
        <f>SUMIF('2.报价结算清单'!$F$2:$F$601,B409,'2.报价结算清单'!$P$2:$P$601)</f>
        <v>0</v>
      </c>
    </row>
    <row r="410" spans="2:10" ht="39.6" hidden="1">
      <c r="B410" s="9" t="s">
        <v>2022</v>
      </c>
      <c r="C410" s="10" t="s">
        <v>575</v>
      </c>
      <c r="D410" s="10" t="s">
        <v>1559</v>
      </c>
      <c r="E410" s="11" t="s">
        <v>576</v>
      </c>
      <c r="F410" s="10" t="s">
        <v>50</v>
      </c>
      <c r="G410" s="12" t="s">
        <v>577</v>
      </c>
      <c r="H410" s="13">
        <f>SUMIF('2.报价结算清单'!$F$2:$F$601,$B410,'2.报价结算清单'!$L$2:$L$601)</f>
        <v>0</v>
      </c>
      <c r="I410" s="13">
        <f>SUMIF('2.报价结算清单'!$F$2:$F$601,$B410,'2.报价结算清单'!$N$2:$N$601)</f>
        <v>0</v>
      </c>
      <c r="J410" s="15">
        <f>SUMIF('2.报价结算清单'!$F$2:$F$601,B410,'2.报价结算清单'!$P$2:$P$601)</f>
        <v>0</v>
      </c>
    </row>
    <row r="411" spans="2:10" ht="39.6" hidden="1">
      <c r="B411" s="9" t="s">
        <v>2023</v>
      </c>
      <c r="C411" s="10" t="s">
        <v>907</v>
      </c>
      <c r="D411" s="10" t="s">
        <v>1559</v>
      </c>
      <c r="E411" s="11" t="s">
        <v>908</v>
      </c>
      <c r="F411" s="10" t="s">
        <v>50</v>
      </c>
      <c r="G411" s="12" t="s">
        <v>909</v>
      </c>
      <c r="H411" s="13">
        <f>SUMIF('2.报价结算清单'!$F$2:$F$601,$B411,'2.报价结算清单'!$L$2:$L$601)</f>
        <v>0</v>
      </c>
      <c r="I411" s="13">
        <f>SUMIF('2.报价结算清单'!$F$2:$F$601,$B411,'2.报价结算清单'!$N$2:$N$601)</f>
        <v>0</v>
      </c>
      <c r="J411" s="15">
        <f>SUMIF('2.报价结算清单'!$F$2:$F$601,B411,'2.报价结算清单'!$P$2:$P$601)</f>
        <v>0</v>
      </c>
    </row>
    <row r="412" spans="2:10" ht="39.6" hidden="1">
      <c r="B412" s="9" t="s">
        <v>2024</v>
      </c>
      <c r="C412" s="10" t="s">
        <v>1047</v>
      </c>
      <c r="D412" s="10" t="s">
        <v>1559</v>
      </c>
      <c r="E412" s="11" t="s">
        <v>1048</v>
      </c>
      <c r="F412" s="10" t="s">
        <v>50</v>
      </c>
      <c r="G412" s="12" t="s">
        <v>909</v>
      </c>
      <c r="H412" s="13">
        <f>SUMIF('2.报价结算清单'!$F$2:$F$601,$B412,'2.报价结算清单'!$L$2:$L$601)</f>
        <v>0</v>
      </c>
      <c r="I412" s="13">
        <f>SUMIF('2.报价结算清单'!$F$2:$F$601,$B412,'2.报价结算清单'!$N$2:$N$601)</f>
        <v>0</v>
      </c>
      <c r="J412" s="15">
        <f>SUMIF('2.报价结算清单'!$F$2:$F$601,B412,'2.报价结算清单'!$P$2:$P$601)</f>
        <v>0</v>
      </c>
    </row>
    <row r="413" spans="2:10" ht="39.6" hidden="1">
      <c r="B413" s="9" t="s">
        <v>2025</v>
      </c>
      <c r="C413" s="10" t="s">
        <v>409</v>
      </c>
      <c r="D413" s="10" t="s">
        <v>1559</v>
      </c>
      <c r="E413" s="11" t="s">
        <v>410</v>
      </c>
      <c r="F413" s="10" t="s">
        <v>50</v>
      </c>
      <c r="G413" s="12" t="s">
        <v>411</v>
      </c>
      <c r="H413" s="13">
        <f>SUMIF('2.报价结算清单'!$F$2:$F$601,$B413,'2.报价结算清单'!$L$2:$L$601)</f>
        <v>0</v>
      </c>
      <c r="I413" s="13">
        <f>SUMIF('2.报价结算清单'!$F$2:$F$601,$B413,'2.报价结算清单'!$N$2:$N$601)</f>
        <v>0</v>
      </c>
      <c r="J413" s="15">
        <f>SUMIF('2.报价结算清单'!$F$2:$F$601,B413,'2.报价结算清单'!$P$2:$P$601)</f>
        <v>0</v>
      </c>
    </row>
    <row r="414" spans="2:10" ht="39.6" hidden="1">
      <c r="B414" s="9" t="s">
        <v>2026</v>
      </c>
      <c r="C414" s="10" t="s">
        <v>849</v>
      </c>
      <c r="D414" s="10" t="s">
        <v>1559</v>
      </c>
      <c r="E414" s="11" t="s">
        <v>850</v>
      </c>
      <c r="F414" s="10" t="s">
        <v>50</v>
      </c>
      <c r="G414" s="12" t="s">
        <v>69</v>
      </c>
      <c r="H414" s="13">
        <f>SUMIF('2.报价结算清单'!$F$2:$F$601,$B414,'2.报价结算清单'!$L$2:$L$601)</f>
        <v>0</v>
      </c>
      <c r="I414" s="13">
        <f>SUMIF('2.报价结算清单'!$F$2:$F$601,$B414,'2.报价结算清单'!$N$2:$N$601)</f>
        <v>0</v>
      </c>
      <c r="J414" s="15">
        <f>SUMIF('2.报价结算清单'!$F$2:$F$601,B414,'2.报价结算清单'!$P$2:$P$601)</f>
        <v>0</v>
      </c>
    </row>
    <row r="415" spans="2:10" ht="39.6" hidden="1">
      <c r="B415" s="9" t="s">
        <v>2027</v>
      </c>
      <c r="C415" s="10" t="s">
        <v>60</v>
      </c>
      <c r="D415" s="10" t="s">
        <v>1559</v>
      </c>
      <c r="E415" s="11" t="s">
        <v>61</v>
      </c>
      <c r="F415" s="10" t="s">
        <v>63</v>
      </c>
      <c r="G415" s="12" t="s">
        <v>62</v>
      </c>
      <c r="H415" s="13">
        <f>SUMIF('2.报价结算清单'!$F$2:$F$601,$B415,'2.报价结算清单'!$L$2:$L$601)</f>
        <v>0</v>
      </c>
      <c r="I415" s="13">
        <f>SUMIF('2.报价结算清单'!$F$2:$F$601,$B415,'2.报价结算清单'!$N$2:$N$601)</f>
        <v>0</v>
      </c>
      <c r="J415" s="15">
        <f>SUMIF('2.报价结算清单'!$F$2:$F$601,B415,'2.报价结算清单'!$P$2:$P$601)</f>
        <v>0</v>
      </c>
    </row>
    <row r="416" spans="2:10" ht="39.6" hidden="1">
      <c r="B416" s="9" t="s">
        <v>2028</v>
      </c>
      <c r="C416" s="10" t="s">
        <v>502</v>
      </c>
      <c r="D416" s="10" t="s">
        <v>1559</v>
      </c>
      <c r="E416" s="11" t="s">
        <v>503</v>
      </c>
      <c r="F416" s="10" t="s">
        <v>63</v>
      </c>
      <c r="G416" s="12" t="s">
        <v>363</v>
      </c>
      <c r="H416" s="13">
        <f>SUMIF('2.报价结算清单'!$F$2:$F$601,$B416,'2.报价结算清单'!$L$2:$L$601)</f>
        <v>0</v>
      </c>
      <c r="I416" s="13">
        <f>SUMIF('2.报价结算清单'!$F$2:$F$601,$B416,'2.报价结算清单'!$N$2:$N$601)</f>
        <v>0</v>
      </c>
      <c r="J416" s="15">
        <f>SUMIF('2.报价结算清单'!$F$2:$F$601,B416,'2.报价结算清单'!$P$2:$P$601)</f>
        <v>0</v>
      </c>
    </row>
    <row r="417" spans="2:10" ht="39.6" hidden="1">
      <c r="B417" s="9" t="s">
        <v>2029</v>
      </c>
      <c r="C417" s="10" t="s">
        <v>1126</v>
      </c>
      <c r="D417" s="10" t="s">
        <v>1559</v>
      </c>
      <c r="E417" s="11" t="s">
        <v>1127</v>
      </c>
      <c r="F417" s="10" t="s">
        <v>63</v>
      </c>
      <c r="G417" s="12" t="s">
        <v>586</v>
      </c>
      <c r="H417" s="13">
        <f>SUMIF('2.报价结算清单'!$F$2:$F$601,$B417,'2.报价结算清单'!$L$2:$L$601)</f>
        <v>0</v>
      </c>
      <c r="I417" s="13">
        <f>SUMIF('2.报价结算清单'!$F$2:$F$601,$B417,'2.报价结算清单'!$N$2:$N$601)</f>
        <v>0</v>
      </c>
      <c r="J417" s="15">
        <f>SUMIF('2.报价结算清单'!$F$2:$F$601,B417,'2.报价结算清单'!$P$2:$P$601)</f>
        <v>0</v>
      </c>
    </row>
    <row r="418" spans="2:10" ht="39.6" hidden="1">
      <c r="B418" s="9" t="s">
        <v>2030</v>
      </c>
      <c r="C418" s="10" t="s">
        <v>157</v>
      </c>
      <c r="D418" s="10" t="s">
        <v>1559</v>
      </c>
      <c r="E418" s="11" t="s">
        <v>158</v>
      </c>
      <c r="F418" s="10" t="s">
        <v>50</v>
      </c>
      <c r="G418" s="12" t="s">
        <v>159</v>
      </c>
      <c r="H418" s="13">
        <f>SUMIF('2.报价结算清单'!$F$2:$F$601,$B418,'2.报价结算清单'!$L$2:$L$601)</f>
        <v>0</v>
      </c>
      <c r="I418" s="13">
        <f>SUMIF('2.报价结算清单'!$F$2:$F$601,$B418,'2.报价结算清单'!$N$2:$N$601)</f>
        <v>0</v>
      </c>
      <c r="J418" s="15">
        <f>SUMIF('2.报价结算清单'!$F$2:$F$601,B418,'2.报价结算清单'!$P$2:$P$601)</f>
        <v>0</v>
      </c>
    </row>
    <row r="419" spans="2:10" ht="39.6" hidden="1">
      <c r="B419" s="9" t="s">
        <v>2031</v>
      </c>
      <c r="C419" s="10" t="s">
        <v>1240</v>
      </c>
      <c r="D419" s="10" t="s">
        <v>1559</v>
      </c>
      <c r="E419" s="11" t="s">
        <v>1241</v>
      </c>
      <c r="F419" s="10" t="s">
        <v>50</v>
      </c>
      <c r="G419" s="12" t="s">
        <v>1242</v>
      </c>
      <c r="H419" s="13">
        <f>SUMIF('2.报价结算清单'!$F$2:$F$601,$B419,'2.报价结算清单'!$L$2:$L$601)</f>
        <v>0</v>
      </c>
      <c r="I419" s="13">
        <f>SUMIF('2.报价结算清单'!$F$2:$F$601,$B419,'2.报价结算清单'!$N$2:$N$601)</f>
        <v>0</v>
      </c>
      <c r="J419" s="15">
        <f>SUMIF('2.报价结算清单'!$F$2:$F$601,B419,'2.报价结算清单'!$P$2:$P$601)</f>
        <v>0</v>
      </c>
    </row>
    <row r="420" spans="2:10" ht="39.6" hidden="1">
      <c r="B420" s="9" t="s">
        <v>2032</v>
      </c>
      <c r="C420" s="10" t="s">
        <v>1180</v>
      </c>
      <c r="D420" s="10" t="s">
        <v>1559</v>
      </c>
      <c r="E420" s="11" t="s">
        <v>1181</v>
      </c>
      <c r="F420" s="10" t="s">
        <v>50</v>
      </c>
      <c r="G420" s="12" t="s">
        <v>286</v>
      </c>
      <c r="H420" s="13">
        <f>SUMIF('2.报价结算清单'!$F$2:$F$601,$B420,'2.报价结算清单'!$L$2:$L$601)</f>
        <v>0</v>
      </c>
      <c r="I420" s="13">
        <f>SUMIF('2.报价结算清单'!$F$2:$F$601,$B420,'2.报价结算清单'!$N$2:$N$601)</f>
        <v>0</v>
      </c>
      <c r="J420" s="15">
        <f>SUMIF('2.报价结算清单'!$F$2:$F$601,B420,'2.报价结算清单'!$P$2:$P$601)</f>
        <v>0</v>
      </c>
    </row>
    <row r="421" spans="2:10" ht="39.6" hidden="1">
      <c r="B421" s="9" t="s">
        <v>2033</v>
      </c>
      <c r="C421" s="10" t="s">
        <v>1106</v>
      </c>
      <c r="D421" s="10" t="s">
        <v>1559</v>
      </c>
      <c r="E421" s="11" t="s">
        <v>1107</v>
      </c>
      <c r="F421" s="10" t="s">
        <v>50</v>
      </c>
      <c r="G421" s="12" t="s">
        <v>139</v>
      </c>
      <c r="H421" s="13">
        <f>SUMIF('2.报价结算清单'!$F$2:$F$601,$B421,'2.报价结算清单'!$L$2:$L$601)</f>
        <v>0</v>
      </c>
      <c r="I421" s="13">
        <f>SUMIF('2.报价结算清单'!$F$2:$F$601,$B421,'2.报价结算清单'!$N$2:$N$601)</f>
        <v>0</v>
      </c>
      <c r="J421" s="15">
        <f>SUMIF('2.报价结算清单'!$F$2:$F$601,B421,'2.报价结算清单'!$P$2:$P$601)</f>
        <v>0</v>
      </c>
    </row>
    <row r="422" spans="2:10" ht="39.6" hidden="1">
      <c r="B422" s="9" t="s">
        <v>2034</v>
      </c>
      <c r="C422" s="10" t="s">
        <v>1022</v>
      </c>
      <c r="D422" s="10" t="s">
        <v>1559</v>
      </c>
      <c r="E422" s="11" t="s">
        <v>1023</v>
      </c>
      <c r="F422" s="10" t="s">
        <v>50</v>
      </c>
      <c r="G422" s="12" t="s">
        <v>139</v>
      </c>
      <c r="H422" s="13">
        <f>SUMIF('2.报价结算清单'!$F$2:$F$601,$B422,'2.报价结算清单'!$L$2:$L$601)</f>
        <v>0</v>
      </c>
      <c r="I422" s="13">
        <f>SUMIF('2.报价结算清单'!$F$2:$F$601,$B422,'2.报价结算清单'!$N$2:$N$601)</f>
        <v>0</v>
      </c>
      <c r="J422" s="15">
        <f>SUMIF('2.报价结算清单'!$F$2:$F$601,B422,'2.报价结算清单'!$P$2:$P$601)</f>
        <v>0</v>
      </c>
    </row>
    <row r="423" spans="2:10" ht="39.6" hidden="1">
      <c r="B423" s="9" t="s">
        <v>2035</v>
      </c>
      <c r="C423" s="10" t="s">
        <v>1182</v>
      </c>
      <c r="D423" s="10" t="s">
        <v>1559</v>
      </c>
      <c r="E423" s="11" t="s">
        <v>1183</v>
      </c>
      <c r="F423" s="10" t="s">
        <v>50</v>
      </c>
      <c r="G423" s="12" t="s">
        <v>49</v>
      </c>
      <c r="H423" s="13">
        <f>SUMIF('2.报价结算清单'!$F$2:$F$601,$B423,'2.报价结算清单'!$L$2:$L$601)</f>
        <v>0</v>
      </c>
      <c r="I423" s="13">
        <f>SUMIF('2.报价结算清单'!$F$2:$F$601,$B423,'2.报价结算清单'!$N$2:$N$601)</f>
        <v>0</v>
      </c>
      <c r="J423" s="15">
        <f>SUMIF('2.报价结算清单'!$F$2:$F$601,B423,'2.报价结算清单'!$P$2:$P$601)</f>
        <v>0</v>
      </c>
    </row>
    <row r="424" spans="2:10" ht="39.6" hidden="1">
      <c r="B424" s="9" t="s">
        <v>2036</v>
      </c>
      <c r="C424" s="10" t="s">
        <v>1248</v>
      </c>
      <c r="D424" s="10" t="s">
        <v>1559</v>
      </c>
      <c r="E424" s="11" t="s">
        <v>1249</v>
      </c>
      <c r="F424" s="10" t="s">
        <v>50</v>
      </c>
      <c r="G424" s="12" t="s">
        <v>1250</v>
      </c>
      <c r="H424" s="13">
        <f>SUMIF('2.报价结算清单'!$F$2:$F$601,$B424,'2.报价结算清单'!$L$2:$L$601)</f>
        <v>0</v>
      </c>
      <c r="I424" s="13">
        <f>SUMIF('2.报价结算清单'!$F$2:$F$601,$B424,'2.报价结算清单'!$N$2:$N$601)</f>
        <v>0</v>
      </c>
      <c r="J424" s="15">
        <f>SUMIF('2.报价结算清单'!$F$2:$F$601,B424,'2.报价结算清单'!$P$2:$P$601)</f>
        <v>0</v>
      </c>
    </row>
    <row r="425" spans="2:10" ht="39.6" hidden="1">
      <c r="B425" s="9" t="s">
        <v>2037</v>
      </c>
      <c r="C425" s="10" t="s">
        <v>1117</v>
      </c>
      <c r="D425" s="10" t="s">
        <v>1559</v>
      </c>
      <c r="E425" s="11" t="s">
        <v>1118</v>
      </c>
      <c r="F425" s="10" t="s">
        <v>50</v>
      </c>
      <c r="G425" s="12" t="s">
        <v>49</v>
      </c>
      <c r="H425" s="13">
        <f>SUMIF('2.报价结算清单'!$F$2:$F$601,$B425,'2.报价结算清单'!$L$2:$L$601)</f>
        <v>0</v>
      </c>
      <c r="I425" s="13">
        <f>SUMIF('2.报价结算清单'!$F$2:$F$601,$B425,'2.报价结算清单'!$N$2:$N$601)</f>
        <v>0</v>
      </c>
      <c r="J425" s="15">
        <f>SUMIF('2.报价结算清单'!$F$2:$F$601,B425,'2.报价结算清单'!$P$2:$P$601)</f>
        <v>0</v>
      </c>
    </row>
    <row r="426" spans="2:10" ht="39.6" hidden="1">
      <c r="B426" s="9" t="s">
        <v>2038</v>
      </c>
      <c r="C426" s="10" t="s">
        <v>154</v>
      </c>
      <c r="D426" s="10" t="s">
        <v>1559</v>
      </c>
      <c r="E426" s="11" t="s">
        <v>155</v>
      </c>
      <c r="F426" s="10" t="s">
        <v>50</v>
      </c>
      <c r="G426" s="12" t="s">
        <v>156</v>
      </c>
      <c r="H426" s="13">
        <f>SUMIF('2.报价结算清单'!$F$2:$F$601,$B426,'2.报价结算清单'!$L$2:$L$601)</f>
        <v>0</v>
      </c>
      <c r="I426" s="13">
        <f>SUMIF('2.报价结算清单'!$F$2:$F$601,$B426,'2.报价结算清单'!$N$2:$N$601)</f>
        <v>0</v>
      </c>
      <c r="J426" s="15">
        <f>SUMIF('2.报价结算清单'!$F$2:$F$601,B426,'2.报价结算清单'!$P$2:$P$601)</f>
        <v>0</v>
      </c>
    </row>
    <row r="427" spans="2:10" ht="39.6" hidden="1">
      <c r="B427" s="9" t="s">
        <v>2039</v>
      </c>
      <c r="C427" s="10" t="s">
        <v>1020</v>
      </c>
      <c r="D427" s="10" t="s">
        <v>1559</v>
      </c>
      <c r="E427" s="11" t="s">
        <v>1021</v>
      </c>
      <c r="F427" s="10" t="s">
        <v>50</v>
      </c>
      <c r="G427" s="12" t="s">
        <v>187</v>
      </c>
      <c r="H427" s="13">
        <f>SUMIF('2.报价结算清单'!$F$2:$F$601,$B427,'2.报价结算清单'!$L$2:$L$601)</f>
        <v>0</v>
      </c>
      <c r="I427" s="13">
        <f>SUMIF('2.报价结算清单'!$F$2:$F$601,$B427,'2.报价结算清单'!$N$2:$N$601)</f>
        <v>0</v>
      </c>
      <c r="J427" s="15">
        <f>SUMIF('2.报价结算清单'!$F$2:$F$601,B427,'2.报价结算清单'!$P$2:$P$601)</f>
        <v>0</v>
      </c>
    </row>
    <row r="428" spans="2:10" ht="39.6" hidden="1">
      <c r="B428" s="9" t="s">
        <v>2040</v>
      </c>
      <c r="C428" s="10" t="s">
        <v>382</v>
      </c>
      <c r="D428" s="10" t="s">
        <v>1559</v>
      </c>
      <c r="E428" s="11" t="s">
        <v>383</v>
      </c>
      <c r="F428" s="10" t="s">
        <v>50</v>
      </c>
      <c r="G428" s="12" t="s">
        <v>187</v>
      </c>
      <c r="H428" s="13">
        <f>SUMIF('2.报价结算清单'!$F$2:$F$601,$B428,'2.报价结算清单'!$L$2:$L$601)</f>
        <v>0</v>
      </c>
      <c r="I428" s="13">
        <f>SUMIF('2.报价结算清单'!$F$2:$F$601,$B428,'2.报价结算清单'!$N$2:$N$601)</f>
        <v>0</v>
      </c>
      <c r="J428" s="15">
        <f>SUMIF('2.报价结算清单'!$F$2:$F$601,B428,'2.报价结算清单'!$P$2:$P$601)</f>
        <v>0</v>
      </c>
    </row>
    <row r="429" spans="2:10" ht="39.6" hidden="1">
      <c r="B429" s="9" t="s">
        <v>2041</v>
      </c>
      <c r="C429" s="10" t="s">
        <v>1389</v>
      </c>
      <c r="D429" s="10" t="s">
        <v>1559</v>
      </c>
      <c r="E429" s="11" t="s">
        <v>1390</v>
      </c>
      <c r="F429" s="10" t="s">
        <v>50</v>
      </c>
      <c r="G429" s="12" t="s">
        <v>360</v>
      </c>
      <c r="H429" s="13">
        <f>SUMIF('2.报价结算清单'!$F$2:$F$601,$B429,'2.报价结算清单'!$L$2:$L$601)</f>
        <v>0</v>
      </c>
      <c r="I429" s="13">
        <f>SUMIF('2.报价结算清单'!$F$2:$F$601,$B429,'2.报价结算清单'!$N$2:$N$601)</f>
        <v>0</v>
      </c>
      <c r="J429" s="15">
        <f>SUMIF('2.报价结算清单'!$F$2:$F$601,B429,'2.报价结算清单'!$P$2:$P$601)</f>
        <v>0</v>
      </c>
    </row>
    <row r="430" spans="2:10" ht="39.6" hidden="1">
      <c r="B430" s="9" t="s">
        <v>2042</v>
      </c>
      <c r="C430" s="10" t="s">
        <v>915</v>
      </c>
      <c r="D430" s="10" t="s">
        <v>1559</v>
      </c>
      <c r="E430" s="11" t="s">
        <v>916</v>
      </c>
      <c r="F430" s="10" t="s">
        <v>50</v>
      </c>
      <c r="G430" s="12" t="s">
        <v>917</v>
      </c>
      <c r="H430" s="13">
        <f>SUMIF('2.报价结算清单'!$F$2:$F$601,$B430,'2.报价结算清单'!$L$2:$L$601)</f>
        <v>0</v>
      </c>
      <c r="I430" s="13">
        <f>SUMIF('2.报价结算清单'!$F$2:$F$601,$B430,'2.报价结算清单'!$N$2:$N$601)</f>
        <v>0</v>
      </c>
      <c r="J430" s="15">
        <f>SUMIF('2.报价结算清单'!$F$2:$F$601,B430,'2.报价结算清单'!$P$2:$P$601)</f>
        <v>0</v>
      </c>
    </row>
    <row r="431" spans="2:10" ht="39.6" hidden="1">
      <c r="B431" s="9" t="s">
        <v>2043</v>
      </c>
      <c r="C431" s="10" t="s">
        <v>1128</v>
      </c>
      <c r="D431" s="10" t="s">
        <v>1559</v>
      </c>
      <c r="E431" s="11" t="s">
        <v>1129</v>
      </c>
      <c r="F431" s="10" t="s">
        <v>50</v>
      </c>
      <c r="G431" s="12" t="s">
        <v>917</v>
      </c>
      <c r="H431" s="13">
        <f>SUMIF('2.报价结算清单'!$F$2:$F$601,$B431,'2.报价结算清单'!$L$2:$L$601)</f>
        <v>0</v>
      </c>
      <c r="I431" s="13">
        <f>SUMIF('2.报价结算清单'!$F$2:$F$601,$B431,'2.报价结算清单'!$N$2:$N$601)</f>
        <v>0</v>
      </c>
      <c r="J431" s="15">
        <f>SUMIF('2.报价结算清单'!$F$2:$F$601,B431,'2.报价结算清单'!$P$2:$P$601)</f>
        <v>0</v>
      </c>
    </row>
    <row r="432" spans="2:10" ht="39.6" hidden="1">
      <c r="B432" s="9" t="s">
        <v>2044</v>
      </c>
      <c r="C432" s="10" t="s">
        <v>529</v>
      </c>
      <c r="D432" s="10" t="s">
        <v>1559</v>
      </c>
      <c r="E432" s="11" t="s">
        <v>530</v>
      </c>
      <c r="F432" s="10" t="s">
        <v>50</v>
      </c>
      <c r="G432" s="12" t="s">
        <v>531</v>
      </c>
      <c r="H432" s="13">
        <f>SUMIF('2.报价结算清单'!$F$2:$F$601,$B432,'2.报价结算清单'!$L$2:$L$601)</f>
        <v>0</v>
      </c>
      <c r="I432" s="13">
        <f>SUMIF('2.报价结算清单'!$F$2:$F$601,$B432,'2.报价结算清单'!$N$2:$N$601)</f>
        <v>0</v>
      </c>
      <c r="J432" s="15">
        <f>SUMIF('2.报价结算清单'!$F$2:$F$601,B432,'2.报价结算清单'!$P$2:$P$601)</f>
        <v>0</v>
      </c>
    </row>
    <row r="433" spans="2:10" ht="39.6" hidden="1">
      <c r="B433" s="9" t="s">
        <v>2045</v>
      </c>
      <c r="C433" s="10" t="s">
        <v>797</v>
      </c>
      <c r="D433" s="10" t="s">
        <v>1559</v>
      </c>
      <c r="E433" s="11" t="s">
        <v>798</v>
      </c>
      <c r="F433" s="10" t="s">
        <v>50</v>
      </c>
      <c r="G433" s="12" t="s">
        <v>799</v>
      </c>
      <c r="H433" s="13">
        <f>SUMIF('2.报价结算清单'!$F$2:$F$601,$B433,'2.报价结算清单'!$L$2:$L$601)</f>
        <v>0</v>
      </c>
      <c r="I433" s="13">
        <f>SUMIF('2.报价结算清单'!$F$2:$F$601,$B433,'2.报价结算清单'!$N$2:$N$601)</f>
        <v>0</v>
      </c>
      <c r="J433" s="15">
        <f>SUMIF('2.报价结算清单'!$F$2:$F$601,B433,'2.报价结算清单'!$P$2:$P$601)</f>
        <v>0</v>
      </c>
    </row>
    <row r="434" spans="2:10" ht="39.6" hidden="1">
      <c r="B434" s="9" t="s">
        <v>2046</v>
      </c>
      <c r="C434" s="10" t="s">
        <v>905</v>
      </c>
      <c r="D434" s="10" t="s">
        <v>1559</v>
      </c>
      <c r="E434" s="11" t="s">
        <v>906</v>
      </c>
      <c r="F434" s="10" t="s">
        <v>50</v>
      </c>
      <c r="G434" s="12" t="s">
        <v>889</v>
      </c>
      <c r="H434" s="13">
        <f>SUMIF('2.报价结算清单'!$F$2:$F$601,$B434,'2.报价结算清单'!$L$2:$L$601)</f>
        <v>0</v>
      </c>
      <c r="I434" s="13">
        <f>SUMIF('2.报价结算清单'!$F$2:$F$601,$B434,'2.报价结算清单'!$N$2:$N$601)</f>
        <v>0</v>
      </c>
      <c r="J434" s="15">
        <f>SUMIF('2.报价结算清单'!$F$2:$F$601,B434,'2.报价结算清单'!$P$2:$P$601)</f>
        <v>0</v>
      </c>
    </row>
    <row r="435" spans="2:10" ht="39.6" hidden="1">
      <c r="B435" s="9" t="s">
        <v>2047</v>
      </c>
      <c r="C435" s="10" t="s">
        <v>1018</v>
      </c>
      <c r="D435" s="10" t="s">
        <v>1559</v>
      </c>
      <c r="E435" s="11" t="s">
        <v>1019</v>
      </c>
      <c r="F435" s="10" t="s">
        <v>50</v>
      </c>
      <c r="G435" s="12" t="s">
        <v>165</v>
      </c>
      <c r="H435" s="13">
        <f>SUMIF('2.报价结算清单'!$F$2:$F$601,$B435,'2.报价结算清单'!$L$2:$L$601)</f>
        <v>0</v>
      </c>
      <c r="I435" s="13">
        <f>SUMIF('2.报价结算清单'!$F$2:$F$601,$B435,'2.报价结算清单'!$N$2:$N$601)</f>
        <v>0</v>
      </c>
      <c r="J435" s="15">
        <f>SUMIF('2.报价结算清单'!$F$2:$F$601,B435,'2.报价结算清单'!$P$2:$P$601)</f>
        <v>0</v>
      </c>
    </row>
    <row r="436" spans="2:10" ht="39.6" hidden="1">
      <c r="B436" s="9" t="s">
        <v>2048</v>
      </c>
      <c r="C436" s="10" t="s">
        <v>1358</v>
      </c>
      <c r="D436" s="10" t="s">
        <v>1559</v>
      </c>
      <c r="E436" s="11" t="s">
        <v>1359</v>
      </c>
      <c r="F436" s="10" t="s">
        <v>50</v>
      </c>
      <c r="G436" s="12" t="s">
        <v>49</v>
      </c>
      <c r="H436" s="13">
        <f>SUMIF('2.报价结算清单'!$F$2:$F$601,$B436,'2.报价结算清单'!$L$2:$L$601)</f>
        <v>0</v>
      </c>
      <c r="I436" s="13">
        <f>SUMIF('2.报价结算清单'!$F$2:$F$601,$B436,'2.报价结算清单'!$N$2:$N$601)</f>
        <v>0</v>
      </c>
      <c r="J436" s="15">
        <f>SUMIF('2.报价结算清单'!$F$2:$F$601,B436,'2.报价结算清单'!$P$2:$P$601)</f>
        <v>0</v>
      </c>
    </row>
    <row r="437" spans="2:10" ht="39.6" hidden="1">
      <c r="B437" s="9" t="s">
        <v>2049</v>
      </c>
      <c r="C437" s="10" t="s">
        <v>253</v>
      </c>
      <c r="D437" s="10" t="s">
        <v>1559</v>
      </c>
      <c r="E437" s="11" t="s">
        <v>254</v>
      </c>
      <c r="F437" s="10" t="s">
        <v>50</v>
      </c>
      <c r="G437" s="12" t="s">
        <v>252</v>
      </c>
      <c r="H437" s="13">
        <f>SUMIF('2.报价结算清单'!$F$2:$F$601,$B437,'2.报价结算清单'!$L$2:$L$601)</f>
        <v>0</v>
      </c>
      <c r="I437" s="13">
        <f>SUMIF('2.报价结算清单'!$F$2:$F$601,$B437,'2.报价结算清单'!$N$2:$N$601)</f>
        <v>0</v>
      </c>
      <c r="J437" s="15">
        <f>SUMIF('2.报价结算清单'!$F$2:$F$601,B437,'2.报价结算清单'!$P$2:$P$601)</f>
        <v>0</v>
      </c>
    </row>
    <row r="438" spans="2:10" ht="39.6" hidden="1">
      <c r="B438" s="9" t="s">
        <v>2050</v>
      </c>
      <c r="C438" s="10" t="s">
        <v>951</v>
      </c>
      <c r="D438" s="10" t="s">
        <v>1559</v>
      </c>
      <c r="E438" s="11" t="s">
        <v>952</v>
      </c>
      <c r="F438" s="10" t="s">
        <v>953</v>
      </c>
      <c r="G438" s="12" t="s">
        <v>589</v>
      </c>
      <c r="H438" s="13">
        <f>SUMIF('2.报价结算清单'!$F$2:$F$601,$B438,'2.报价结算清单'!$L$2:$L$601)</f>
        <v>0</v>
      </c>
      <c r="I438" s="13">
        <f>SUMIF('2.报价结算清单'!$F$2:$F$601,$B438,'2.报价结算清单'!$N$2:$N$601)</f>
        <v>0</v>
      </c>
      <c r="J438" s="15">
        <f>SUMIF('2.报价结算清单'!$F$2:$F$601,B438,'2.报价结算清单'!$P$2:$P$601)</f>
        <v>0</v>
      </c>
    </row>
    <row r="439" spans="2:10" ht="39.6" hidden="1">
      <c r="B439" s="9" t="s">
        <v>2051</v>
      </c>
      <c r="C439" s="10" t="s">
        <v>160</v>
      </c>
      <c r="D439" s="10" t="s">
        <v>1559</v>
      </c>
      <c r="E439" s="11" t="s">
        <v>161</v>
      </c>
      <c r="F439" s="10" t="s">
        <v>70</v>
      </c>
      <c r="G439" s="12" t="s">
        <v>162</v>
      </c>
      <c r="H439" s="13">
        <f>SUMIF('2.报价结算清单'!$F$2:$F$601,$B439,'2.报价结算清单'!$L$2:$L$601)</f>
        <v>0</v>
      </c>
      <c r="I439" s="13">
        <f>SUMIF('2.报价结算清单'!$F$2:$F$601,$B439,'2.报价结算清单'!$N$2:$N$601)</f>
        <v>0</v>
      </c>
      <c r="J439" s="15">
        <f>SUMIF('2.报价结算清单'!$F$2:$F$601,B439,'2.报价结算清单'!$P$2:$P$601)</f>
        <v>0</v>
      </c>
    </row>
    <row r="440" spans="2:10" ht="39.6" hidden="1">
      <c r="B440" s="9" t="s">
        <v>2052</v>
      </c>
      <c r="C440" s="10" t="s">
        <v>1082</v>
      </c>
      <c r="D440" s="10" t="s">
        <v>1559</v>
      </c>
      <c r="E440" s="11" t="s">
        <v>1083</v>
      </c>
      <c r="F440" s="10" t="s">
        <v>70</v>
      </c>
      <c r="G440" s="12" t="s">
        <v>1084</v>
      </c>
      <c r="H440" s="13">
        <f>SUMIF('2.报价结算清单'!$F$2:$F$601,$B440,'2.报价结算清单'!$L$2:$L$601)</f>
        <v>0</v>
      </c>
      <c r="I440" s="13">
        <f>SUMIF('2.报价结算清单'!$F$2:$F$601,$B440,'2.报价结算清单'!$N$2:$N$601)</f>
        <v>0</v>
      </c>
      <c r="J440" s="15">
        <f>SUMIF('2.报价结算清单'!$F$2:$F$601,B440,'2.报价结算清单'!$P$2:$P$601)</f>
        <v>0</v>
      </c>
    </row>
    <row r="441" spans="2:10" ht="39.6" hidden="1">
      <c r="B441" s="9" t="s">
        <v>2053</v>
      </c>
      <c r="C441" s="10" t="s">
        <v>1412</v>
      </c>
      <c r="D441" s="10" t="s">
        <v>1559</v>
      </c>
      <c r="E441" s="11" t="s">
        <v>1413</v>
      </c>
      <c r="F441" s="10" t="s">
        <v>70</v>
      </c>
      <c r="G441" s="12" t="s">
        <v>420</v>
      </c>
      <c r="H441" s="13">
        <f>SUMIF('2.报价结算清单'!$F$2:$F$601,$B441,'2.报价结算清单'!$L$2:$L$601)</f>
        <v>0</v>
      </c>
      <c r="I441" s="13">
        <f>SUMIF('2.报价结算清单'!$F$2:$F$601,$B441,'2.报价结算清单'!$N$2:$N$601)</f>
        <v>0</v>
      </c>
      <c r="J441" s="15">
        <f>SUMIF('2.报价结算清单'!$F$2:$F$601,B441,'2.报价结算清单'!$P$2:$P$601)</f>
        <v>0</v>
      </c>
    </row>
    <row r="442" spans="2:10" ht="39.6" hidden="1">
      <c r="B442" s="9" t="s">
        <v>2054</v>
      </c>
      <c r="C442" s="10" t="s">
        <v>67</v>
      </c>
      <c r="D442" s="10" t="s">
        <v>1559</v>
      </c>
      <c r="E442" s="11" t="s">
        <v>68</v>
      </c>
      <c r="F442" s="10" t="s">
        <v>70</v>
      </c>
      <c r="G442" s="12" t="s">
        <v>69</v>
      </c>
      <c r="H442" s="13">
        <f>SUMIF('2.报价结算清单'!$F$2:$F$601,$B442,'2.报价结算清单'!$L$2:$L$601)</f>
        <v>0</v>
      </c>
      <c r="I442" s="13">
        <f>SUMIF('2.报价结算清单'!$F$2:$F$601,$B442,'2.报价结算清单'!$N$2:$N$601)</f>
        <v>0</v>
      </c>
      <c r="J442" s="15">
        <f>SUMIF('2.报价结算清单'!$F$2:$F$601,B442,'2.报价结算清单'!$P$2:$P$601)</f>
        <v>0</v>
      </c>
    </row>
    <row r="443" spans="2:10" ht="39.6" hidden="1">
      <c r="B443" s="9" t="s">
        <v>2055</v>
      </c>
      <c r="C443" s="10" t="s">
        <v>275</v>
      </c>
      <c r="D443" s="10" t="s">
        <v>1559</v>
      </c>
      <c r="E443" s="11" t="s">
        <v>276</v>
      </c>
      <c r="F443" s="10" t="s">
        <v>70</v>
      </c>
      <c r="G443" s="12" t="s">
        <v>277</v>
      </c>
      <c r="H443" s="13">
        <f>SUMIF('2.报价结算清单'!$F$2:$F$601,$B443,'2.报价结算清单'!$L$2:$L$601)</f>
        <v>0</v>
      </c>
      <c r="I443" s="13">
        <f>SUMIF('2.报价结算清单'!$F$2:$F$601,$B443,'2.报价结算清单'!$N$2:$N$601)</f>
        <v>0</v>
      </c>
      <c r="J443" s="15">
        <f>SUMIF('2.报价结算清单'!$F$2:$F$601,B443,'2.报价结算清单'!$P$2:$P$601)</f>
        <v>0</v>
      </c>
    </row>
    <row r="444" spans="2:10" ht="39.6" hidden="1">
      <c r="B444" s="9" t="s">
        <v>2056</v>
      </c>
      <c r="C444" s="10" t="s">
        <v>451</v>
      </c>
      <c r="D444" s="10" t="s">
        <v>1559</v>
      </c>
      <c r="E444" s="11" t="s">
        <v>452</v>
      </c>
      <c r="F444" s="10" t="s">
        <v>70</v>
      </c>
      <c r="G444" s="12" t="s">
        <v>453</v>
      </c>
      <c r="H444" s="13">
        <f>SUMIF('2.报价结算清单'!$F$2:$F$601,$B444,'2.报价结算清单'!$L$2:$L$601)</f>
        <v>0</v>
      </c>
      <c r="I444" s="13">
        <f>SUMIF('2.报价结算清单'!$F$2:$F$601,$B444,'2.报价结算清单'!$N$2:$N$601)</f>
        <v>0</v>
      </c>
      <c r="J444" s="15">
        <f>SUMIF('2.报价结算清单'!$F$2:$F$601,B444,'2.报价结算清单'!$P$2:$P$601)</f>
        <v>0</v>
      </c>
    </row>
    <row r="445" spans="2:10" ht="39.6" hidden="1">
      <c r="B445" s="9" t="s">
        <v>2057</v>
      </c>
      <c r="C445" s="10" t="s">
        <v>762</v>
      </c>
      <c r="D445" s="10" t="s">
        <v>1559</v>
      </c>
      <c r="E445" s="11" t="s">
        <v>763</v>
      </c>
      <c r="F445" s="10" t="s">
        <v>98</v>
      </c>
      <c r="G445" s="12" t="s">
        <v>534</v>
      </c>
      <c r="H445" s="13">
        <f>SUMIF('2.报价结算清单'!$F$2:$F$601,$B445,'2.报价结算清单'!$L$2:$L$601)</f>
        <v>0</v>
      </c>
      <c r="I445" s="13">
        <f>SUMIF('2.报价结算清单'!$F$2:$F$601,$B445,'2.报价结算清单'!$N$2:$N$601)</f>
        <v>0</v>
      </c>
      <c r="J445" s="15">
        <f>SUMIF('2.报价结算清单'!$F$2:$F$601,B445,'2.报价结算清单'!$P$2:$P$601)</f>
        <v>0</v>
      </c>
    </row>
    <row r="446" spans="2:10" ht="39.6" hidden="1">
      <c r="B446" s="9" t="s">
        <v>2058</v>
      </c>
      <c r="C446" s="10" t="s">
        <v>809</v>
      </c>
      <c r="D446" s="10" t="s">
        <v>1559</v>
      </c>
      <c r="E446" s="11" t="s">
        <v>810</v>
      </c>
      <c r="F446" s="10" t="s">
        <v>98</v>
      </c>
      <c r="G446" s="12" t="s">
        <v>534</v>
      </c>
      <c r="H446" s="13">
        <f>SUMIF('2.报价结算清单'!$F$2:$F$601,$B446,'2.报价结算清单'!$L$2:$L$601)</f>
        <v>0</v>
      </c>
      <c r="I446" s="13">
        <f>SUMIF('2.报价结算清单'!$F$2:$F$601,$B446,'2.报价结算清单'!$N$2:$N$601)</f>
        <v>0</v>
      </c>
      <c r="J446" s="15">
        <f>SUMIF('2.报价结算清单'!$F$2:$F$601,B446,'2.报价结算清单'!$P$2:$P$601)</f>
        <v>0</v>
      </c>
    </row>
    <row r="447" spans="2:10" ht="39.6" hidden="1">
      <c r="B447" s="9" t="s">
        <v>2059</v>
      </c>
      <c r="C447" s="10" t="s">
        <v>1049</v>
      </c>
      <c r="D447" s="10" t="s">
        <v>1559</v>
      </c>
      <c r="E447" s="11" t="s">
        <v>1050</v>
      </c>
      <c r="F447" s="10" t="s">
        <v>98</v>
      </c>
      <c r="G447" s="12" t="s">
        <v>534</v>
      </c>
      <c r="H447" s="13">
        <f>SUMIF('2.报价结算清单'!$F$2:$F$601,$B447,'2.报价结算清单'!$L$2:$L$601)</f>
        <v>0</v>
      </c>
      <c r="I447" s="13">
        <f>SUMIF('2.报价结算清单'!$F$2:$F$601,$B447,'2.报价结算清单'!$N$2:$N$601)</f>
        <v>0</v>
      </c>
      <c r="J447" s="15">
        <f>SUMIF('2.报价结算清单'!$F$2:$F$601,B447,'2.报价结算清单'!$P$2:$P$601)</f>
        <v>0</v>
      </c>
    </row>
    <row r="448" spans="2:10" ht="39.6" hidden="1">
      <c r="B448" s="9" t="s">
        <v>2060</v>
      </c>
      <c r="C448" s="10" t="s">
        <v>1051</v>
      </c>
      <c r="D448" s="10" t="s">
        <v>1559</v>
      </c>
      <c r="E448" s="11" t="s">
        <v>1052</v>
      </c>
      <c r="F448" s="10" t="s">
        <v>98</v>
      </c>
      <c r="G448" s="12" t="s">
        <v>534</v>
      </c>
      <c r="H448" s="13">
        <f>SUMIF('2.报价结算清单'!$F$2:$F$601,$B448,'2.报价结算清单'!$L$2:$L$601)</f>
        <v>0</v>
      </c>
      <c r="I448" s="13">
        <f>SUMIF('2.报价结算清单'!$F$2:$F$601,$B448,'2.报价结算清单'!$N$2:$N$601)</f>
        <v>0</v>
      </c>
      <c r="J448" s="15">
        <f>SUMIF('2.报价结算清单'!$F$2:$F$601,B448,'2.报价结算清单'!$P$2:$P$601)</f>
        <v>0</v>
      </c>
    </row>
    <row r="449" spans="2:10" ht="39.6" hidden="1">
      <c r="B449" s="9" t="s">
        <v>2061</v>
      </c>
      <c r="C449" s="10" t="s">
        <v>1306</v>
      </c>
      <c r="D449" s="10" t="s">
        <v>1559</v>
      </c>
      <c r="E449" s="11" t="s">
        <v>1307</v>
      </c>
      <c r="F449" s="10" t="s">
        <v>98</v>
      </c>
      <c r="G449" s="12" t="s">
        <v>534</v>
      </c>
      <c r="H449" s="13">
        <f>SUMIF('2.报价结算清单'!$F$2:$F$601,$B449,'2.报价结算清单'!$L$2:$L$601)</f>
        <v>0</v>
      </c>
      <c r="I449" s="13">
        <f>SUMIF('2.报价结算清单'!$F$2:$F$601,$B449,'2.报价结算清单'!$N$2:$N$601)</f>
        <v>0</v>
      </c>
      <c r="J449" s="15">
        <f>SUMIF('2.报价结算清单'!$F$2:$F$601,B449,'2.报价结算清单'!$P$2:$P$601)</f>
        <v>0</v>
      </c>
    </row>
    <row r="450" spans="2:10" ht="39.6" hidden="1">
      <c r="B450" s="9" t="s">
        <v>2062</v>
      </c>
      <c r="C450" s="10" t="s">
        <v>558</v>
      </c>
      <c r="D450" s="10" t="s">
        <v>1559</v>
      </c>
      <c r="E450" s="11" t="s">
        <v>559</v>
      </c>
      <c r="F450" s="10" t="s">
        <v>50</v>
      </c>
      <c r="G450" s="12" t="s">
        <v>560</v>
      </c>
      <c r="H450" s="13">
        <f>SUMIF('2.报价结算清单'!$F$2:$F$601,$B450,'2.报价结算清单'!$L$2:$L$601)</f>
        <v>0</v>
      </c>
      <c r="I450" s="13">
        <f>SUMIF('2.报价结算清单'!$F$2:$F$601,$B450,'2.报价结算清单'!$N$2:$N$601)</f>
        <v>0</v>
      </c>
      <c r="J450" s="15">
        <f>SUMIF('2.报价结算清单'!$F$2:$F$601,B450,'2.报价结算清单'!$P$2:$P$601)</f>
        <v>0</v>
      </c>
    </row>
    <row r="451" spans="2:10" ht="39.6" hidden="1">
      <c r="B451" s="9" t="s">
        <v>2063</v>
      </c>
      <c r="C451" s="10" t="s">
        <v>456</v>
      </c>
      <c r="D451" s="10" t="s">
        <v>1559</v>
      </c>
      <c r="E451" s="11" t="s">
        <v>457</v>
      </c>
      <c r="F451" s="10" t="s">
        <v>50</v>
      </c>
      <c r="G451" s="12" t="s">
        <v>174</v>
      </c>
      <c r="H451" s="13">
        <f>SUMIF('2.报价结算清单'!$F$2:$F$601,$B451,'2.报价结算清单'!$L$2:$L$601)</f>
        <v>0</v>
      </c>
      <c r="I451" s="13">
        <f>SUMIF('2.报价结算清单'!$F$2:$F$601,$B451,'2.报价结算清单'!$N$2:$N$601)</f>
        <v>0</v>
      </c>
      <c r="J451" s="15">
        <f>SUMIF('2.报价结算清单'!$F$2:$F$601,B451,'2.报价结算清单'!$P$2:$P$601)</f>
        <v>0</v>
      </c>
    </row>
    <row r="452" spans="2:10" ht="39.6" hidden="1">
      <c r="B452" s="9" t="s">
        <v>2064</v>
      </c>
      <c r="C452" s="10" t="s">
        <v>47</v>
      </c>
      <c r="D452" s="10" t="s">
        <v>1559</v>
      </c>
      <c r="E452" s="11" t="s">
        <v>48</v>
      </c>
      <c r="F452" s="10" t="s">
        <v>50</v>
      </c>
      <c r="G452" s="12" t="s">
        <v>49</v>
      </c>
      <c r="H452" s="13">
        <f>SUMIF('2.报价结算清单'!$F$2:$F$601,$B452,'2.报价结算清单'!$L$2:$L$601)</f>
        <v>0</v>
      </c>
      <c r="I452" s="13">
        <f>SUMIF('2.报价结算清单'!$F$2:$F$601,$B452,'2.报价结算清单'!$N$2:$N$601)</f>
        <v>0</v>
      </c>
      <c r="J452" s="15">
        <f>SUMIF('2.报价结算清单'!$F$2:$F$601,B452,'2.报价结算清单'!$P$2:$P$601)</f>
        <v>0</v>
      </c>
    </row>
    <row r="453" spans="2:10" ht="39.6" hidden="1">
      <c r="B453" s="9" t="s">
        <v>2065</v>
      </c>
      <c r="C453" s="10" t="s">
        <v>74</v>
      </c>
      <c r="D453" s="10" t="s">
        <v>1559</v>
      </c>
      <c r="E453" s="11" t="s">
        <v>75</v>
      </c>
      <c r="F453" s="10" t="s">
        <v>50</v>
      </c>
      <c r="G453" s="12" t="s">
        <v>76</v>
      </c>
      <c r="H453" s="13">
        <f>SUMIF('2.报价结算清单'!$F$2:$F$601,$B453,'2.报价结算清单'!$L$2:$L$601)</f>
        <v>0</v>
      </c>
      <c r="I453" s="13">
        <f>SUMIF('2.报价结算清单'!$F$2:$F$601,$B453,'2.报价结算清单'!$N$2:$N$601)</f>
        <v>0</v>
      </c>
      <c r="J453" s="15">
        <f>SUMIF('2.报价结算清单'!$F$2:$F$601,B453,'2.报价结算清单'!$P$2:$P$601)</f>
        <v>0</v>
      </c>
    </row>
    <row r="454" spans="2:10" ht="39.6" hidden="1">
      <c r="B454" s="9" t="s">
        <v>2066</v>
      </c>
      <c r="C454" s="10" t="s">
        <v>780</v>
      </c>
      <c r="D454" s="10" t="s">
        <v>1559</v>
      </c>
      <c r="E454" s="11" t="s">
        <v>781</v>
      </c>
      <c r="F454" s="10" t="s">
        <v>50</v>
      </c>
      <c r="G454" s="12" t="s">
        <v>782</v>
      </c>
      <c r="H454" s="13">
        <f>SUMIF('2.报价结算清单'!$F$2:$F$601,$B454,'2.报价结算清单'!$L$2:$L$601)</f>
        <v>0</v>
      </c>
      <c r="I454" s="13">
        <f>SUMIF('2.报价结算清单'!$F$2:$F$601,$B454,'2.报价结算清单'!$N$2:$N$601)</f>
        <v>0</v>
      </c>
      <c r="J454" s="15">
        <f>SUMIF('2.报价结算清单'!$F$2:$F$601,B454,'2.报价结算清单'!$P$2:$P$601)</f>
        <v>0</v>
      </c>
    </row>
    <row r="455" spans="2:10" ht="39.6" hidden="1">
      <c r="B455" s="9" t="s">
        <v>2067</v>
      </c>
      <c r="C455" s="10" t="s">
        <v>1203</v>
      </c>
      <c r="D455" s="10" t="s">
        <v>1559</v>
      </c>
      <c r="E455" s="11" t="s">
        <v>1204</v>
      </c>
      <c r="F455" s="10" t="s">
        <v>63</v>
      </c>
      <c r="G455" s="12" t="s">
        <v>1205</v>
      </c>
      <c r="H455" s="13">
        <f>SUMIF('2.报价结算清单'!$F$2:$F$601,$B455,'2.报价结算清单'!$L$2:$L$601)</f>
        <v>0</v>
      </c>
      <c r="I455" s="13">
        <f>SUMIF('2.报价结算清单'!$F$2:$F$601,$B455,'2.报价结算清单'!$N$2:$N$601)</f>
        <v>0</v>
      </c>
      <c r="J455" s="15">
        <f>SUMIF('2.报价结算清单'!$F$2:$F$601,B455,'2.报价结算清单'!$P$2:$P$601)</f>
        <v>0</v>
      </c>
    </row>
    <row r="456" spans="2:10" ht="39.6" hidden="1">
      <c r="B456" s="9" t="s">
        <v>2068</v>
      </c>
      <c r="C456" s="10" t="s">
        <v>1035</v>
      </c>
      <c r="D456" s="10" t="s">
        <v>1559</v>
      </c>
      <c r="E456" s="11" t="s">
        <v>1036</v>
      </c>
      <c r="F456" s="10" t="s">
        <v>50</v>
      </c>
      <c r="G456" s="12" t="s">
        <v>1037</v>
      </c>
      <c r="H456" s="13">
        <f>SUMIF('2.报价结算清单'!$F$2:$F$601,$B456,'2.报价结算清单'!$L$2:$L$601)</f>
        <v>0</v>
      </c>
      <c r="I456" s="13">
        <f>SUMIF('2.报价结算清单'!$F$2:$F$601,$B456,'2.报价结算清单'!$N$2:$N$601)</f>
        <v>0</v>
      </c>
      <c r="J456" s="15">
        <f>SUMIF('2.报价结算清单'!$F$2:$F$601,B456,'2.报价结算清单'!$P$2:$P$601)</f>
        <v>0</v>
      </c>
    </row>
    <row r="457" spans="2:10" ht="39.6" hidden="1">
      <c r="B457" s="9" t="s">
        <v>2069</v>
      </c>
      <c r="C457" s="10" t="s">
        <v>1091</v>
      </c>
      <c r="D457" s="10" t="s">
        <v>1559</v>
      </c>
      <c r="E457" s="11" t="s">
        <v>1092</v>
      </c>
      <c r="F457" s="10" t="s">
        <v>50</v>
      </c>
      <c r="G457" s="12" t="s">
        <v>927</v>
      </c>
      <c r="H457" s="13">
        <f>SUMIF('2.报价结算清单'!$F$2:$F$601,$B457,'2.报价结算清单'!$L$2:$L$601)</f>
        <v>0</v>
      </c>
      <c r="I457" s="13">
        <f>SUMIF('2.报价结算清单'!$F$2:$F$601,$B457,'2.报价结算清单'!$N$2:$N$601)</f>
        <v>0</v>
      </c>
      <c r="J457" s="15">
        <f>SUMIF('2.报价结算清单'!$F$2:$F$601,B457,'2.报价结算清单'!$P$2:$P$601)</f>
        <v>0</v>
      </c>
    </row>
    <row r="458" spans="2:10" ht="39.6" hidden="1">
      <c r="B458" s="9" t="s">
        <v>2070</v>
      </c>
      <c r="C458" s="10" t="s">
        <v>648</v>
      </c>
      <c r="D458" s="10" t="s">
        <v>1559</v>
      </c>
      <c r="E458" s="11" t="s">
        <v>649</v>
      </c>
      <c r="F458" s="10" t="s">
        <v>50</v>
      </c>
      <c r="G458" s="12" t="s">
        <v>650</v>
      </c>
      <c r="H458" s="13">
        <f>SUMIF('2.报价结算清单'!$F$2:$F$601,$B458,'2.报价结算清单'!$L$2:$L$601)</f>
        <v>0</v>
      </c>
      <c r="I458" s="13">
        <f>SUMIF('2.报价结算清单'!$F$2:$F$601,$B458,'2.报价结算清单'!$N$2:$N$601)</f>
        <v>0</v>
      </c>
      <c r="J458" s="15">
        <f>SUMIF('2.报价结算清单'!$F$2:$F$601,B458,'2.报价结算清单'!$P$2:$P$601)</f>
        <v>0</v>
      </c>
    </row>
    <row r="459" spans="2:10" ht="39.6" hidden="1">
      <c r="B459" s="9" t="s">
        <v>2071</v>
      </c>
      <c r="C459" s="10" t="s">
        <v>816</v>
      </c>
      <c r="D459" s="10" t="s">
        <v>1559</v>
      </c>
      <c r="E459" s="11" t="s">
        <v>817</v>
      </c>
      <c r="F459" s="10" t="s">
        <v>50</v>
      </c>
      <c r="G459" s="12" t="s">
        <v>818</v>
      </c>
      <c r="H459" s="13">
        <f>SUMIF('2.报价结算清单'!$F$2:$F$601,$B459,'2.报价结算清单'!$L$2:$L$601)</f>
        <v>0</v>
      </c>
      <c r="I459" s="13">
        <f>SUMIF('2.报价结算清单'!$F$2:$F$601,$B459,'2.报价结算清单'!$N$2:$N$601)</f>
        <v>0</v>
      </c>
      <c r="J459" s="15">
        <f>SUMIF('2.报价结算清单'!$F$2:$F$601,B459,'2.报价结算清单'!$P$2:$P$601)</f>
        <v>0</v>
      </c>
    </row>
    <row r="460" spans="2:10" ht="39.6" hidden="1">
      <c r="B460" s="9" t="s">
        <v>2072</v>
      </c>
      <c r="C460" s="10" t="s">
        <v>1199</v>
      </c>
      <c r="D460" s="10" t="s">
        <v>1559</v>
      </c>
      <c r="E460" s="11" t="s">
        <v>1200</v>
      </c>
      <c r="F460" s="10" t="s">
        <v>50</v>
      </c>
      <c r="G460" s="12" t="s">
        <v>124</v>
      </c>
      <c r="H460" s="13">
        <f>SUMIF('2.报价结算清单'!$F$2:$F$601,$B460,'2.报价结算清单'!$L$2:$L$601)</f>
        <v>0</v>
      </c>
      <c r="I460" s="13">
        <f>SUMIF('2.报价结算清单'!$F$2:$F$601,$B460,'2.报价结算清单'!$N$2:$N$601)</f>
        <v>0</v>
      </c>
      <c r="J460" s="15">
        <f>SUMIF('2.报价结算清单'!$F$2:$F$601,B460,'2.报价结算清单'!$P$2:$P$601)</f>
        <v>0</v>
      </c>
    </row>
    <row r="461" spans="2:10" ht="39.6" hidden="1">
      <c r="B461" s="9" t="s">
        <v>2073</v>
      </c>
      <c r="C461" s="10" t="s">
        <v>193</v>
      </c>
      <c r="D461" s="10" t="s">
        <v>1559</v>
      </c>
      <c r="E461" s="11" t="s">
        <v>194</v>
      </c>
      <c r="F461" s="10" t="s">
        <v>102</v>
      </c>
      <c r="G461" s="12" t="s">
        <v>124</v>
      </c>
      <c r="H461" s="13">
        <f>SUMIF('2.报价结算清单'!$F$2:$F$601,$B461,'2.报价结算清单'!$L$2:$L$601)</f>
        <v>0</v>
      </c>
      <c r="I461" s="13">
        <f>SUMIF('2.报价结算清单'!$F$2:$F$601,$B461,'2.报价结算清单'!$N$2:$N$601)</f>
        <v>0</v>
      </c>
      <c r="J461" s="15">
        <f>SUMIF('2.报价结算清单'!$F$2:$F$601,B461,'2.报价结算清单'!$P$2:$P$601)</f>
        <v>0</v>
      </c>
    </row>
    <row r="462" spans="2:10" ht="39.6" hidden="1">
      <c r="B462" s="9" t="s">
        <v>2074</v>
      </c>
      <c r="C462" s="10" t="s">
        <v>269</v>
      </c>
      <c r="D462" s="10" t="s">
        <v>1559</v>
      </c>
      <c r="E462" s="11" t="s">
        <v>270</v>
      </c>
      <c r="F462" s="10" t="s">
        <v>102</v>
      </c>
      <c r="G462" s="12" t="s">
        <v>271</v>
      </c>
      <c r="H462" s="13">
        <f>SUMIF('2.报价结算清单'!$F$2:$F$601,$B462,'2.报价结算清单'!$L$2:$L$601)</f>
        <v>0</v>
      </c>
      <c r="I462" s="13">
        <f>SUMIF('2.报价结算清单'!$F$2:$F$601,$B462,'2.报价结算清单'!$N$2:$N$601)</f>
        <v>0</v>
      </c>
      <c r="J462" s="15">
        <f>SUMIF('2.报价结算清单'!$F$2:$F$601,B462,'2.报价结算清单'!$P$2:$P$601)</f>
        <v>0</v>
      </c>
    </row>
    <row r="463" spans="2:10" ht="39.6" hidden="1">
      <c r="B463" s="9" t="s">
        <v>2075</v>
      </c>
      <c r="C463" s="10" t="s">
        <v>1395</v>
      </c>
      <c r="D463" s="10" t="s">
        <v>1559</v>
      </c>
      <c r="E463" s="11" t="s">
        <v>1396</v>
      </c>
      <c r="F463" s="10" t="s">
        <v>102</v>
      </c>
      <c r="G463" s="12" t="s">
        <v>124</v>
      </c>
      <c r="H463" s="13">
        <f>SUMIF('2.报价结算清单'!$F$2:$F$601,$B463,'2.报价结算清单'!$L$2:$L$601)</f>
        <v>0</v>
      </c>
      <c r="I463" s="13">
        <f>SUMIF('2.报价结算清单'!$F$2:$F$601,$B463,'2.报价结算清单'!$N$2:$N$601)</f>
        <v>0</v>
      </c>
      <c r="J463" s="15">
        <f>SUMIF('2.报价结算清单'!$F$2:$F$601,B463,'2.报价结算清单'!$P$2:$P$601)</f>
        <v>0</v>
      </c>
    </row>
    <row r="464" spans="2:10" ht="39.6" hidden="1">
      <c r="B464" s="9" t="s">
        <v>2076</v>
      </c>
      <c r="C464" s="10" t="s">
        <v>1283</v>
      </c>
      <c r="D464" s="10" t="s">
        <v>1559</v>
      </c>
      <c r="E464" s="11" t="s">
        <v>1284</v>
      </c>
      <c r="F464" s="10" t="s">
        <v>102</v>
      </c>
      <c r="G464" s="12" t="s">
        <v>1134</v>
      </c>
      <c r="H464" s="13">
        <f>SUMIF('2.报价结算清单'!$F$2:$F$601,$B464,'2.报价结算清单'!$L$2:$L$601)</f>
        <v>0</v>
      </c>
      <c r="I464" s="13">
        <f>SUMIF('2.报价结算清单'!$F$2:$F$601,$B464,'2.报价结算清单'!$N$2:$N$601)</f>
        <v>0</v>
      </c>
      <c r="J464" s="15">
        <f>SUMIF('2.报价结算清单'!$F$2:$F$601,B464,'2.报价结算清单'!$P$2:$P$601)</f>
        <v>0</v>
      </c>
    </row>
    <row r="465" spans="2:10" ht="39.6" hidden="1">
      <c r="B465" s="9" t="s">
        <v>2077</v>
      </c>
      <c r="C465" s="10" t="s">
        <v>1132</v>
      </c>
      <c r="D465" s="10" t="s">
        <v>1559</v>
      </c>
      <c r="E465" s="11" t="s">
        <v>1133</v>
      </c>
      <c r="F465" s="10" t="s">
        <v>102</v>
      </c>
      <c r="G465" s="12" t="s">
        <v>1134</v>
      </c>
      <c r="H465" s="13">
        <f>SUMIF('2.报价结算清单'!$F$2:$F$601,$B465,'2.报价结算清单'!$L$2:$L$601)</f>
        <v>0</v>
      </c>
      <c r="I465" s="13">
        <f>SUMIF('2.报价结算清单'!$F$2:$F$601,$B465,'2.报价结算清单'!$N$2:$N$601)</f>
        <v>0</v>
      </c>
      <c r="J465" s="15">
        <f>SUMIF('2.报价结算清单'!$F$2:$F$601,B465,'2.报价结算清单'!$P$2:$P$601)</f>
        <v>0</v>
      </c>
    </row>
    <row r="466" spans="2:10" ht="39.6" hidden="1">
      <c r="B466" s="9" t="s">
        <v>2078</v>
      </c>
      <c r="C466" s="10" t="s">
        <v>802</v>
      </c>
      <c r="D466" s="10" t="s">
        <v>1559</v>
      </c>
      <c r="E466" s="11" t="s">
        <v>803</v>
      </c>
      <c r="F466" s="10" t="s">
        <v>102</v>
      </c>
      <c r="G466" s="12" t="s">
        <v>187</v>
      </c>
      <c r="H466" s="13">
        <f>SUMIF('2.报价结算清单'!$F$2:$F$601,$B466,'2.报价结算清单'!$L$2:$L$601)</f>
        <v>0</v>
      </c>
      <c r="I466" s="13">
        <f>SUMIF('2.报价结算清单'!$F$2:$F$601,$B466,'2.报价结算清单'!$N$2:$N$601)</f>
        <v>0</v>
      </c>
      <c r="J466" s="15">
        <f>SUMIF('2.报价结算清单'!$F$2:$F$601,B466,'2.报价结算清单'!$P$2:$P$601)</f>
        <v>0</v>
      </c>
    </row>
    <row r="467" spans="2:10" ht="39.6" hidden="1">
      <c r="B467" s="9" t="s">
        <v>2079</v>
      </c>
      <c r="C467" s="10" t="s">
        <v>925</v>
      </c>
      <c r="D467" s="10" t="s">
        <v>1559</v>
      </c>
      <c r="E467" s="11" t="s">
        <v>926</v>
      </c>
      <c r="F467" s="10" t="s">
        <v>102</v>
      </c>
      <c r="G467" s="12" t="s">
        <v>927</v>
      </c>
      <c r="H467" s="13">
        <f>SUMIF('2.报价结算清单'!$F$2:$F$601,$B467,'2.报价结算清单'!$L$2:$L$601)</f>
        <v>0</v>
      </c>
      <c r="I467" s="13">
        <f>SUMIF('2.报价结算清单'!$F$2:$F$601,$B467,'2.报价结算清单'!$N$2:$N$601)</f>
        <v>0</v>
      </c>
      <c r="J467" s="15">
        <f>SUMIF('2.报价结算清单'!$F$2:$F$601,B467,'2.报价结算清单'!$P$2:$P$601)</f>
        <v>0</v>
      </c>
    </row>
    <row r="468" spans="2:10" ht="39.6" hidden="1">
      <c r="B468" s="9" t="s">
        <v>2080</v>
      </c>
      <c r="C468" s="10" t="s">
        <v>1427</v>
      </c>
      <c r="D468" s="10" t="s">
        <v>1559</v>
      </c>
      <c r="E468" s="11" t="s">
        <v>1428</v>
      </c>
      <c r="F468" s="10" t="s">
        <v>102</v>
      </c>
      <c r="G468" s="12" t="s">
        <v>1429</v>
      </c>
      <c r="H468" s="13">
        <f>SUMIF('2.报价结算清单'!$F$2:$F$601,$B468,'2.报价结算清单'!$L$2:$L$601)</f>
        <v>0</v>
      </c>
      <c r="I468" s="13">
        <f>SUMIF('2.报价结算清单'!$F$2:$F$601,$B468,'2.报价结算清单'!$N$2:$N$601)</f>
        <v>0</v>
      </c>
      <c r="J468" s="15">
        <f>SUMIF('2.报价结算清单'!$F$2:$F$601,B468,'2.报价结算清单'!$P$2:$P$601)</f>
        <v>0</v>
      </c>
    </row>
    <row r="469" spans="2:10" ht="39.6" hidden="1">
      <c r="B469" s="9" t="s">
        <v>2081</v>
      </c>
      <c r="C469" s="10" t="s">
        <v>1314</v>
      </c>
      <c r="D469" s="10" t="s">
        <v>1559</v>
      </c>
      <c r="E469" s="11" t="s">
        <v>1315</v>
      </c>
      <c r="F469" s="10" t="s">
        <v>102</v>
      </c>
      <c r="G469" s="12" t="s">
        <v>271</v>
      </c>
      <c r="H469" s="13">
        <f>SUMIF('2.报价结算清单'!$F$2:$F$601,$B469,'2.报价结算清单'!$L$2:$L$601)</f>
        <v>0</v>
      </c>
      <c r="I469" s="13">
        <f>SUMIF('2.报价结算清单'!$F$2:$F$601,$B469,'2.报价结算清单'!$N$2:$N$601)</f>
        <v>0</v>
      </c>
      <c r="J469" s="15">
        <f>SUMIF('2.报价结算清单'!$F$2:$F$601,B469,'2.报价结算清单'!$P$2:$P$601)</f>
        <v>0</v>
      </c>
    </row>
    <row r="470" spans="2:10" ht="39.6" hidden="1">
      <c r="B470" s="9" t="s">
        <v>2082</v>
      </c>
      <c r="C470" s="10" t="s">
        <v>1190</v>
      </c>
      <c r="D470" s="10" t="s">
        <v>1559</v>
      </c>
      <c r="E470" s="11" t="s">
        <v>1191</v>
      </c>
      <c r="F470" s="10" t="s">
        <v>924</v>
      </c>
      <c r="G470" s="12" t="s">
        <v>1192</v>
      </c>
      <c r="H470" s="13">
        <f>SUMIF('2.报价结算清单'!$F$2:$F$601,$B470,'2.报价结算清单'!$L$2:$L$601)</f>
        <v>0</v>
      </c>
      <c r="I470" s="13">
        <f>SUMIF('2.报价结算清单'!$F$2:$F$601,$B470,'2.报价结算清单'!$N$2:$N$601)</f>
        <v>0</v>
      </c>
      <c r="J470" s="15">
        <f>SUMIF('2.报价结算清单'!$F$2:$F$601,B470,'2.报价结算清单'!$P$2:$P$601)</f>
        <v>0</v>
      </c>
    </row>
    <row r="471" spans="2:10" ht="39.6" hidden="1">
      <c r="B471" s="9" t="s">
        <v>2083</v>
      </c>
      <c r="C471" s="10" t="s">
        <v>921</v>
      </c>
      <c r="D471" s="10" t="s">
        <v>1559</v>
      </c>
      <c r="E471" s="11" t="s">
        <v>922</v>
      </c>
      <c r="F471" s="10" t="s">
        <v>924</v>
      </c>
      <c r="G471" s="12" t="s">
        <v>923</v>
      </c>
      <c r="H471" s="13">
        <f>SUMIF('2.报价结算清单'!$F$2:$F$601,$B471,'2.报价结算清单'!$L$2:$L$601)</f>
        <v>0</v>
      </c>
      <c r="I471" s="13">
        <f>SUMIF('2.报价结算清单'!$F$2:$F$601,$B471,'2.报价结算清单'!$N$2:$N$601)</f>
        <v>0</v>
      </c>
      <c r="J471" s="15">
        <f>SUMIF('2.报价结算清单'!$F$2:$F$601,B471,'2.报价结算清单'!$P$2:$P$601)</f>
        <v>0</v>
      </c>
    </row>
    <row r="472" spans="2:10" ht="39.6" hidden="1">
      <c r="B472" s="9" t="s">
        <v>2084</v>
      </c>
      <c r="C472" s="10" t="s">
        <v>1362</v>
      </c>
      <c r="D472" s="10" t="s">
        <v>1559</v>
      </c>
      <c r="E472" s="11" t="s">
        <v>1363</v>
      </c>
      <c r="F472" s="10" t="s">
        <v>924</v>
      </c>
      <c r="G472" s="12" t="s">
        <v>1256</v>
      </c>
      <c r="H472" s="13">
        <f>SUMIF('2.报价结算清单'!$F$2:$F$601,$B472,'2.报价结算清单'!$L$2:$L$601)</f>
        <v>0</v>
      </c>
      <c r="I472" s="13">
        <f>SUMIF('2.报价结算清单'!$F$2:$F$601,$B472,'2.报价结算清单'!$N$2:$N$601)</f>
        <v>0</v>
      </c>
      <c r="J472" s="15">
        <f>SUMIF('2.报价结算清单'!$F$2:$F$601,B472,'2.报价结算清单'!$P$2:$P$601)</f>
        <v>0</v>
      </c>
    </row>
    <row r="473" spans="2:10" ht="39.6" hidden="1">
      <c r="B473" s="9" t="s">
        <v>2085</v>
      </c>
      <c r="C473" s="10" t="s">
        <v>99</v>
      </c>
      <c r="D473" s="10" t="s">
        <v>1559</v>
      </c>
      <c r="E473" s="11" t="s">
        <v>100</v>
      </c>
      <c r="F473" s="10" t="s">
        <v>102</v>
      </c>
      <c r="G473" s="12" t="s">
        <v>101</v>
      </c>
      <c r="H473" s="13">
        <f>SUMIF('2.报价结算清单'!$F$2:$F$601,$B473,'2.报价结算清单'!$L$2:$L$601)</f>
        <v>0</v>
      </c>
      <c r="I473" s="13">
        <f>SUMIF('2.报价结算清单'!$F$2:$F$601,$B473,'2.报价结算清单'!$N$2:$N$601)</f>
        <v>0</v>
      </c>
      <c r="J473" s="15">
        <f>SUMIF('2.报价结算清单'!$F$2:$F$601,B473,'2.报价结算清单'!$P$2:$P$601)</f>
        <v>0</v>
      </c>
    </row>
    <row r="474" spans="2:10" ht="39.6" hidden="1">
      <c r="B474" s="9" t="s">
        <v>2086</v>
      </c>
      <c r="C474" s="10" t="s">
        <v>948</v>
      </c>
      <c r="D474" s="10" t="s">
        <v>1559</v>
      </c>
      <c r="E474" s="11" t="s">
        <v>949</v>
      </c>
      <c r="F474" s="10" t="s">
        <v>102</v>
      </c>
      <c r="G474" s="12" t="s">
        <v>950</v>
      </c>
      <c r="H474" s="13">
        <f>SUMIF('2.报价结算清单'!$F$2:$F$601,$B474,'2.报价结算清单'!$L$2:$L$601)</f>
        <v>0</v>
      </c>
      <c r="I474" s="13">
        <f>SUMIF('2.报价结算清单'!$F$2:$F$601,$B474,'2.报价结算清单'!$N$2:$N$601)</f>
        <v>0</v>
      </c>
      <c r="J474" s="15">
        <f>SUMIF('2.报价结算清单'!$F$2:$F$601,B474,'2.报价结算清单'!$P$2:$P$601)</f>
        <v>0</v>
      </c>
    </row>
    <row r="475" spans="2:10" ht="39.6" hidden="1">
      <c r="B475" s="9" t="s">
        <v>2087</v>
      </c>
      <c r="C475" s="10" t="s">
        <v>716</v>
      </c>
      <c r="D475" s="10" t="s">
        <v>1559</v>
      </c>
      <c r="E475" s="11" t="s">
        <v>717</v>
      </c>
      <c r="F475" s="10" t="s">
        <v>102</v>
      </c>
      <c r="G475" s="12" t="s">
        <v>718</v>
      </c>
      <c r="H475" s="13">
        <f>SUMIF('2.报价结算清单'!$F$2:$F$601,$B475,'2.报价结算清单'!$L$2:$L$601)</f>
        <v>0</v>
      </c>
      <c r="I475" s="13">
        <f>SUMIF('2.报价结算清单'!$F$2:$F$601,$B475,'2.报价结算清单'!$N$2:$N$601)</f>
        <v>0</v>
      </c>
      <c r="J475" s="15">
        <f>SUMIF('2.报价结算清单'!$F$2:$F$601,B475,'2.报价结算清单'!$P$2:$P$601)</f>
        <v>0</v>
      </c>
    </row>
    <row r="476" spans="2:10" ht="39.6" hidden="1">
      <c r="B476" s="9" t="s">
        <v>2088</v>
      </c>
      <c r="C476" s="10" t="s">
        <v>454</v>
      </c>
      <c r="D476" s="10" t="s">
        <v>1559</v>
      </c>
      <c r="E476" s="11" t="s">
        <v>455</v>
      </c>
      <c r="F476" s="10" t="s">
        <v>102</v>
      </c>
      <c r="G476" s="12" t="s">
        <v>230</v>
      </c>
      <c r="H476" s="13">
        <f>SUMIF('2.报价结算清单'!$F$2:$F$601,$B476,'2.报价结算清单'!$L$2:$L$601)</f>
        <v>0</v>
      </c>
      <c r="I476" s="13">
        <f>SUMIF('2.报价结算清单'!$F$2:$F$601,$B476,'2.报价结算清单'!$N$2:$N$601)</f>
        <v>0</v>
      </c>
      <c r="J476" s="15">
        <f>SUMIF('2.报价结算清单'!$F$2:$F$601,B476,'2.报价结算清单'!$P$2:$P$601)</f>
        <v>0</v>
      </c>
    </row>
    <row r="477" spans="2:10" ht="39.6" hidden="1">
      <c r="B477" s="9" t="s">
        <v>2089</v>
      </c>
      <c r="C477" s="10" t="s">
        <v>1434</v>
      </c>
      <c r="D477" s="10" t="s">
        <v>1559</v>
      </c>
      <c r="E477" s="11" t="s">
        <v>1435</v>
      </c>
      <c r="F477" s="10" t="s">
        <v>102</v>
      </c>
      <c r="G477" s="12" t="s">
        <v>156</v>
      </c>
      <c r="H477" s="13">
        <f>SUMIF('2.报价结算清单'!$F$2:$F$601,$B477,'2.报价结算清单'!$L$2:$L$601)</f>
        <v>0</v>
      </c>
      <c r="I477" s="13">
        <f>SUMIF('2.报价结算清单'!$F$2:$F$601,$B477,'2.报价结算清单'!$N$2:$N$601)</f>
        <v>0</v>
      </c>
      <c r="J477" s="15">
        <f>SUMIF('2.报价结算清单'!$F$2:$F$601,B477,'2.报价结算清单'!$P$2:$P$601)</f>
        <v>0</v>
      </c>
    </row>
    <row r="478" spans="2:10" ht="39.6" hidden="1">
      <c r="B478" s="9" t="s">
        <v>2090</v>
      </c>
      <c r="C478" s="10" t="s">
        <v>1446</v>
      </c>
      <c r="D478" s="10" t="s">
        <v>1559</v>
      </c>
      <c r="E478" s="11" t="s">
        <v>1447</v>
      </c>
      <c r="F478" s="10" t="s">
        <v>102</v>
      </c>
      <c r="G478" s="12" t="s">
        <v>233</v>
      </c>
      <c r="H478" s="13">
        <f>SUMIF('2.报价结算清单'!$F$2:$F$601,$B478,'2.报价结算清单'!$L$2:$L$601)</f>
        <v>0</v>
      </c>
      <c r="I478" s="13">
        <f>SUMIF('2.报价结算清单'!$F$2:$F$601,$B478,'2.报价结算清单'!$N$2:$N$601)</f>
        <v>0</v>
      </c>
      <c r="J478" s="15">
        <f>SUMIF('2.报价结算清单'!$F$2:$F$601,B478,'2.报价结算清单'!$P$2:$P$601)</f>
        <v>0</v>
      </c>
    </row>
    <row r="479" spans="2:10" hidden="1">
      <c r="B479" s="9" t="s">
        <v>2091</v>
      </c>
      <c r="C479" s="10" t="s">
        <v>77</v>
      </c>
      <c r="D479" s="10" t="s">
        <v>1559</v>
      </c>
      <c r="E479" s="11" t="s">
        <v>78</v>
      </c>
      <c r="F479" s="10" t="s">
        <v>80</v>
      </c>
      <c r="G479" s="12" t="s">
        <v>79</v>
      </c>
      <c r="H479" s="13">
        <f>SUMIF('2.报价结算清单'!$F$2:$F$601,$B479,'2.报价结算清单'!$L$2:$L$601)</f>
        <v>0</v>
      </c>
      <c r="I479" s="13">
        <f>SUMIF('2.报价结算清单'!$F$2:$F$601,$B479,'2.报价结算清单'!$N$2:$N$601)</f>
        <v>0</v>
      </c>
      <c r="J479" s="15">
        <f>SUMIF('2.报价结算清单'!$F$2:$F$601,B479,'2.报价结算清单'!$P$2:$P$601)</f>
        <v>0</v>
      </c>
    </row>
    <row r="480" spans="2:10" ht="39.6" hidden="1">
      <c r="B480" s="9" t="s">
        <v>2092</v>
      </c>
      <c r="C480" s="10" t="s">
        <v>475</v>
      </c>
      <c r="D480" s="10" t="s">
        <v>1523</v>
      </c>
      <c r="E480" s="11" t="s">
        <v>476</v>
      </c>
      <c r="F480" s="10" t="s">
        <v>320</v>
      </c>
      <c r="G480" s="12" t="s">
        <v>360</v>
      </c>
      <c r="H480" s="13">
        <f>SUMIF('2.报价结算清单'!$F$2:$F$601,$B480,'2.报价结算清单'!$L$2:$L$601)</f>
        <v>0</v>
      </c>
      <c r="I480" s="13">
        <f>SUMIF('2.报价结算清单'!$F$2:$F$601,$B480,'2.报价结算清单'!$N$2:$N$601)</f>
        <v>0</v>
      </c>
      <c r="J480" s="15">
        <f>SUMIF('2.报价结算清单'!$F$2:$F$601,B480,'2.报价结算清单'!$P$2:$P$601)</f>
        <v>0</v>
      </c>
    </row>
    <row r="481" spans="2:10" ht="39.6" hidden="1">
      <c r="B481" s="9" t="s">
        <v>2093</v>
      </c>
      <c r="C481" s="10" t="s">
        <v>868</v>
      </c>
      <c r="D481" s="10" t="s">
        <v>1523</v>
      </c>
      <c r="E481" s="11" t="s">
        <v>869</v>
      </c>
      <c r="F481" s="10" t="s">
        <v>320</v>
      </c>
      <c r="G481" s="12" t="s">
        <v>93</v>
      </c>
      <c r="H481" s="13">
        <f>SUMIF('2.报价结算清单'!$F$2:$F$601,$B481,'2.报价结算清单'!$L$2:$L$601)</f>
        <v>0</v>
      </c>
      <c r="I481" s="13">
        <f>SUMIF('2.报价结算清单'!$F$2:$F$601,$B481,'2.报价结算清单'!$N$2:$N$601)</f>
        <v>0</v>
      </c>
      <c r="J481" s="15">
        <f>SUMIF('2.报价结算清单'!$F$2:$F$601,B481,'2.报价结算清单'!$P$2:$P$601)</f>
        <v>0</v>
      </c>
    </row>
    <row r="482" spans="2:10" ht="39.6" hidden="1">
      <c r="B482" s="9" t="s">
        <v>2094</v>
      </c>
      <c r="C482" s="10" t="s">
        <v>1042</v>
      </c>
      <c r="D482" s="10" t="s">
        <v>1523</v>
      </c>
      <c r="E482" s="11" t="s">
        <v>1043</v>
      </c>
      <c r="F482" s="10" t="s">
        <v>320</v>
      </c>
      <c r="G482" s="12" t="s">
        <v>1044</v>
      </c>
      <c r="H482" s="13">
        <f>SUMIF('2.报价结算清单'!$F$2:$F$601,$B482,'2.报价结算清单'!$L$2:$L$601)</f>
        <v>0</v>
      </c>
      <c r="I482" s="13">
        <f>SUMIF('2.报价结算清单'!$F$2:$F$601,$B482,'2.报价结算清单'!$N$2:$N$601)</f>
        <v>0</v>
      </c>
      <c r="J482" s="15">
        <f>SUMIF('2.报价结算清单'!$F$2:$F$601,B482,'2.报价结算清单'!$P$2:$P$601)</f>
        <v>0</v>
      </c>
    </row>
    <row r="483" spans="2:10" ht="39.6" hidden="1">
      <c r="B483" s="9" t="s">
        <v>2095</v>
      </c>
      <c r="C483" s="10" t="s">
        <v>1342</v>
      </c>
      <c r="D483" s="10" t="s">
        <v>1523</v>
      </c>
      <c r="E483" s="11" t="s">
        <v>1343</v>
      </c>
      <c r="F483" s="10" t="s">
        <v>320</v>
      </c>
      <c r="G483" s="12" t="s">
        <v>1026</v>
      </c>
      <c r="H483" s="13">
        <f>SUMIF('2.报价结算清单'!$F$2:$F$601,$B483,'2.报价结算清单'!$L$2:$L$601)</f>
        <v>0</v>
      </c>
      <c r="I483" s="13">
        <f>SUMIF('2.报价结算清单'!$F$2:$F$601,$B483,'2.报价结算清单'!$N$2:$N$601)</f>
        <v>0</v>
      </c>
      <c r="J483" s="15">
        <f>SUMIF('2.报价结算清单'!$F$2:$F$601,B483,'2.报价结算清单'!$P$2:$P$601)</f>
        <v>0</v>
      </c>
    </row>
    <row r="484" spans="2:10" ht="39.6" hidden="1">
      <c r="B484" s="9" t="s">
        <v>2096</v>
      </c>
      <c r="C484" s="10" t="s">
        <v>1430</v>
      </c>
      <c r="D484" s="10" t="s">
        <v>1523</v>
      </c>
      <c r="E484" s="11" t="s">
        <v>1431</v>
      </c>
      <c r="F484" s="10" t="s">
        <v>1433</v>
      </c>
      <c r="G484" s="12" t="s">
        <v>1432</v>
      </c>
      <c r="H484" s="13">
        <f>SUMIF('2.报价结算清单'!$F$2:$F$601,$B484,'2.报价结算清单'!$L$2:$L$601)</f>
        <v>0</v>
      </c>
      <c r="I484" s="13">
        <f>SUMIF('2.报价结算清单'!$F$2:$F$601,$B484,'2.报价结算清单'!$N$2:$N$601)</f>
        <v>0</v>
      </c>
      <c r="J484" s="15">
        <f>SUMIF('2.报价结算清单'!$F$2:$F$601,B484,'2.报价结算清单'!$P$2:$P$601)</f>
        <v>0</v>
      </c>
    </row>
    <row r="485" spans="2:10" ht="39.6" hidden="1">
      <c r="B485" s="9" t="s">
        <v>2097</v>
      </c>
      <c r="C485" s="10" t="s">
        <v>596</v>
      </c>
      <c r="D485" s="10" t="s">
        <v>1523</v>
      </c>
      <c r="E485" s="11" t="s">
        <v>597</v>
      </c>
      <c r="F485" s="10" t="s">
        <v>80</v>
      </c>
      <c r="G485" s="12" t="s">
        <v>598</v>
      </c>
      <c r="H485" s="13">
        <f>SUMIF('2.报价结算清单'!$F$2:$F$601,$B485,'2.报价结算清单'!$L$2:$L$601)</f>
        <v>0</v>
      </c>
      <c r="I485" s="13">
        <f>SUMIF('2.报价结算清单'!$F$2:$F$601,$B485,'2.报价结算清单'!$N$2:$N$601)</f>
        <v>0</v>
      </c>
      <c r="J485" s="15">
        <f>SUMIF('2.报价结算清单'!$F$2:$F$601,B485,'2.报价结算清单'!$P$2:$P$601)</f>
        <v>0</v>
      </c>
    </row>
    <row r="486" spans="2:10" ht="39.6" hidden="1">
      <c r="B486" s="9" t="s">
        <v>2098</v>
      </c>
      <c r="C486" s="10" t="s">
        <v>480</v>
      </c>
      <c r="D486" s="10" t="s">
        <v>1523</v>
      </c>
      <c r="E486" s="11" t="s">
        <v>481</v>
      </c>
      <c r="F486" s="10" t="s">
        <v>80</v>
      </c>
      <c r="G486" s="12" t="s">
        <v>101</v>
      </c>
      <c r="H486" s="13">
        <f>SUMIF('2.报价结算清单'!$F$2:$F$601,$B486,'2.报价结算清单'!$L$2:$L$601)</f>
        <v>0</v>
      </c>
      <c r="I486" s="13">
        <f>SUMIF('2.报价结算清单'!$F$2:$F$601,$B486,'2.报价结算清单'!$N$2:$N$601)</f>
        <v>0</v>
      </c>
      <c r="J486" s="15">
        <f>SUMIF('2.报价结算清单'!$F$2:$F$601,B486,'2.报价结算清单'!$P$2:$P$601)</f>
        <v>0</v>
      </c>
    </row>
    <row r="487" spans="2:10" ht="39.6" hidden="1">
      <c r="B487" s="9" t="s">
        <v>2099</v>
      </c>
      <c r="C487" s="10" t="s">
        <v>1164</v>
      </c>
      <c r="D487" s="10" t="s">
        <v>1523</v>
      </c>
      <c r="E487" s="11" t="s">
        <v>1165</v>
      </c>
      <c r="F487" s="10" t="s">
        <v>320</v>
      </c>
      <c r="G487" s="12" t="s">
        <v>1166</v>
      </c>
      <c r="H487" s="13">
        <f>SUMIF('2.报价结算清单'!$F$2:$F$601,$B487,'2.报价结算清单'!$L$2:$L$601)</f>
        <v>0</v>
      </c>
      <c r="I487" s="13">
        <f>SUMIF('2.报价结算清单'!$F$2:$F$601,$B487,'2.报价结算清单'!$N$2:$N$601)</f>
        <v>0</v>
      </c>
      <c r="J487" s="15">
        <f>SUMIF('2.报价结算清单'!$F$2:$F$601,B487,'2.报价结算清单'!$P$2:$P$601)</f>
        <v>0</v>
      </c>
    </row>
    <row r="488" spans="2:10" ht="39.6" hidden="1">
      <c r="B488" s="9" t="s">
        <v>2100</v>
      </c>
      <c r="C488" s="10" t="s">
        <v>318</v>
      </c>
      <c r="D488" s="10" t="s">
        <v>1523</v>
      </c>
      <c r="E488" s="11" t="s">
        <v>319</v>
      </c>
      <c r="F488" s="10" t="s">
        <v>320</v>
      </c>
      <c r="G488" s="12" t="s">
        <v>283</v>
      </c>
      <c r="H488" s="13">
        <f>SUMIF('2.报价结算清单'!$F$2:$F$601,$B488,'2.报价结算清单'!$L$2:$L$601)</f>
        <v>0</v>
      </c>
      <c r="I488" s="13">
        <f>SUMIF('2.报价结算清单'!$F$2:$F$601,$B488,'2.报价结算清单'!$N$2:$N$601)</f>
        <v>0</v>
      </c>
      <c r="J488" s="15">
        <f>SUMIF('2.报价结算清单'!$F$2:$F$601,B488,'2.报价结算清单'!$P$2:$P$601)</f>
        <v>0</v>
      </c>
    </row>
    <row r="489" spans="2:10" ht="39.6" hidden="1">
      <c r="B489" s="9" t="s">
        <v>2101</v>
      </c>
      <c r="C489" s="10" t="s">
        <v>961</v>
      </c>
      <c r="D489" s="10" t="s">
        <v>1523</v>
      </c>
      <c r="E489" s="11" t="s">
        <v>962</v>
      </c>
      <c r="F489" s="10" t="s">
        <v>320</v>
      </c>
      <c r="G489" s="12" t="s">
        <v>963</v>
      </c>
      <c r="H489" s="13">
        <f>SUMIF('2.报价结算清单'!$F$2:$F$601,$B489,'2.报价结算清单'!$L$2:$L$601)</f>
        <v>0</v>
      </c>
      <c r="I489" s="13">
        <f>SUMIF('2.报价结算清单'!$F$2:$F$601,$B489,'2.报价结算清单'!$N$2:$N$601)</f>
        <v>0</v>
      </c>
      <c r="J489" s="15">
        <f>SUMIF('2.报价结算清单'!$F$2:$F$601,B489,'2.报价结算清单'!$P$2:$P$601)</f>
        <v>0</v>
      </c>
    </row>
    <row r="490" spans="2:10" ht="39.6" hidden="1">
      <c r="B490" s="9" t="s">
        <v>2102</v>
      </c>
      <c r="C490" s="10" t="s">
        <v>807</v>
      </c>
      <c r="D490" s="10" t="s">
        <v>1523</v>
      </c>
      <c r="E490" s="11" t="s">
        <v>808</v>
      </c>
      <c r="F490" s="10" t="s">
        <v>94</v>
      </c>
      <c r="G490" s="12" t="s">
        <v>552</v>
      </c>
      <c r="H490" s="13">
        <f>SUMIF('2.报价结算清单'!$F$2:$F$601,$B490,'2.报价结算清单'!$L$2:$L$601)</f>
        <v>0</v>
      </c>
      <c r="I490" s="13">
        <f>SUMIF('2.报价结算清单'!$F$2:$F$601,$B490,'2.报价结算清单'!$N$2:$N$601)</f>
        <v>0</v>
      </c>
      <c r="J490" s="15">
        <f>SUMIF('2.报价结算清单'!$F$2:$F$601,B490,'2.报价结算清单'!$P$2:$P$601)</f>
        <v>0</v>
      </c>
    </row>
    <row r="491" spans="2:10" ht="39.6" hidden="1">
      <c r="B491" s="9" t="s">
        <v>2103</v>
      </c>
      <c r="C491" s="10" t="s">
        <v>1281</v>
      </c>
      <c r="D491" s="10" t="s">
        <v>1523</v>
      </c>
      <c r="E491" s="11" t="s">
        <v>1282</v>
      </c>
      <c r="F491" s="10" t="s">
        <v>94</v>
      </c>
      <c r="G491" s="12" t="s">
        <v>390</v>
      </c>
      <c r="H491" s="13">
        <f>SUMIF('2.报价结算清单'!$F$2:$F$601,$B491,'2.报价结算清单'!$L$2:$L$601)</f>
        <v>0</v>
      </c>
      <c r="I491" s="13">
        <f>SUMIF('2.报价结算清单'!$F$2:$F$601,$B491,'2.报价结算清单'!$N$2:$N$601)</f>
        <v>0</v>
      </c>
      <c r="J491" s="15">
        <f>SUMIF('2.报价结算清单'!$F$2:$F$601,B491,'2.报价结算清单'!$P$2:$P$601)</f>
        <v>0</v>
      </c>
    </row>
    <row r="492" spans="2:10" ht="39.6" hidden="1">
      <c r="B492" s="9" t="s">
        <v>2104</v>
      </c>
      <c r="C492" s="10" t="s">
        <v>396</v>
      </c>
      <c r="D492" s="10" t="s">
        <v>1523</v>
      </c>
      <c r="E492" s="11" t="s">
        <v>397</v>
      </c>
      <c r="F492" s="10" t="s">
        <v>94</v>
      </c>
      <c r="G492" s="12" t="s">
        <v>398</v>
      </c>
      <c r="H492" s="13">
        <f>SUMIF('2.报价结算清单'!$F$2:$F$601,$B492,'2.报价结算清单'!$L$2:$L$601)</f>
        <v>0</v>
      </c>
      <c r="I492" s="13">
        <f>SUMIF('2.报价结算清单'!$F$2:$F$601,$B492,'2.报价结算清单'!$N$2:$N$601)</f>
        <v>0</v>
      </c>
      <c r="J492" s="15">
        <f>SUMIF('2.报价结算清单'!$F$2:$F$601,B492,'2.报价结算清单'!$P$2:$P$601)</f>
        <v>0</v>
      </c>
    </row>
    <row r="493" spans="2:10" ht="39.6" hidden="1">
      <c r="B493" s="9" t="s">
        <v>2105</v>
      </c>
      <c r="C493" s="10" t="s">
        <v>839</v>
      </c>
      <c r="D493" s="10" t="s">
        <v>1523</v>
      </c>
      <c r="E493" s="11" t="s">
        <v>840</v>
      </c>
      <c r="F493" s="10" t="s">
        <v>94</v>
      </c>
      <c r="G493" s="12" t="s">
        <v>841</v>
      </c>
      <c r="H493" s="13">
        <f>SUMIF('2.报价结算清单'!$F$2:$F$601,$B493,'2.报价结算清单'!$L$2:$L$601)</f>
        <v>0</v>
      </c>
      <c r="I493" s="13">
        <f>SUMIF('2.报价结算清单'!$F$2:$F$601,$B493,'2.报价结算清单'!$N$2:$N$601)</f>
        <v>0</v>
      </c>
      <c r="J493" s="15">
        <f>SUMIF('2.报价结算清单'!$F$2:$F$601,B493,'2.报价结算清单'!$P$2:$P$601)</f>
        <v>0</v>
      </c>
    </row>
    <row r="494" spans="2:10" ht="39.6" hidden="1">
      <c r="B494" s="9" t="s">
        <v>2106</v>
      </c>
      <c r="C494" s="10" t="s">
        <v>1297</v>
      </c>
      <c r="D494" s="10" t="s">
        <v>1523</v>
      </c>
      <c r="E494" s="11" t="s">
        <v>1298</v>
      </c>
      <c r="F494" s="10" t="s">
        <v>94</v>
      </c>
      <c r="G494" s="12" t="s">
        <v>523</v>
      </c>
      <c r="H494" s="13">
        <f>SUMIF('2.报价结算清单'!$F$2:$F$601,$B494,'2.报价结算清单'!$L$2:$L$601)</f>
        <v>0</v>
      </c>
      <c r="I494" s="13">
        <f>SUMIF('2.报价结算清单'!$F$2:$F$601,$B494,'2.报价结算清单'!$N$2:$N$601)</f>
        <v>0</v>
      </c>
      <c r="J494" s="15">
        <f>SUMIF('2.报价结算清单'!$F$2:$F$601,B494,'2.报价结算清单'!$P$2:$P$601)</f>
        <v>0</v>
      </c>
    </row>
    <row r="495" spans="2:10" ht="39.6" hidden="1">
      <c r="B495" s="9" t="s">
        <v>2107</v>
      </c>
      <c r="C495" s="10" t="s">
        <v>693</v>
      </c>
      <c r="D495" s="10" t="s">
        <v>1523</v>
      </c>
      <c r="E495" s="11" t="s">
        <v>694</v>
      </c>
      <c r="F495" s="10" t="s">
        <v>94</v>
      </c>
      <c r="G495" s="12" t="s">
        <v>695</v>
      </c>
      <c r="H495" s="13">
        <f>SUMIF('2.报价结算清单'!$F$2:$F$601,$B495,'2.报价结算清单'!$L$2:$L$601)</f>
        <v>0</v>
      </c>
      <c r="I495" s="13">
        <f>SUMIF('2.报价结算清单'!$F$2:$F$601,$B495,'2.报价结算清单'!$N$2:$N$601)</f>
        <v>0</v>
      </c>
      <c r="J495" s="15">
        <f>SUMIF('2.报价结算清单'!$F$2:$F$601,B495,'2.报价结算清单'!$P$2:$P$601)</f>
        <v>0</v>
      </c>
    </row>
    <row r="496" spans="2:10" ht="39.6" hidden="1">
      <c r="B496" s="9" t="s">
        <v>2108</v>
      </c>
      <c r="C496" s="10" t="s">
        <v>441</v>
      </c>
      <c r="D496" s="10" t="s">
        <v>1523</v>
      </c>
      <c r="E496" s="11" t="s">
        <v>442</v>
      </c>
      <c r="F496" s="10" t="s">
        <v>444</v>
      </c>
      <c r="G496" s="12" t="s">
        <v>443</v>
      </c>
      <c r="H496" s="13">
        <f>SUMIF('2.报价结算清单'!$F$2:$F$601,$B496,'2.报价结算清单'!$L$2:$L$601)</f>
        <v>0</v>
      </c>
      <c r="I496" s="13">
        <f>SUMIF('2.报价结算清单'!$F$2:$F$601,$B496,'2.报价结算清单'!$N$2:$N$601)</f>
        <v>0</v>
      </c>
      <c r="J496" s="15">
        <f>SUMIF('2.报价结算清单'!$F$2:$F$601,B496,'2.报价结算清单'!$P$2:$P$601)</f>
        <v>0</v>
      </c>
    </row>
    <row r="497" spans="2:10" ht="39.6" hidden="1">
      <c r="B497" s="9" t="s">
        <v>2109</v>
      </c>
      <c r="C497" s="10" t="s">
        <v>833</v>
      </c>
      <c r="D497" s="10" t="s">
        <v>1523</v>
      </c>
      <c r="E497" s="11" t="s">
        <v>834</v>
      </c>
      <c r="F497" s="10" t="s">
        <v>94</v>
      </c>
      <c r="G497" s="12" t="s">
        <v>835</v>
      </c>
      <c r="H497" s="13">
        <f>SUMIF('2.报价结算清单'!$F$2:$F$601,$B497,'2.报价结算清单'!$L$2:$L$601)</f>
        <v>0</v>
      </c>
      <c r="I497" s="13">
        <f>SUMIF('2.报价结算清单'!$F$2:$F$601,$B497,'2.报价结算清单'!$N$2:$N$601)</f>
        <v>0</v>
      </c>
      <c r="J497" s="15">
        <f>SUMIF('2.报价结算清单'!$F$2:$F$601,B497,'2.报价结算清单'!$P$2:$P$601)</f>
        <v>0</v>
      </c>
    </row>
    <row r="498" spans="2:10" ht="39.6" hidden="1">
      <c r="B498" s="9" t="s">
        <v>2110</v>
      </c>
      <c r="C498" s="10" t="s">
        <v>1444</v>
      </c>
      <c r="D498" s="10" t="s">
        <v>1523</v>
      </c>
      <c r="E498" s="11" t="s">
        <v>1445</v>
      </c>
      <c r="F498" s="10" t="s">
        <v>94</v>
      </c>
      <c r="G498" s="12" t="s">
        <v>450</v>
      </c>
      <c r="H498" s="13">
        <f>SUMIF('2.报价结算清单'!$F$2:$F$601,$B498,'2.报价结算清单'!$L$2:$L$601)</f>
        <v>0</v>
      </c>
      <c r="I498" s="13">
        <f>SUMIF('2.报价结算清单'!$F$2:$F$601,$B498,'2.报价结算清单'!$N$2:$N$601)</f>
        <v>0</v>
      </c>
      <c r="J498" s="15">
        <f>SUMIF('2.报价结算清单'!$F$2:$F$601,B498,'2.报价结算清单'!$P$2:$P$601)</f>
        <v>0</v>
      </c>
    </row>
    <row r="499" spans="2:10" ht="39.6" hidden="1">
      <c r="B499" s="9" t="s">
        <v>2111</v>
      </c>
      <c r="C499" s="10" t="s">
        <v>1024</v>
      </c>
      <c r="D499" s="10" t="s">
        <v>1523</v>
      </c>
      <c r="E499" s="11" t="s">
        <v>1025</v>
      </c>
      <c r="F499" s="10" t="s">
        <v>94</v>
      </c>
      <c r="G499" s="12" t="s">
        <v>1026</v>
      </c>
      <c r="H499" s="13">
        <f>SUMIF('2.报价结算清单'!$F$2:$F$601,$B499,'2.报价结算清单'!$L$2:$L$601)</f>
        <v>0</v>
      </c>
      <c r="I499" s="13">
        <f>SUMIF('2.报价结算清单'!$F$2:$F$601,$B499,'2.报价结算清单'!$N$2:$N$601)</f>
        <v>0</v>
      </c>
      <c r="J499" s="15">
        <f>SUMIF('2.报价结算清单'!$F$2:$F$601,B499,'2.报价结算清单'!$P$2:$P$601)</f>
        <v>0</v>
      </c>
    </row>
    <row r="500" spans="2:10" ht="39.6" hidden="1">
      <c r="B500" s="9" t="s">
        <v>2112</v>
      </c>
      <c r="C500" s="10" t="s">
        <v>172</v>
      </c>
      <c r="D500" s="10" t="s">
        <v>1523</v>
      </c>
      <c r="E500" s="11" t="s">
        <v>173</v>
      </c>
      <c r="F500" s="10" t="s">
        <v>153</v>
      </c>
      <c r="G500" s="12" t="s">
        <v>174</v>
      </c>
      <c r="H500" s="13">
        <f>SUMIF('2.报价结算清单'!$F$2:$F$601,$B500,'2.报价结算清单'!$L$2:$L$601)</f>
        <v>0</v>
      </c>
      <c r="I500" s="13">
        <f>SUMIF('2.报价结算清单'!$F$2:$F$601,$B500,'2.报价结算清单'!$N$2:$N$601)</f>
        <v>0</v>
      </c>
      <c r="J500" s="15">
        <f>SUMIF('2.报价结算清单'!$F$2:$F$601,B500,'2.报价结算清单'!$P$2:$P$601)</f>
        <v>0</v>
      </c>
    </row>
    <row r="501" spans="2:10" ht="39.6" hidden="1">
      <c r="B501" s="9" t="s">
        <v>2113</v>
      </c>
      <c r="C501" s="10" t="s">
        <v>844</v>
      </c>
      <c r="D501" s="10" t="s">
        <v>1523</v>
      </c>
      <c r="E501" s="11" t="s">
        <v>845</v>
      </c>
      <c r="F501" s="10" t="s">
        <v>153</v>
      </c>
      <c r="G501" s="12" t="s">
        <v>156</v>
      </c>
      <c r="H501" s="13">
        <f>SUMIF('2.报价结算清单'!$F$2:$F$601,$B501,'2.报价结算清单'!$L$2:$L$601)</f>
        <v>0</v>
      </c>
      <c r="I501" s="13">
        <f>SUMIF('2.报价结算清单'!$F$2:$F$601,$B501,'2.报价结算清单'!$N$2:$N$601)</f>
        <v>0</v>
      </c>
      <c r="J501" s="15">
        <f>SUMIF('2.报价结算清单'!$F$2:$F$601,B501,'2.报价结算清单'!$P$2:$P$601)</f>
        <v>0</v>
      </c>
    </row>
    <row r="502" spans="2:10" ht="39.6" hidden="1">
      <c r="B502" s="9" t="s">
        <v>2114</v>
      </c>
      <c r="C502" s="10" t="s">
        <v>793</v>
      </c>
      <c r="D502" s="10" t="s">
        <v>1523</v>
      </c>
      <c r="E502" s="11" t="s">
        <v>794</v>
      </c>
      <c r="F502" s="10" t="s">
        <v>153</v>
      </c>
      <c r="G502" s="12" t="s">
        <v>187</v>
      </c>
      <c r="H502" s="13">
        <f>SUMIF('2.报价结算清单'!$F$2:$F$601,$B502,'2.报价结算清单'!$L$2:$L$601)</f>
        <v>0</v>
      </c>
      <c r="I502" s="13">
        <f>SUMIF('2.报价结算清单'!$F$2:$F$601,$B502,'2.报价结算清单'!$N$2:$N$601)</f>
        <v>0</v>
      </c>
      <c r="J502" s="15">
        <f>SUMIF('2.报价结算清单'!$F$2:$F$601,B502,'2.报价结算清单'!$P$2:$P$601)</f>
        <v>0</v>
      </c>
    </row>
    <row r="503" spans="2:10" ht="39.6" hidden="1">
      <c r="B503" s="9" t="s">
        <v>2115</v>
      </c>
      <c r="C503" s="10" t="s">
        <v>934</v>
      </c>
      <c r="D503" s="10" t="s">
        <v>1523</v>
      </c>
      <c r="E503" s="11" t="s">
        <v>935</v>
      </c>
      <c r="F503" s="10" t="s">
        <v>153</v>
      </c>
      <c r="G503" s="12" t="s">
        <v>363</v>
      </c>
      <c r="H503" s="13">
        <f>SUMIF('2.报价结算清单'!$F$2:$F$601,$B503,'2.报价结算清单'!$L$2:$L$601)</f>
        <v>0</v>
      </c>
      <c r="I503" s="13">
        <f>SUMIF('2.报价结算清单'!$F$2:$F$601,$B503,'2.报价结算清单'!$N$2:$N$601)</f>
        <v>0</v>
      </c>
      <c r="J503" s="15">
        <f>SUMIF('2.报价结算清单'!$F$2:$F$601,B503,'2.报价结算清单'!$P$2:$P$601)</f>
        <v>0</v>
      </c>
    </row>
    <row r="504" spans="2:10" ht="39.6" hidden="1">
      <c r="B504" s="9" t="s">
        <v>2116</v>
      </c>
      <c r="C504" s="10" t="s">
        <v>297</v>
      </c>
      <c r="D504" s="10" t="s">
        <v>1523</v>
      </c>
      <c r="E504" s="11" t="s">
        <v>298</v>
      </c>
      <c r="F504" s="10" t="s">
        <v>153</v>
      </c>
      <c r="G504" s="12" t="s">
        <v>299</v>
      </c>
      <c r="H504" s="13">
        <f>SUMIF('2.报价结算清单'!$F$2:$F$601,$B504,'2.报价结算清单'!$L$2:$L$601)</f>
        <v>0</v>
      </c>
      <c r="I504" s="13">
        <f>SUMIF('2.报价结算清单'!$F$2:$F$601,$B504,'2.报价结算清单'!$N$2:$N$601)</f>
        <v>0</v>
      </c>
      <c r="J504" s="15">
        <f>SUMIF('2.报价结算清单'!$F$2:$F$601,B504,'2.报价结算清单'!$P$2:$P$601)</f>
        <v>0</v>
      </c>
    </row>
    <row r="505" spans="2:10" ht="39.6" hidden="1">
      <c r="B505" s="9" t="s">
        <v>2117</v>
      </c>
      <c r="C505" s="10" t="s">
        <v>150</v>
      </c>
      <c r="D505" s="10" t="s">
        <v>1523</v>
      </c>
      <c r="E505" s="11" t="s">
        <v>151</v>
      </c>
      <c r="F505" s="10" t="s">
        <v>153</v>
      </c>
      <c r="G505" s="12" t="s">
        <v>152</v>
      </c>
      <c r="H505" s="13">
        <f>SUMIF('2.报价结算清单'!$F$2:$F$601,$B505,'2.报价结算清单'!$L$2:$L$601)</f>
        <v>0</v>
      </c>
      <c r="I505" s="13">
        <f>SUMIF('2.报价结算清单'!$F$2:$F$601,$B505,'2.报价结算清单'!$N$2:$N$601)</f>
        <v>0</v>
      </c>
      <c r="J505" s="15">
        <f>SUMIF('2.报价结算清单'!$F$2:$F$601,B505,'2.报价结算清单'!$P$2:$P$601)</f>
        <v>0</v>
      </c>
    </row>
    <row r="506" spans="2:10" ht="39.6" hidden="1">
      <c r="B506" s="9" t="s">
        <v>2118</v>
      </c>
      <c r="C506" s="10" t="s">
        <v>877</v>
      </c>
      <c r="D506" s="10" t="s">
        <v>1523</v>
      </c>
      <c r="E506" s="11" t="s">
        <v>878</v>
      </c>
      <c r="F506" s="10" t="s">
        <v>153</v>
      </c>
      <c r="G506" s="12" t="s">
        <v>156</v>
      </c>
      <c r="H506" s="13">
        <f>SUMIF('2.报价结算清单'!$F$2:$F$601,$B506,'2.报价结算清单'!$L$2:$L$601)</f>
        <v>0</v>
      </c>
      <c r="I506" s="13">
        <f>SUMIF('2.报价结算清单'!$F$2:$F$601,$B506,'2.报价结算清单'!$N$2:$N$601)</f>
        <v>0</v>
      </c>
      <c r="J506" s="15">
        <f>SUMIF('2.报价结算清单'!$F$2:$F$601,B506,'2.报价结算清单'!$P$2:$P$601)</f>
        <v>0</v>
      </c>
    </row>
    <row r="507" spans="2:10" ht="39.6" hidden="1">
      <c r="B507" s="9" t="s">
        <v>2119</v>
      </c>
      <c r="C507" s="10" t="s">
        <v>633</v>
      </c>
      <c r="D507" s="10" t="s">
        <v>1523</v>
      </c>
      <c r="E507" s="11" t="s">
        <v>634</v>
      </c>
      <c r="F507" s="10" t="s">
        <v>153</v>
      </c>
      <c r="G507" s="12" t="s">
        <v>635</v>
      </c>
      <c r="H507" s="13">
        <f>SUMIF('2.报价结算清单'!$F$2:$F$601,$B507,'2.报价结算清单'!$L$2:$L$601)</f>
        <v>0</v>
      </c>
      <c r="I507" s="13">
        <f>SUMIF('2.报价结算清单'!$F$2:$F$601,$B507,'2.报价结算清单'!$N$2:$N$601)</f>
        <v>0</v>
      </c>
      <c r="J507" s="15">
        <f>SUMIF('2.报价结算清单'!$F$2:$F$601,B507,'2.报价结算清单'!$P$2:$P$601)</f>
        <v>0</v>
      </c>
    </row>
    <row r="508" spans="2:10" ht="39.6">
      <c r="B508" s="9" t="s">
        <v>1564</v>
      </c>
      <c r="C508" s="10" t="s">
        <v>1201</v>
      </c>
      <c r="D508" s="10" t="s">
        <v>2120</v>
      </c>
      <c r="E508" s="11" t="s">
        <v>1202</v>
      </c>
      <c r="F508" s="10" t="s">
        <v>94</v>
      </c>
      <c r="G508" s="12" t="s">
        <v>93</v>
      </c>
      <c r="H508" s="13">
        <f>SUMIF('2.报价结算清单'!$F$2:$F$601,$B508,'2.报价结算清单'!$L$2:$L$601)</f>
        <v>1</v>
      </c>
      <c r="I508" s="13">
        <f>SUMIF('2.报价结算清单'!$F$2:$F$601,$B508,'2.报价结算清单'!$N$2:$N$601)</f>
        <v>4</v>
      </c>
      <c r="J508" s="15">
        <f>SUMIF('2.报价结算清单'!$F$2:$F$601,B508,'2.报价结算清单'!$P$2:$P$601)</f>
        <v>4240</v>
      </c>
    </row>
    <row r="509" spans="2:10" ht="39.6">
      <c r="B509" s="9" t="s">
        <v>1565</v>
      </c>
      <c r="C509" s="10" t="s">
        <v>1119</v>
      </c>
      <c r="D509" s="10" t="s">
        <v>2120</v>
      </c>
      <c r="E509" s="11" t="s">
        <v>1120</v>
      </c>
      <c r="F509" s="10" t="s">
        <v>94</v>
      </c>
      <c r="G509" s="12" t="s">
        <v>292</v>
      </c>
      <c r="H509" s="13">
        <f>SUMIF('2.报价结算清单'!$F$2:$F$601,$B509,'2.报价结算清单'!$L$2:$L$601)</f>
        <v>2</v>
      </c>
      <c r="I509" s="13">
        <f>SUMIF('2.报价结算清单'!$F$2:$F$601,$B509,'2.报价结算清单'!$N$2:$N$601)</f>
        <v>4</v>
      </c>
      <c r="J509" s="15">
        <f>SUMIF('2.报价结算清单'!$F$2:$F$601,B509,'2.报价结算清单'!$P$2:$P$601)</f>
        <v>6784</v>
      </c>
    </row>
    <row r="510" spans="2:10" ht="39.6">
      <c r="B510" s="9" t="s">
        <v>2121</v>
      </c>
      <c r="C510" s="10" t="s">
        <v>602</v>
      </c>
      <c r="D510" s="10" t="s">
        <v>2120</v>
      </c>
      <c r="E510" s="11" t="s">
        <v>603</v>
      </c>
      <c r="F510" s="10" t="s">
        <v>94</v>
      </c>
      <c r="G510" s="12" t="s">
        <v>124</v>
      </c>
      <c r="H510" s="13">
        <f>SUMIF('2.报价结算清单'!$F$2:$F$601,$B510,'2.报价结算清单'!$L$2:$L$601)</f>
        <v>0</v>
      </c>
      <c r="I510" s="13">
        <f>SUMIF('2.报价结算清单'!$F$2:$F$601,$B510,'2.报价结算清单'!$N$2:$N$601)</f>
        <v>0</v>
      </c>
      <c r="J510" s="15">
        <f>SUMIF('2.报价结算清单'!$F$2:$F$601,B510,'2.报价结算清单'!$P$2:$P$601)</f>
        <v>0</v>
      </c>
    </row>
    <row r="511" spans="2:10" ht="39.6">
      <c r="B511" s="9" t="s">
        <v>2122</v>
      </c>
      <c r="C511" s="10" t="s">
        <v>561</v>
      </c>
      <c r="D511" s="10" t="s">
        <v>2120</v>
      </c>
      <c r="E511" s="11" t="s">
        <v>562</v>
      </c>
      <c r="F511" s="10" t="s">
        <v>94</v>
      </c>
      <c r="G511" s="12" t="s">
        <v>124</v>
      </c>
      <c r="H511" s="13">
        <f>SUMIF('2.报价结算清单'!$F$2:$F$601,$B511,'2.报价结算清单'!$L$2:$L$601)</f>
        <v>0</v>
      </c>
      <c r="I511" s="13">
        <f>SUMIF('2.报价结算清单'!$F$2:$F$601,$B511,'2.报价结算清单'!$N$2:$N$601)</f>
        <v>0</v>
      </c>
      <c r="J511" s="15">
        <f>SUMIF('2.报价结算清单'!$F$2:$F$601,B511,'2.报价结算清单'!$P$2:$P$601)</f>
        <v>0</v>
      </c>
    </row>
    <row r="512" spans="2:10" ht="39.6">
      <c r="B512" s="9" t="s">
        <v>2123</v>
      </c>
      <c r="C512" s="10" t="s">
        <v>884</v>
      </c>
      <c r="D512" s="10" t="s">
        <v>2120</v>
      </c>
      <c r="E512" s="11" t="s">
        <v>885</v>
      </c>
      <c r="F512" s="10" t="s">
        <v>94</v>
      </c>
      <c r="G512" s="12" t="s">
        <v>886</v>
      </c>
      <c r="H512" s="13">
        <f>SUMIF('2.报价结算清单'!$F$2:$F$601,$B512,'2.报价结算清单'!$L$2:$L$601)</f>
        <v>0</v>
      </c>
      <c r="I512" s="13">
        <f>SUMIF('2.报价结算清单'!$F$2:$F$601,$B512,'2.报价结算清单'!$N$2:$N$601)</f>
        <v>0</v>
      </c>
      <c r="J512" s="15">
        <f>SUMIF('2.报价结算清单'!$F$2:$F$601,B512,'2.报价结算清单'!$P$2:$P$601)</f>
        <v>0</v>
      </c>
    </row>
    <row r="513" spans="2:10" ht="39.6">
      <c r="B513" s="9" t="s">
        <v>2124</v>
      </c>
      <c r="C513" s="10" t="s">
        <v>739</v>
      </c>
      <c r="D513" s="10" t="s">
        <v>2120</v>
      </c>
      <c r="E513" s="11" t="s">
        <v>740</v>
      </c>
      <c r="F513" s="10" t="s">
        <v>94</v>
      </c>
      <c r="G513" s="12" t="s">
        <v>741</v>
      </c>
      <c r="H513" s="13">
        <f>SUMIF('2.报价结算清单'!$F$2:$F$601,$B513,'2.报价结算清单'!$L$2:$L$601)</f>
        <v>0</v>
      </c>
      <c r="I513" s="13">
        <f>SUMIF('2.报价结算清单'!$F$2:$F$601,$B513,'2.报价结算清单'!$N$2:$N$601)</f>
        <v>0</v>
      </c>
      <c r="J513" s="15">
        <f>SUMIF('2.报价结算清单'!$F$2:$F$601,B513,'2.报价结算清单'!$P$2:$P$601)</f>
        <v>0</v>
      </c>
    </row>
    <row r="514" spans="2:10" ht="39.6">
      <c r="B514" s="9" t="s">
        <v>2125</v>
      </c>
      <c r="C514" s="10" t="s">
        <v>91</v>
      </c>
      <c r="D514" s="10" t="s">
        <v>2120</v>
      </c>
      <c r="E514" s="11" t="s">
        <v>92</v>
      </c>
      <c r="F514" s="10" t="s">
        <v>94</v>
      </c>
      <c r="G514" s="12" t="s">
        <v>93</v>
      </c>
      <c r="H514" s="13">
        <f>SUMIF('2.报价结算清单'!$F$2:$F$601,$B514,'2.报价结算清单'!$L$2:$L$601)</f>
        <v>0</v>
      </c>
      <c r="I514" s="13">
        <f>SUMIF('2.报价结算清单'!$F$2:$F$601,$B514,'2.报价结算清单'!$N$2:$N$601)</f>
        <v>0</v>
      </c>
      <c r="J514" s="15">
        <f>SUMIF('2.报价结算清单'!$F$2:$F$601,B514,'2.报价结算清单'!$P$2:$P$601)</f>
        <v>0</v>
      </c>
    </row>
    <row r="515" spans="2:10" ht="39.6">
      <c r="B515" s="9" t="s">
        <v>2126</v>
      </c>
      <c r="C515" s="10" t="s">
        <v>328</v>
      </c>
      <c r="D515" s="10" t="s">
        <v>2120</v>
      </c>
      <c r="E515" s="11" t="s">
        <v>329</v>
      </c>
      <c r="F515" s="10" t="s">
        <v>94</v>
      </c>
      <c r="G515" s="12" t="s">
        <v>233</v>
      </c>
      <c r="H515" s="13">
        <f>SUMIF('2.报价结算清单'!$F$2:$F$601,$B515,'2.报价结算清单'!$L$2:$L$601)</f>
        <v>0</v>
      </c>
      <c r="I515" s="13">
        <f>SUMIF('2.报价结算清单'!$F$2:$F$601,$B515,'2.报价结算清单'!$N$2:$N$601)</f>
        <v>0</v>
      </c>
      <c r="J515" s="15">
        <f>SUMIF('2.报价结算清单'!$F$2:$F$601,B515,'2.报价结算清单'!$P$2:$P$601)</f>
        <v>0</v>
      </c>
    </row>
    <row r="516" spans="2:10" ht="39.6" hidden="1">
      <c r="B516" s="9" t="s">
        <v>2127</v>
      </c>
      <c r="C516" s="10" t="s">
        <v>1224</v>
      </c>
      <c r="D516" s="10" t="s">
        <v>1524</v>
      </c>
      <c r="E516" s="11" t="s">
        <v>1225</v>
      </c>
      <c r="F516" s="10" t="s">
        <v>94</v>
      </c>
      <c r="G516" s="12" t="s">
        <v>381</v>
      </c>
      <c r="H516" s="13">
        <f>SUMIF('2.报价结算清单'!$F$2:$F$601,$B516,'2.报价结算清单'!$L$2:$L$601)</f>
        <v>0</v>
      </c>
      <c r="I516" s="13">
        <f>SUMIF('2.报价结算清单'!$F$2:$F$601,$B516,'2.报价结算清单'!$N$2:$N$601)</f>
        <v>0</v>
      </c>
      <c r="J516" s="15">
        <f>SUMIF('2.报价结算清单'!$F$2:$F$601,B516,'2.报价结算清单'!$P$2:$P$601)</f>
        <v>0</v>
      </c>
    </row>
    <row r="517" spans="2:10" ht="39.6" hidden="1">
      <c r="B517" s="9" t="s">
        <v>2128</v>
      </c>
      <c r="C517" s="10" t="s">
        <v>675</v>
      </c>
      <c r="D517" s="10" t="s">
        <v>1524</v>
      </c>
      <c r="E517" s="11" t="s">
        <v>676</v>
      </c>
      <c r="F517" s="10" t="s">
        <v>94</v>
      </c>
      <c r="G517" s="12" t="s">
        <v>233</v>
      </c>
      <c r="H517" s="13">
        <f>SUMIF('2.报价结算清单'!$F$2:$F$601,$B517,'2.报价结算清单'!$L$2:$L$601)</f>
        <v>0</v>
      </c>
      <c r="I517" s="13">
        <f>SUMIF('2.报价结算清单'!$F$2:$F$601,$B517,'2.报价结算清单'!$N$2:$N$601)</f>
        <v>0</v>
      </c>
      <c r="J517" s="15">
        <f>SUMIF('2.报价结算清单'!$F$2:$F$601,B517,'2.报价结算清单'!$P$2:$P$601)</f>
        <v>0</v>
      </c>
    </row>
    <row r="518" spans="2:10" ht="39.6" hidden="1">
      <c r="B518" s="9" t="s">
        <v>2129</v>
      </c>
      <c r="C518" s="10" t="s">
        <v>376</v>
      </c>
      <c r="D518" s="10" t="s">
        <v>1525</v>
      </c>
      <c r="E518" s="11" t="s">
        <v>377</v>
      </c>
      <c r="F518" s="10" t="s">
        <v>378</v>
      </c>
      <c r="G518" s="12" t="s">
        <v>124</v>
      </c>
      <c r="H518" s="13">
        <f>SUMIF('2.报价结算清单'!$F$2:$F$601,$B518,'2.报价结算清单'!$L$2:$L$601)</f>
        <v>0</v>
      </c>
      <c r="I518" s="13">
        <f>SUMIF('2.报价结算清单'!$F$2:$F$601,$B518,'2.报价结算清单'!$N$2:$N$601)</f>
        <v>0</v>
      </c>
      <c r="J518" s="15">
        <f>SUMIF('2.报价结算清单'!$F$2:$F$601,B518,'2.报价结算清单'!$P$2:$P$601)</f>
        <v>0</v>
      </c>
    </row>
    <row r="519" spans="2:10" ht="39.6" hidden="1">
      <c r="B519" s="9" t="s">
        <v>2130</v>
      </c>
      <c r="C519" s="10" t="s">
        <v>495</v>
      </c>
      <c r="D519" s="10" t="s">
        <v>1525</v>
      </c>
      <c r="E519" s="11" t="s">
        <v>496</v>
      </c>
      <c r="F519" s="10" t="s">
        <v>378</v>
      </c>
      <c r="G519" s="12" t="s">
        <v>292</v>
      </c>
      <c r="H519" s="13">
        <f>SUMIF('2.报价结算清单'!$F$2:$F$601,$B519,'2.报价结算清单'!$L$2:$L$601)</f>
        <v>0</v>
      </c>
      <c r="I519" s="13">
        <f>SUMIF('2.报价结算清单'!$F$2:$F$601,$B519,'2.报价结算清单'!$N$2:$N$601)</f>
        <v>0</v>
      </c>
      <c r="J519" s="15">
        <f>SUMIF('2.报价结算清单'!$F$2:$F$601,B519,'2.报价结算清单'!$P$2:$P$601)</f>
        <v>0</v>
      </c>
    </row>
    <row r="520" spans="2:10" ht="39.6" hidden="1">
      <c r="B520" s="9" t="s">
        <v>2131</v>
      </c>
      <c r="C520" s="10" t="s">
        <v>432</v>
      </c>
      <c r="D520" s="10" t="s">
        <v>1525</v>
      </c>
      <c r="E520" s="11" t="s">
        <v>433</v>
      </c>
      <c r="F520" s="10" t="s">
        <v>378</v>
      </c>
      <c r="G520" s="12" t="s">
        <v>148</v>
      </c>
      <c r="H520" s="13">
        <f>SUMIF('2.报价结算清单'!$F$2:$F$601,$B520,'2.报价结算清单'!$L$2:$L$601)</f>
        <v>0</v>
      </c>
      <c r="I520" s="13">
        <f>SUMIF('2.报价结算清单'!$F$2:$F$601,$B520,'2.报价结算清单'!$N$2:$N$601)</f>
        <v>0</v>
      </c>
      <c r="J520" s="15">
        <f>SUMIF('2.报价结算清单'!$F$2:$F$601,B520,'2.报价结算清单'!$P$2:$P$601)</f>
        <v>0</v>
      </c>
    </row>
    <row r="521" spans="2:10" ht="39.6" hidden="1">
      <c r="B521" s="9" t="s">
        <v>2132</v>
      </c>
      <c r="C521" s="10" t="s">
        <v>462</v>
      </c>
      <c r="D521" s="10" t="s">
        <v>1525</v>
      </c>
      <c r="E521" s="11" t="s">
        <v>463</v>
      </c>
      <c r="F521" s="10" t="s">
        <v>378</v>
      </c>
      <c r="G521" s="12" t="s">
        <v>464</v>
      </c>
      <c r="H521" s="13">
        <f>SUMIF('2.报价结算清单'!$F$2:$F$601,$B521,'2.报价结算清单'!$L$2:$L$601)</f>
        <v>0</v>
      </c>
      <c r="I521" s="13">
        <f>SUMIF('2.报价结算清单'!$F$2:$F$601,$B521,'2.报价结算清单'!$N$2:$N$601)</f>
        <v>0</v>
      </c>
      <c r="J521" s="15">
        <f>SUMIF('2.报价结算清单'!$F$2:$F$601,B521,'2.报价结算清单'!$P$2:$P$601)</f>
        <v>0</v>
      </c>
    </row>
    <row r="522" spans="2:10" ht="39.6" hidden="1">
      <c r="B522" s="9" t="s">
        <v>2133</v>
      </c>
      <c r="C522" s="10" t="s">
        <v>146</v>
      </c>
      <c r="D522" s="10" t="s">
        <v>1525</v>
      </c>
      <c r="E522" s="11" t="s">
        <v>147</v>
      </c>
      <c r="F522" s="10" t="s">
        <v>149</v>
      </c>
      <c r="G522" s="12" t="s">
        <v>148</v>
      </c>
      <c r="H522" s="13">
        <f>SUMIF('2.报价结算清单'!$F$2:$F$601,$B522,'2.报价结算清单'!$L$2:$L$601)</f>
        <v>0</v>
      </c>
      <c r="I522" s="13">
        <f>SUMIF('2.报价结算清单'!$F$2:$F$601,$B522,'2.报价结算清单'!$N$2:$N$601)</f>
        <v>0</v>
      </c>
      <c r="J522" s="15">
        <f>SUMIF('2.报价结算清单'!$F$2:$F$601,B522,'2.报价结算清单'!$P$2:$P$601)</f>
        <v>0</v>
      </c>
    </row>
    <row r="523" spans="2:10" ht="26.4" hidden="1">
      <c r="B523" s="9" t="s">
        <v>2134</v>
      </c>
      <c r="C523" s="10" t="s">
        <v>623</v>
      </c>
      <c r="D523" s="10" t="s">
        <v>1525</v>
      </c>
      <c r="E523" s="11" t="s">
        <v>624</v>
      </c>
      <c r="F523" s="10" t="s">
        <v>461</v>
      </c>
      <c r="G523" s="12" t="s">
        <v>625</v>
      </c>
      <c r="H523" s="13">
        <f>SUMIF('2.报价结算清单'!$F$2:$F$601,$B523,'2.报价结算清单'!$L$2:$L$601)</f>
        <v>0</v>
      </c>
      <c r="I523" s="13">
        <f>SUMIF('2.报价结算清单'!$F$2:$F$601,$B523,'2.报价结算清单'!$N$2:$N$601)</f>
        <v>0</v>
      </c>
      <c r="J523" s="15">
        <f>SUMIF('2.报价结算清单'!$F$2:$F$601,B523,'2.报价结算清单'!$P$2:$P$601)</f>
        <v>0</v>
      </c>
    </row>
    <row r="524" spans="2:10" ht="26.4" hidden="1">
      <c r="B524" s="9" t="s">
        <v>2135</v>
      </c>
      <c r="C524" s="10" t="s">
        <v>143</v>
      </c>
      <c r="D524" s="10" t="s">
        <v>1525</v>
      </c>
      <c r="E524" s="11" t="s">
        <v>144</v>
      </c>
      <c r="F524" s="10" t="s">
        <v>106</v>
      </c>
      <c r="G524" s="12" t="s">
        <v>145</v>
      </c>
      <c r="H524" s="13">
        <f>SUMIF('2.报价结算清单'!$F$2:$F$601,$B524,'2.报价结算清单'!$L$2:$L$601)</f>
        <v>0</v>
      </c>
      <c r="I524" s="13">
        <f>SUMIF('2.报价结算清单'!$F$2:$F$601,$B524,'2.报价结算清单'!$N$2:$N$601)</f>
        <v>0</v>
      </c>
      <c r="J524" s="15">
        <f>SUMIF('2.报价结算清单'!$F$2:$F$601,B524,'2.报价结算清单'!$P$2:$P$601)</f>
        <v>0</v>
      </c>
    </row>
    <row r="525" spans="2:10" ht="39.6" hidden="1">
      <c r="B525" s="9" t="s">
        <v>2136</v>
      </c>
      <c r="C525" s="10" t="s">
        <v>321</v>
      </c>
      <c r="D525" s="10" t="s">
        <v>1525</v>
      </c>
      <c r="E525" s="11" t="s">
        <v>322</v>
      </c>
      <c r="F525" s="10" t="s">
        <v>149</v>
      </c>
      <c r="G525" s="12" t="s">
        <v>93</v>
      </c>
      <c r="H525" s="13">
        <f>SUMIF('2.报价结算清单'!$F$2:$F$601,$B525,'2.报价结算清单'!$L$2:$L$601)</f>
        <v>0</v>
      </c>
      <c r="I525" s="13">
        <f>SUMIF('2.报价结算清单'!$F$2:$F$601,$B525,'2.报价结算清单'!$N$2:$N$601)</f>
        <v>0</v>
      </c>
      <c r="J525" s="15">
        <f>SUMIF('2.报价结算清单'!$F$2:$F$601,B525,'2.报价结算清单'!$P$2:$P$601)</f>
        <v>0</v>
      </c>
    </row>
    <row r="526" spans="2:10" ht="26.4" hidden="1">
      <c r="B526" s="9" t="s">
        <v>2137</v>
      </c>
      <c r="C526" s="10" t="s">
        <v>1004</v>
      </c>
      <c r="D526" s="10" t="s">
        <v>1525</v>
      </c>
      <c r="E526" s="11" t="s">
        <v>1005</v>
      </c>
      <c r="F526" s="10" t="s">
        <v>461</v>
      </c>
      <c r="G526" s="12" t="s">
        <v>420</v>
      </c>
      <c r="H526" s="13">
        <f>SUMIF('2.报价结算清单'!$F$2:$F$601,$B526,'2.报价结算清单'!$L$2:$L$601)</f>
        <v>0</v>
      </c>
      <c r="I526" s="13">
        <f>SUMIF('2.报价结算清单'!$F$2:$F$601,$B526,'2.报价结算清单'!$N$2:$N$601)</f>
        <v>0</v>
      </c>
      <c r="J526" s="15">
        <f>SUMIF('2.报价结算清单'!$F$2:$F$601,B526,'2.报价结算清单'!$P$2:$P$601)</f>
        <v>0</v>
      </c>
    </row>
    <row r="527" spans="2:10" ht="26.4" hidden="1">
      <c r="B527" s="9" t="s">
        <v>2138</v>
      </c>
      <c r="C527" s="10" t="s">
        <v>427</v>
      </c>
      <c r="D527" s="10" t="s">
        <v>1525</v>
      </c>
      <c r="E527" s="11" t="s">
        <v>428</v>
      </c>
      <c r="F527" s="10" t="s">
        <v>106</v>
      </c>
      <c r="G527" s="12" t="s">
        <v>145</v>
      </c>
      <c r="H527" s="13">
        <f>SUMIF('2.报价结算清单'!$F$2:$F$601,$B527,'2.报价结算清单'!$L$2:$L$601)</f>
        <v>0</v>
      </c>
      <c r="I527" s="13">
        <f>SUMIF('2.报价结算清单'!$F$2:$F$601,$B527,'2.报价结算清单'!$N$2:$N$601)</f>
        <v>0</v>
      </c>
      <c r="J527" s="15">
        <f>SUMIF('2.报价结算清单'!$F$2:$F$601,B527,'2.报价结算清单'!$P$2:$P$601)</f>
        <v>0</v>
      </c>
    </row>
    <row r="528" spans="2:10" ht="39.6" hidden="1">
      <c r="B528" s="9" t="s">
        <v>2139</v>
      </c>
      <c r="C528" s="10" t="s">
        <v>521</v>
      </c>
      <c r="D528" s="10" t="s">
        <v>1525</v>
      </c>
      <c r="E528" s="11" t="s">
        <v>522</v>
      </c>
      <c r="F528" s="10" t="s">
        <v>149</v>
      </c>
      <c r="G528" s="12" t="s">
        <v>523</v>
      </c>
      <c r="H528" s="13">
        <f>SUMIF('2.报价结算清单'!$F$2:$F$601,$B528,'2.报价结算清单'!$L$2:$L$601)</f>
        <v>0</v>
      </c>
      <c r="I528" s="13">
        <f>SUMIF('2.报价结算清单'!$F$2:$F$601,$B528,'2.报价结算清单'!$N$2:$N$601)</f>
        <v>0</v>
      </c>
      <c r="J528" s="15">
        <f>SUMIF('2.报价结算清单'!$F$2:$F$601,B528,'2.报价结算清单'!$P$2:$P$601)</f>
        <v>0</v>
      </c>
    </row>
    <row r="529" spans="2:10" ht="39.6" hidden="1">
      <c r="B529" s="9" t="s">
        <v>2140</v>
      </c>
      <c r="C529" s="10" t="s">
        <v>458</v>
      </c>
      <c r="D529" s="10" t="s">
        <v>1525</v>
      </c>
      <c r="E529" s="11" t="s">
        <v>459</v>
      </c>
      <c r="F529" s="10" t="s">
        <v>461</v>
      </c>
      <c r="G529" s="12" t="s">
        <v>460</v>
      </c>
      <c r="H529" s="13">
        <f>SUMIF('2.报价结算清单'!$F$2:$F$601,$B529,'2.报价结算清单'!$L$2:$L$601)</f>
        <v>0</v>
      </c>
      <c r="I529" s="13">
        <f>SUMIF('2.报价结算清单'!$F$2:$F$601,$B529,'2.报价结算清单'!$N$2:$N$601)</f>
        <v>0</v>
      </c>
      <c r="J529" s="15">
        <f>SUMIF('2.报价结算清单'!$F$2:$F$601,B529,'2.报价结算清单'!$P$2:$P$601)</f>
        <v>0</v>
      </c>
    </row>
    <row r="530" spans="2:10" ht="26.4" hidden="1">
      <c r="B530" s="9" t="s">
        <v>2141</v>
      </c>
      <c r="C530" s="10" t="s">
        <v>313</v>
      </c>
      <c r="D530" s="10" t="s">
        <v>1525</v>
      </c>
      <c r="E530" s="11" t="s">
        <v>314</v>
      </c>
      <c r="F530" s="10" t="s">
        <v>106</v>
      </c>
      <c r="G530" s="12" t="s">
        <v>315</v>
      </c>
      <c r="H530" s="13">
        <f>SUMIF('2.报价结算清单'!$F$2:$F$601,$B530,'2.报价结算清单'!$L$2:$L$601)</f>
        <v>0</v>
      </c>
      <c r="I530" s="13">
        <f>SUMIF('2.报价结算清单'!$F$2:$F$601,$B530,'2.报价结算清单'!$N$2:$N$601)</f>
        <v>0</v>
      </c>
      <c r="J530" s="15">
        <f>SUMIF('2.报价结算清单'!$F$2:$F$601,B530,'2.报价结算清单'!$P$2:$P$601)</f>
        <v>0</v>
      </c>
    </row>
    <row r="531" spans="2:10" ht="39.6" hidden="1">
      <c r="B531" s="9" t="s">
        <v>2142</v>
      </c>
      <c r="C531" s="10" t="s">
        <v>599</v>
      </c>
      <c r="D531" s="10" t="s">
        <v>1525</v>
      </c>
      <c r="E531" s="11" t="s">
        <v>600</v>
      </c>
      <c r="F531" s="10" t="s">
        <v>149</v>
      </c>
      <c r="G531" s="12" t="s">
        <v>601</v>
      </c>
      <c r="H531" s="13">
        <f>SUMIF('2.报价结算清单'!$F$2:$F$601,$B531,'2.报价结算清单'!$L$2:$L$601)</f>
        <v>0</v>
      </c>
      <c r="I531" s="13">
        <f>SUMIF('2.报价结算清单'!$F$2:$F$601,$B531,'2.报价结算清单'!$N$2:$N$601)</f>
        <v>0</v>
      </c>
      <c r="J531" s="15">
        <f>SUMIF('2.报价结算清单'!$F$2:$F$601,B531,'2.报价结算清单'!$P$2:$P$601)</f>
        <v>0</v>
      </c>
    </row>
    <row r="532" spans="2:10" ht="39.6" hidden="1">
      <c r="B532" s="9" t="s">
        <v>2143</v>
      </c>
      <c r="C532" s="10" t="s">
        <v>702</v>
      </c>
      <c r="D532" s="10" t="s">
        <v>1525</v>
      </c>
      <c r="E532" s="11" t="s">
        <v>703</v>
      </c>
      <c r="F532" s="10" t="s">
        <v>461</v>
      </c>
      <c r="G532" s="12" t="s">
        <v>704</v>
      </c>
      <c r="H532" s="13">
        <f>SUMIF('2.报价结算清单'!$F$2:$F$601,$B532,'2.报价结算清单'!$L$2:$L$601)</f>
        <v>0</v>
      </c>
      <c r="I532" s="13">
        <f>SUMIF('2.报价结算清单'!$F$2:$F$601,$B532,'2.报价结算清单'!$N$2:$N$601)</f>
        <v>0</v>
      </c>
      <c r="J532" s="15">
        <f>SUMIF('2.报价结算清单'!$F$2:$F$601,B532,'2.报价结算清单'!$P$2:$P$601)</f>
        <v>0</v>
      </c>
    </row>
    <row r="533" spans="2:10" ht="26.4" hidden="1">
      <c r="B533" s="9" t="s">
        <v>2144</v>
      </c>
      <c r="C533" s="10" t="s">
        <v>103</v>
      </c>
      <c r="D533" s="10" t="s">
        <v>1525</v>
      </c>
      <c r="E533" s="11" t="s">
        <v>104</v>
      </c>
      <c r="F533" s="10" t="s">
        <v>106</v>
      </c>
      <c r="G533" s="12" t="s">
        <v>105</v>
      </c>
      <c r="H533" s="13">
        <f>SUMIF('2.报价结算清单'!$F$2:$F$601,$B533,'2.报价结算清单'!$L$2:$L$601)</f>
        <v>0</v>
      </c>
      <c r="I533" s="13">
        <f>SUMIF('2.报价结算清单'!$F$2:$F$601,$B533,'2.报价结算清单'!$N$2:$N$601)</f>
        <v>0</v>
      </c>
      <c r="J533" s="15">
        <f>SUMIF('2.报价结算清单'!$F$2:$F$601,B533,'2.报价结算清单'!$P$2:$P$601)</f>
        <v>0</v>
      </c>
    </row>
    <row r="534" spans="2:10" ht="39.6" hidden="1">
      <c r="B534" s="9" t="s">
        <v>2145</v>
      </c>
      <c r="C534" s="10" t="s">
        <v>1344</v>
      </c>
      <c r="D534" s="10" t="s">
        <v>1589</v>
      </c>
      <c r="E534" s="11" t="s">
        <v>1345</v>
      </c>
      <c r="F534" s="10" t="s">
        <v>153</v>
      </c>
      <c r="G534" s="12" t="s">
        <v>1346</v>
      </c>
      <c r="H534" s="13">
        <f>SUMIF('2.报价结算清单'!$F$2:$F$601,$B534,'2.报价结算清单'!$L$2:$L$601)</f>
        <v>0</v>
      </c>
      <c r="I534" s="13">
        <f>SUMIF('2.报价结算清单'!$F$2:$F$601,$B534,'2.报价结算清单'!$N$2:$N$601)</f>
        <v>0</v>
      </c>
      <c r="J534" s="15">
        <f>SUMIF('2.报价结算清单'!$F$2:$F$601,B534,'2.报价结算清单'!$P$2:$P$601)</f>
        <v>0</v>
      </c>
    </row>
    <row r="535" spans="2:10" ht="39.6" hidden="1">
      <c r="B535" s="9" t="s">
        <v>2146</v>
      </c>
      <c r="C535" s="10" t="s">
        <v>882</v>
      </c>
      <c r="D535" s="10" t="s">
        <v>1589</v>
      </c>
      <c r="E535" s="11" t="s">
        <v>883</v>
      </c>
      <c r="F535" s="10" t="s">
        <v>153</v>
      </c>
      <c r="G535" s="12" t="s">
        <v>302</v>
      </c>
      <c r="H535" s="13">
        <f>SUMIF('2.报价结算清单'!$F$2:$F$601,$B535,'2.报价结算清单'!$L$2:$L$601)</f>
        <v>0</v>
      </c>
      <c r="I535" s="13">
        <f>SUMIF('2.报价结算清单'!$F$2:$F$601,$B535,'2.报价结算清单'!$N$2:$N$601)</f>
        <v>0</v>
      </c>
      <c r="J535" s="15">
        <f>SUMIF('2.报价结算清单'!$F$2:$F$601,B535,'2.报价结算清单'!$P$2:$P$601)</f>
        <v>0</v>
      </c>
    </row>
    <row r="536" spans="2:10" ht="39.6" hidden="1">
      <c r="B536" s="9" t="s">
        <v>2147</v>
      </c>
      <c r="C536" s="10" t="s">
        <v>1154</v>
      </c>
      <c r="D536" s="10" t="s">
        <v>1589</v>
      </c>
      <c r="E536" s="11" t="s">
        <v>1155</v>
      </c>
      <c r="F536" s="10" t="s">
        <v>153</v>
      </c>
      <c r="G536" s="12" t="s">
        <v>148</v>
      </c>
      <c r="H536" s="13">
        <f>SUMIF('2.报价结算清单'!$F$2:$F$601,$B536,'2.报价结算清单'!$L$2:$L$601)</f>
        <v>0</v>
      </c>
      <c r="I536" s="13">
        <f>SUMIF('2.报价结算清单'!$F$2:$F$601,$B536,'2.报价结算清单'!$N$2:$N$601)</f>
        <v>0</v>
      </c>
      <c r="J536" s="15">
        <f>SUMIF('2.报价结算清单'!$F$2:$F$601,B536,'2.报价结算清单'!$P$2:$P$601)</f>
        <v>0</v>
      </c>
    </row>
    <row r="537" spans="2:10" ht="39.6" hidden="1">
      <c r="B537" s="9" t="s">
        <v>2148</v>
      </c>
      <c r="C537" s="10" t="s">
        <v>384</v>
      </c>
      <c r="D537" s="10" t="s">
        <v>1589</v>
      </c>
      <c r="E537" s="11" t="s">
        <v>385</v>
      </c>
      <c r="F537" s="10" t="s">
        <v>102</v>
      </c>
      <c r="G537" s="12" t="s">
        <v>124</v>
      </c>
      <c r="H537" s="13">
        <f>SUMIF('2.报价结算清单'!$F$2:$F$601,$B537,'2.报价结算清单'!$L$2:$L$601)</f>
        <v>0</v>
      </c>
      <c r="I537" s="13">
        <f>SUMIF('2.报价结算清单'!$F$2:$F$601,$B537,'2.报价结算清单'!$N$2:$N$601)</f>
        <v>0</v>
      </c>
      <c r="J537" s="15">
        <f>SUMIF('2.报价结算清单'!$F$2:$F$601,B537,'2.报价结算清单'!$P$2:$P$601)</f>
        <v>0</v>
      </c>
    </row>
    <row r="538" spans="2:10" ht="39.6" hidden="1">
      <c r="B538" s="9" t="s">
        <v>2149</v>
      </c>
      <c r="C538" s="10" t="s">
        <v>473</v>
      </c>
      <c r="D538" s="10" t="s">
        <v>1589</v>
      </c>
      <c r="E538" s="11" t="s">
        <v>474</v>
      </c>
      <c r="F538" s="10" t="s">
        <v>102</v>
      </c>
      <c r="G538" s="12" t="s">
        <v>233</v>
      </c>
      <c r="H538" s="13">
        <f>SUMIF('2.报价结算清单'!$F$2:$F$601,$B538,'2.报价结算清单'!$L$2:$L$601)</f>
        <v>0</v>
      </c>
      <c r="I538" s="13">
        <f>SUMIF('2.报价结算清单'!$F$2:$F$601,$B538,'2.报价结算清单'!$N$2:$N$601)</f>
        <v>0</v>
      </c>
      <c r="J538" s="15">
        <f>SUMIF('2.报价结算清单'!$F$2:$F$601,B538,'2.报价结算清单'!$P$2:$P$601)</f>
        <v>0</v>
      </c>
    </row>
    <row r="539" spans="2:10" ht="39.6" hidden="1">
      <c r="B539" s="9" t="s">
        <v>2150</v>
      </c>
      <c r="C539" s="10" t="s">
        <v>1030</v>
      </c>
      <c r="D539" s="10" t="s">
        <v>1589</v>
      </c>
      <c r="E539" s="11" t="s">
        <v>1031</v>
      </c>
      <c r="F539" s="10" t="s">
        <v>102</v>
      </c>
      <c r="G539" s="12" t="s">
        <v>381</v>
      </c>
      <c r="H539" s="13">
        <f>SUMIF('2.报价结算清单'!$F$2:$F$601,$B539,'2.报价结算清单'!$L$2:$L$601)</f>
        <v>0</v>
      </c>
      <c r="I539" s="13">
        <f>SUMIF('2.报价结算清单'!$F$2:$F$601,$B539,'2.报价结算清单'!$N$2:$N$601)</f>
        <v>0</v>
      </c>
      <c r="J539" s="15">
        <f>SUMIF('2.报价结算清单'!$F$2:$F$601,B539,'2.报价结算清单'!$P$2:$P$601)</f>
        <v>0</v>
      </c>
    </row>
    <row r="540" spans="2:10" hidden="1">
      <c r="B540" s="9" t="s">
        <v>1597</v>
      </c>
      <c r="C540" s="10" t="s">
        <v>1130</v>
      </c>
      <c r="D540" s="10" t="s">
        <v>1530</v>
      </c>
      <c r="E540" s="11" t="s">
        <v>1131</v>
      </c>
      <c r="F540" s="10" t="s">
        <v>66</v>
      </c>
      <c r="G540" s="12" t="s">
        <v>221</v>
      </c>
      <c r="H540" s="13">
        <f>SUMIF('2.报价结算清单'!$F$2:$F$601,$B540,'2.报价结算清单'!$L$2:$L$601)</f>
        <v>0</v>
      </c>
      <c r="I540" s="13">
        <f>SUMIF('2.报价结算清单'!$F$2:$F$601,$B540,'2.报价结算清单'!$N$2:$N$601)</f>
        <v>1</v>
      </c>
      <c r="J540" s="15">
        <f>SUMIF('2.报价结算清单'!$F$2:$F$601,B540,'2.报价结算清单'!$P$2:$P$601)</f>
        <v>0</v>
      </c>
    </row>
    <row r="541" spans="2:10" hidden="1">
      <c r="B541" s="9" t="s">
        <v>1596</v>
      </c>
      <c r="C541" s="10" t="s">
        <v>863</v>
      </c>
      <c r="D541" s="10" t="s">
        <v>1530</v>
      </c>
      <c r="E541" s="11" t="s">
        <v>864</v>
      </c>
      <c r="F541" s="10" t="s">
        <v>66</v>
      </c>
      <c r="G541" s="12" t="s">
        <v>51</v>
      </c>
      <c r="H541" s="13">
        <f>SUMIF('2.报价结算清单'!$F$2:$F$601,$B541,'2.报价结算清单'!$L$2:$L$601)</f>
        <v>1397706.4</v>
      </c>
      <c r="I541" s="13">
        <f>SUMIF('2.报价结算清单'!$F$2:$F$601,$B541,'2.报价结算清单'!$N$2:$N$601)</f>
        <v>1</v>
      </c>
      <c r="J541" s="15">
        <f>SUMIF('2.报价结算清单'!$F$2:$F$601,B541,'2.报价结算清单'!$P$2:$P$601)</f>
        <v>83862.383999999991</v>
      </c>
    </row>
    <row r="542" spans="2:10" hidden="1">
      <c r="B542" s="9" t="s">
        <v>2151</v>
      </c>
      <c r="C542" s="10" t="s">
        <v>407</v>
      </c>
      <c r="D542" s="10" t="s">
        <v>1530</v>
      </c>
      <c r="E542" s="11" t="s">
        <v>408</v>
      </c>
      <c r="F542" s="10" t="s">
        <v>66</v>
      </c>
      <c r="G542" s="12" t="s">
        <v>51</v>
      </c>
      <c r="H542" s="13">
        <f>SUMIF('2.报价结算清单'!$F$2:$F$601,$B542,'2.报价结算清单'!$L$2:$L$601)</f>
        <v>0</v>
      </c>
      <c r="I542" s="13">
        <f>SUMIF('2.报价结算清单'!$F$2:$F$601,$B542,'2.报价结算清单'!$N$2:$N$601)</f>
        <v>0</v>
      </c>
      <c r="J542" s="15">
        <f>SUMIF('2.报价结算清单'!$F$2:$F$601,B542,'2.报价结算清单'!$P$2:$P$601)</f>
        <v>0</v>
      </c>
    </row>
    <row r="543" spans="2:10" hidden="1">
      <c r="B543" s="9" t="s">
        <v>1598</v>
      </c>
      <c r="C543" s="10" t="s">
        <v>219</v>
      </c>
      <c r="D543" s="10" t="s">
        <v>1530</v>
      </c>
      <c r="E543" s="11" t="s">
        <v>220</v>
      </c>
      <c r="F543" s="10" t="s">
        <v>66</v>
      </c>
      <c r="G543" s="12" t="s">
        <v>221</v>
      </c>
      <c r="H543" s="13">
        <f>SUMIF('2.报价结算清单'!$F$2:$F$601,$B543,'2.报价结算清单'!$L$2:$L$601)</f>
        <v>0</v>
      </c>
      <c r="I543" s="13">
        <f>SUMIF('2.报价结算清单'!$F$2:$F$601,$B543,'2.报价结算清单'!$N$2:$N$601)</f>
        <v>1</v>
      </c>
      <c r="J543" s="15">
        <f>SUMIF('2.报价结算清单'!$F$2:$F$601,B543,'2.报价结算清单'!$P$2:$P$601)</f>
        <v>0</v>
      </c>
    </row>
    <row r="544" spans="2:10" hidden="1">
      <c r="B544" s="9" t="s">
        <v>2152</v>
      </c>
      <c r="C544" s="10" t="s">
        <v>1436</v>
      </c>
      <c r="D544" s="10" t="s">
        <v>1530</v>
      </c>
      <c r="E544" s="11" t="s">
        <v>1437</v>
      </c>
      <c r="F544" s="10" t="s">
        <v>66</v>
      </c>
      <c r="G544" s="12" t="s">
        <v>51</v>
      </c>
      <c r="H544" s="13">
        <f>SUMIF('2.报价结算清单'!$F$2:$F$601,$B544,'2.报价结算清单'!$L$2:$L$601)</f>
        <v>0</v>
      </c>
      <c r="I544" s="13">
        <f>SUMIF('2.报价结算清单'!$F$2:$F$601,$B544,'2.报价结算清单'!$N$2:$N$601)</f>
        <v>0</v>
      </c>
      <c r="J544" s="15">
        <f>SUMIF('2.报价结算清单'!$F$2:$F$601,B544,'2.报价结算清单'!$P$2:$P$601)</f>
        <v>0</v>
      </c>
    </row>
    <row r="545" spans="2:10" hidden="1">
      <c r="B545" s="9" t="s">
        <v>2153</v>
      </c>
      <c r="C545" s="10" t="s">
        <v>638</v>
      </c>
      <c r="D545" s="10" t="s">
        <v>1530</v>
      </c>
      <c r="E545" s="11" t="s">
        <v>639</v>
      </c>
      <c r="F545" s="10" t="s">
        <v>66</v>
      </c>
      <c r="G545" s="12" t="s">
        <v>51</v>
      </c>
      <c r="H545" s="13">
        <f>SUMIF('2.报价结算清单'!$F$2:$F$601,$B545,'2.报价结算清单'!$L$2:$L$601)</f>
        <v>0</v>
      </c>
      <c r="I545" s="13">
        <f>SUMIF('2.报价结算清单'!$F$2:$F$601,$B545,'2.报价结算清单'!$N$2:$N$601)</f>
        <v>0</v>
      </c>
      <c r="J545" s="15">
        <f>SUMIF('2.报价结算清单'!$F$2:$F$601,B545,'2.报价结算清单'!$P$2:$P$601)</f>
        <v>0</v>
      </c>
    </row>
    <row r="546" spans="2:10" hidden="1">
      <c r="B546" s="9" t="s">
        <v>2154</v>
      </c>
      <c r="C546" s="10" t="s">
        <v>913</v>
      </c>
      <c r="D546" s="10" t="s">
        <v>2155</v>
      </c>
      <c r="E546" s="11" t="s">
        <v>914</v>
      </c>
      <c r="F546" s="10" t="s">
        <v>66</v>
      </c>
      <c r="G546" s="12" t="s">
        <v>51</v>
      </c>
      <c r="H546" s="13">
        <f>SUMIF('2.报价结算清单'!$F$2:$F$601,$B546,'2.报价结算清单'!$L$2:$L$601)</f>
        <v>0</v>
      </c>
      <c r="I546" s="13">
        <f>SUMIF('2.报价结算清单'!$F$2:$F$601,$B546,'2.报价结算清单'!$N$2:$N$601)</f>
        <v>0</v>
      </c>
      <c r="J546" s="15">
        <f>SUMIF('2.报价结算清单'!$F$2:$F$601,B546,'2.报价结算清单'!$P$2:$P$601)</f>
        <v>0</v>
      </c>
    </row>
    <row r="547" spans="2:10" hidden="1">
      <c r="B547" s="9" t="s">
        <v>2156</v>
      </c>
      <c r="C547" s="10" t="s">
        <v>619</v>
      </c>
      <c r="D547" s="10" t="s">
        <v>2155</v>
      </c>
      <c r="E547" s="11" t="s">
        <v>620</v>
      </c>
      <c r="F547" s="10" t="s">
        <v>66</v>
      </c>
      <c r="G547" s="12" t="s">
        <v>51</v>
      </c>
      <c r="H547" s="13">
        <f>SUMIF('2.报价结算清单'!$F$2:$F$601,$B547,'2.报价结算清单'!$L$2:$L$601)</f>
        <v>0</v>
      </c>
      <c r="I547" s="13">
        <f>SUMIF('2.报价结算清单'!$F$2:$F$601,$B547,'2.报价结算清单'!$N$2:$N$601)</f>
        <v>0</v>
      </c>
      <c r="J547" s="15">
        <f>SUMIF('2.报价结算清单'!$F$2:$F$601,B547,'2.报价结算清单'!$P$2:$P$601)</f>
        <v>0</v>
      </c>
    </row>
    <row r="548" spans="2:10" hidden="1">
      <c r="B548" s="9" t="s">
        <v>2157</v>
      </c>
      <c r="C548" s="10" t="s">
        <v>851</v>
      </c>
      <c r="D548" s="10" t="s">
        <v>2155</v>
      </c>
      <c r="E548" s="11" t="s">
        <v>852</v>
      </c>
      <c r="F548" s="10" t="s">
        <v>66</v>
      </c>
      <c r="G548" s="12" t="s">
        <v>51</v>
      </c>
      <c r="H548" s="13">
        <f>SUMIF('2.报价结算清单'!$F$2:$F$601,$B548,'2.报价结算清单'!$L$2:$L$601)</f>
        <v>0</v>
      </c>
      <c r="I548" s="13">
        <f>SUMIF('2.报价结算清单'!$F$2:$F$601,$B548,'2.报价结算清单'!$N$2:$N$601)</f>
        <v>0</v>
      </c>
      <c r="J548" s="15">
        <f>SUMIF('2.报价结算清单'!$F$2:$F$601,B548,'2.报价结算清单'!$P$2:$P$601)</f>
        <v>0</v>
      </c>
    </row>
    <row r="549" spans="2:10" hidden="1">
      <c r="B549" s="9" t="s">
        <v>2158</v>
      </c>
      <c r="C549" s="10" t="s">
        <v>64</v>
      </c>
      <c r="D549" s="10" t="s">
        <v>2155</v>
      </c>
      <c r="E549" s="11" t="s">
        <v>65</v>
      </c>
      <c r="F549" s="10" t="s">
        <v>66</v>
      </c>
      <c r="G549" s="12" t="s">
        <v>51</v>
      </c>
      <c r="H549" s="13">
        <f>SUMIF('2.报价结算清单'!$F$2:$F$601,$B549,'2.报价结算清单'!$L$2:$L$601)</f>
        <v>0</v>
      </c>
      <c r="I549" s="13">
        <f>SUMIF('2.报价结算清单'!$F$2:$F$601,$B549,'2.报价结算清单'!$N$2:$N$601)</f>
        <v>0</v>
      </c>
      <c r="J549" s="15">
        <f>SUMIF('2.报价结算清单'!$F$2:$F$601,B549,'2.报价结算清单'!$P$2:$P$601)</f>
        <v>0</v>
      </c>
    </row>
    <row r="550" spans="2:10" ht="26.4" hidden="1">
      <c r="B550" s="1" t="s">
        <v>2159</v>
      </c>
      <c r="C550" s="1" t="s">
        <v>1464</v>
      </c>
      <c r="D550" s="1" t="s">
        <v>2159</v>
      </c>
      <c r="E550" s="1" t="s">
        <v>1465</v>
      </c>
      <c r="F550" s="1" t="s">
        <v>66</v>
      </c>
      <c r="G550" s="2" t="s">
        <v>1466</v>
      </c>
    </row>
  </sheetData>
  <sheetProtection algorithmName="SHA-512" hashValue="nK4goFU2JkeeYk+S1W4odAkOXRQkzQrL4uhOQcNUZmzYKMA2ciH2db7jZZYx58fvpaOzrpjOw0YND8xS1JDqpQ==" saltValue="NjqnngTDC52HkrnY+TX3jA==" spinCount="100000" sheet="1" formatCells="0" formatColumns="0" formatRows="0" insertColumns="0" insertRows="0" insertHyperlinks="0" deleteColumns="0" deleteRows="0" sort="0" autoFilter="0"/>
  <autoFilter ref="B1:J550" xr:uid="{00000000-0009-0000-0000-000005000000}">
    <filterColumn colId="2">
      <filters>
        <filter val="Onsite 人员"/>
      </filters>
    </filterColumn>
  </autoFilter>
  <phoneticPr fontId="42" type="noConversion"/>
  <pageMargins left="0.69930555555555596" right="0.69930555555555596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A50E8-EC6C-4D92-A51B-AB387575F973}">
  <sheetPr>
    <tabColor rgb="FFFFFF00"/>
  </sheetPr>
  <dimension ref="A1:M32"/>
  <sheetViews>
    <sheetView workbookViewId="0">
      <selection activeCell="O20" sqref="O20"/>
    </sheetView>
  </sheetViews>
  <sheetFormatPr defaultRowHeight="13.8"/>
  <cols>
    <col min="5" max="5" width="44.33203125" customWidth="1"/>
    <col min="8" max="8" width="17.88671875" customWidth="1"/>
  </cols>
  <sheetData>
    <row r="1" spans="1:13" ht="14.4">
      <c r="A1" s="189"/>
      <c r="B1" s="189"/>
      <c r="C1" s="190"/>
      <c r="D1" s="191"/>
      <c r="E1" s="192"/>
      <c r="F1" s="193"/>
      <c r="G1" s="191"/>
      <c r="H1" s="194"/>
      <c r="I1" s="195"/>
      <c r="J1" s="191"/>
      <c r="K1" s="189"/>
      <c r="L1" s="189"/>
      <c r="M1" s="189"/>
    </row>
    <row r="2" spans="1:13" ht="14.4">
      <c r="A2" s="189"/>
      <c r="B2" s="189"/>
      <c r="C2" s="190"/>
      <c r="D2" s="191"/>
      <c r="E2" s="192"/>
      <c r="F2" s="193"/>
      <c r="G2" s="191"/>
      <c r="H2" s="194"/>
      <c r="I2" s="195"/>
      <c r="J2" s="191"/>
      <c r="K2" s="189"/>
      <c r="L2" s="189"/>
      <c r="M2" s="189"/>
    </row>
    <row r="3" spans="1:13" ht="17.399999999999999">
      <c r="A3" s="189"/>
      <c r="B3" s="311" t="s">
        <v>2228</v>
      </c>
      <c r="C3" s="312"/>
      <c r="D3" s="313"/>
      <c r="E3" s="314"/>
      <c r="F3" s="315"/>
      <c r="G3" s="316"/>
      <c r="H3" s="317"/>
      <c r="I3" s="318"/>
      <c r="J3" s="316"/>
      <c r="K3" s="189"/>
      <c r="L3" s="189"/>
      <c r="M3" s="189"/>
    </row>
    <row r="4" spans="1:13" ht="14.4">
      <c r="A4" s="191"/>
      <c r="B4" s="196"/>
      <c r="C4" s="197"/>
      <c r="D4" s="198"/>
      <c r="E4" s="199"/>
      <c r="F4" s="200"/>
      <c r="G4" s="198"/>
      <c r="H4" s="201"/>
      <c r="I4" s="202"/>
      <c r="J4" s="203"/>
      <c r="K4" s="191"/>
      <c r="L4" s="191"/>
      <c r="M4" s="191"/>
    </row>
    <row r="5" spans="1:13" ht="14.4">
      <c r="A5" s="191"/>
      <c r="B5" s="204"/>
      <c r="C5" s="205"/>
      <c r="D5" s="206" t="s">
        <v>2229</v>
      </c>
      <c r="E5" s="207" t="s">
        <v>2230</v>
      </c>
      <c r="F5" s="319"/>
      <c r="G5" s="320"/>
      <c r="H5" s="208"/>
      <c r="I5" s="209"/>
      <c r="J5" s="210"/>
      <c r="K5" s="191"/>
      <c r="L5" s="191"/>
      <c r="M5" s="191"/>
    </row>
    <row r="6" spans="1:13" ht="14.4">
      <c r="A6" s="191"/>
      <c r="B6" s="211"/>
      <c r="C6" s="212"/>
      <c r="D6" s="213"/>
      <c r="E6" s="214"/>
      <c r="F6" s="215"/>
      <c r="G6" s="216"/>
      <c r="H6" s="217"/>
      <c r="I6" s="218"/>
      <c r="J6" s="219"/>
      <c r="K6" s="191"/>
      <c r="L6" s="191"/>
      <c r="M6" s="191"/>
    </row>
    <row r="7" spans="1:13" ht="14.4">
      <c r="A7" s="191"/>
      <c r="B7" s="220"/>
      <c r="C7" s="221"/>
      <c r="D7" s="222"/>
      <c r="E7" s="223"/>
      <c r="F7" s="224"/>
      <c r="G7" s="206"/>
      <c r="H7" s="208"/>
      <c r="I7" s="209"/>
      <c r="J7" s="206"/>
      <c r="K7" s="191"/>
      <c r="L7" s="191"/>
      <c r="M7" s="191"/>
    </row>
    <row r="8" spans="1:13" ht="15" customHeight="1">
      <c r="A8" s="225"/>
      <c r="B8" s="226" t="s">
        <v>1467</v>
      </c>
      <c r="C8" s="227" t="s">
        <v>2231</v>
      </c>
      <c r="D8" s="226" t="s">
        <v>2232</v>
      </c>
      <c r="E8" s="228" t="s">
        <v>2233</v>
      </c>
      <c r="F8" s="229" t="s">
        <v>2234</v>
      </c>
      <c r="G8" s="226" t="s">
        <v>2235</v>
      </c>
      <c r="H8" s="230" t="s">
        <v>2236</v>
      </c>
      <c r="I8" s="231" t="s">
        <v>2237</v>
      </c>
      <c r="J8" s="226" t="s">
        <v>2238</v>
      </c>
      <c r="K8" s="225"/>
      <c r="L8" s="225"/>
      <c r="M8" s="225"/>
    </row>
    <row r="9" spans="1:13" ht="15" customHeight="1">
      <c r="A9" s="225"/>
      <c r="B9" s="226">
        <v>1</v>
      </c>
      <c r="C9" s="226" t="s">
        <v>2239</v>
      </c>
      <c r="D9" s="226" t="s">
        <v>2240</v>
      </c>
      <c r="E9" s="232" t="s">
        <v>2241</v>
      </c>
      <c r="F9" s="229">
        <v>1120</v>
      </c>
      <c r="G9" s="226"/>
      <c r="H9" s="230" t="s">
        <v>2242</v>
      </c>
      <c r="I9" s="231" t="s">
        <v>2243</v>
      </c>
      <c r="J9" s="226" t="s">
        <v>2314</v>
      </c>
      <c r="K9" s="225"/>
      <c r="L9" s="225"/>
      <c r="M9" s="225"/>
    </row>
    <row r="10" spans="1:13" ht="15" customHeight="1">
      <c r="A10" s="225"/>
      <c r="B10" s="226">
        <v>2</v>
      </c>
      <c r="C10" s="226" t="s">
        <v>2239</v>
      </c>
      <c r="D10" s="226" t="s">
        <v>2244</v>
      </c>
      <c r="E10" s="232" t="s">
        <v>2245</v>
      </c>
      <c r="F10" s="229">
        <v>1400</v>
      </c>
      <c r="G10" s="226"/>
      <c r="H10" s="230" t="s">
        <v>2246</v>
      </c>
      <c r="I10" s="231" t="s">
        <v>2243</v>
      </c>
      <c r="J10" s="226" t="s">
        <v>2314</v>
      </c>
      <c r="K10" s="233"/>
      <c r="L10" s="233"/>
      <c r="M10" s="233"/>
    </row>
    <row r="11" spans="1:13" ht="15" customHeight="1">
      <c r="A11" s="225"/>
      <c r="B11" s="226">
        <v>3</v>
      </c>
      <c r="C11" s="226" t="s">
        <v>2239</v>
      </c>
      <c r="D11" s="226" t="s">
        <v>2247</v>
      </c>
      <c r="E11" s="232" t="s">
        <v>2248</v>
      </c>
      <c r="F11" s="229">
        <v>0</v>
      </c>
      <c r="G11" s="226">
        <v>563</v>
      </c>
      <c r="H11" s="230" t="s">
        <v>2249</v>
      </c>
      <c r="I11" s="231" t="s">
        <v>2243</v>
      </c>
      <c r="J11" s="226" t="s">
        <v>2314</v>
      </c>
      <c r="K11" s="233"/>
      <c r="L11" s="233"/>
      <c r="M11" s="233"/>
    </row>
    <row r="12" spans="1:13" ht="15" customHeight="1">
      <c r="A12" s="225"/>
      <c r="B12" s="226">
        <v>4</v>
      </c>
      <c r="C12" s="234" t="s">
        <v>2250</v>
      </c>
      <c r="D12" s="234" t="s">
        <v>2251</v>
      </c>
      <c r="E12" s="235" t="s">
        <v>2252</v>
      </c>
      <c r="F12" s="234">
        <v>0</v>
      </c>
      <c r="G12" s="234">
        <v>1237</v>
      </c>
      <c r="H12" s="236" t="s">
        <v>2253</v>
      </c>
      <c r="I12" s="231" t="s">
        <v>2243</v>
      </c>
      <c r="J12" s="226" t="s">
        <v>2314</v>
      </c>
      <c r="K12" s="233"/>
      <c r="L12" s="233"/>
      <c r="M12" s="233"/>
    </row>
    <row r="13" spans="1:13" ht="15" customHeight="1">
      <c r="A13" s="225"/>
      <c r="B13" s="226">
        <v>5</v>
      </c>
      <c r="C13" s="226" t="s">
        <v>1511</v>
      </c>
      <c r="D13" s="226" t="s">
        <v>2254</v>
      </c>
      <c r="E13" s="232" t="s">
        <v>2255</v>
      </c>
      <c r="F13" s="229">
        <v>1590</v>
      </c>
      <c r="G13" s="226"/>
      <c r="H13" s="230" t="s">
        <v>2256</v>
      </c>
      <c r="I13" s="231" t="s">
        <v>2243</v>
      </c>
      <c r="J13" s="226"/>
      <c r="K13" s="237" t="s">
        <v>2257</v>
      </c>
      <c r="L13" s="237"/>
      <c r="M13" s="233"/>
    </row>
    <row r="14" spans="1:13" ht="15" customHeight="1">
      <c r="A14" s="238"/>
      <c r="B14" s="226">
        <v>6</v>
      </c>
      <c r="C14" s="226" t="s">
        <v>2258</v>
      </c>
      <c r="D14" s="226" t="s">
        <v>2254</v>
      </c>
      <c r="E14" s="232" t="s">
        <v>2255</v>
      </c>
      <c r="F14" s="229">
        <v>1590</v>
      </c>
      <c r="G14" s="226"/>
      <c r="H14" s="230" t="s">
        <v>2259</v>
      </c>
      <c r="I14" s="231" t="s">
        <v>2243</v>
      </c>
      <c r="J14" s="226"/>
      <c r="K14" s="237" t="s">
        <v>2257</v>
      </c>
      <c r="L14" s="237"/>
      <c r="M14" s="233"/>
    </row>
    <row r="15" spans="1:13" ht="15" customHeight="1">
      <c r="A15" s="238"/>
      <c r="B15" s="226">
        <v>7</v>
      </c>
      <c r="C15" s="226" t="s">
        <v>2260</v>
      </c>
      <c r="D15" s="226" t="s">
        <v>2261</v>
      </c>
      <c r="E15" s="232" t="s">
        <v>2262</v>
      </c>
      <c r="F15" s="229">
        <v>1480</v>
      </c>
      <c r="G15" s="226"/>
      <c r="H15" s="230" t="s">
        <v>2263</v>
      </c>
      <c r="I15" s="231" t="s">
        <v>2243</v>
      </c>
      <c r="J15" s="226"/>
      <c r="K15" s="237" t="s">
        <v>2257</v>
      </c>
      <c r="L15" s="237"/>
      <c r="M15" s="233"/>
    </row>
    <row r="16" spans="1:13" ht="15" customHeight="1">
      <c r="A16" s="238"/>
      <c r="B16" s="226">
        <v>8</v>
      </c>
      <c r="C16" s="239" t="s">
        <v>2260</v>
      </c>
      <c r="D16" s="239" t="s">
        <v>2264</v>
      </c>
      <c r="E16" s="240" t="s">
        <v>2265</v>
      </c>
      <c r="F16" s="239">
        <v>0</v>
      </c>
      <c r="G16" s="241"/>
      <c r="H16" s="242" t="s">
        <v>2266</v>
      </c>
      <c r="I16" s="243" t="s">
        <v>2243</v>
      </c>
      <c r="J16" s="244"/>
      <c r="K16" s="237" t="s">
        <v>2257</v>
      </c>
      <c r="L16" s="237"/>
      <c r="M16" s="233"/>
    </row>
    <row r="17" spans="1:13" ht="15" customHeight="1">
      <c r="A17" s="238"/>
      <c r="B17" s="226">
        <v>9</v>
      </c>
      <c r="C17" s="239" t="s">
        <v>2258</v>
      </c>
      <c r="D17" s="239" t="s">
        <v>2267</v>
      </c>
      <c r="E17" s="240" t="s">
        <v>2265</v>
      </c>
      <c r="F17" s="239">
        <v>0</v>
      </c>
      <c r="G17" s="241"/>
      <c r="H17" s="242" t="s">
        <v>2268</v>
      </c>
      <c r="I17" s="243" t="s">
        <v>2243</v>
      </c>
      <c r="J17" s="244"/>
      <c r="K17" s="237" t="s">
        <v>2257</v>
      </c>
      <c r="L17" s="237"/>
      <c r="M17" s="233"/>
    </row>
    <row r="18" spans="1:13" ht="15" customHeight="1">
      <c r="A18" s="238"/>
      <c r="B18" s="226">
        <v>10</v>
      </c>
      <c r="C18" s="234" t="s">
        <v>1511</v>
      </c>
      <c r="D18" s="234" t="s">
        <v>2269</v>
      </c>
      <c r="E18" s="235" t="s">
        <v>2270</v>
      </c>
      <c r="F18" s="234">
        <v>2000</v>
      </c>
      <c r="G18" s="245"/>
      <c r="H18" s="236" t="s">
        <v>2271</v>
      </c>
      <c r="I18" s="231" t="s">
        <v>2243</v>
      </c>
      <c r="J18" s="226"/>
      <c r="K18" s="237" t="s">
        <v>2257</v>
      </c>
      <c r="L18" s="237"/>
      <c r="M18" s="233"/>
    </row>
    <row r="19" spans="1:13" ht="15" customHeight="1">
      <c r="A19" s="238"/>
      <c r="B19" s="226">
        <v>11</v>
      </c>
      <c r="C19" s="234" t="s">
        <v>2258</v>
      </c>
      <c r="D19" s="234" t="s">
        <v>2267</v>
      </c>
      <c r="E19" s="246" t="s">
        <v>2272</v>
      </c>
      <c r="F19" s="247">
        <v>1650</v>
      </c>
      <c r="G19" s="248"/>
      <c r="H19" s="249" t="s">
        <v>2273</v>
      </c>
      <c r="I19" s="250">
        <v>310</v>
      </c>
      <c r="J19" s="226"/>
      <c r="K19" s="237" t="s">
        <v>2257</v>
      </c>
      <c r="L19" s="233"/>
      <c r="M19" s="233"/>
    </row>
    <row r="20" spans="1:13" ht="15" customHeight="1">
      <c r="A20" s="238"/>
      <c r="B20" s="226">
        <v>12</v>
      </c>
      <c r="C20" s="234" t="s">
        <v>2260</v>
      </c>
      <c r="D20" s="234" t="s">
        <v>2264</v>
      </c>
      <c r="E20" s="246" t="s">
        <v>2272</v>
      </c>
      <c r="F20" s="247">
        <v>1650</v>
      </c>
      <c r="G20" s="248"/>
      <c r="H20" s="249" t="s">
        <v>2274</v>
      </c>
      <c r="I20" s="250">
        <v>310</v>
      </c>
      <c r="J20" s="226"/>
      <c r="K20" s="237" t="s">
        <v>2257</v>
      </c>
      <c r="L20" s="233"/>
      <c r="M20" s="233"/>
    </row>
    <row r="21" spans="1:13" ht="15" customHeight="1">
      <c r="A21" s="238"/>
      <c r="B21" s="226">
        <v>13</v>
      </c>
      <c r="C21" s="250" t="s">
        <v>2260</v>
      </c>
      <c r="D21" s="250" t="s">
        <v>2275</v>
      </c>
      <c r="E21" s="251" t="s">
        <v>2276</v>
      </c>
      <c r="F21" s="250">
        <v>1480</v>
      </c>
      <c r="G21" s="250"/>
      <c r="H21" s="250" t="s">
        <v>2277</v>
      </c>
      <c r="I21" s="250">
        <v>310</v>
      </c>
      <c r="J21" s="250" t="s">
        <v>2278</v>
      </c>
      <c r="K21" s="237" t="s">
        <v>2279</v>
      </c>
      <c r="L21" s="233"/>
      <c r="M21" s="233"/>
    </row>
    <row r="22" spans="1:13" ht="15" customHeight="1">
      <c r="A22" s="238"/>
      <c r="B22" s="226">
        <v>14</v>
      </c>
      <c r="C22" s="250" t="s">
        <v>2260</v>
      </c>
      <c r="D22" s="250" t="s">
        <v>2280</v>
      </c>
      <c r="E22" s="251" t="s">
        <v>2281</v>
      </c>
      <c r="F22" s="249">
        <v>1890</v>
      </c>
      <c r="G22" s="250"/>
      <c r="H22" s="250" t="s">
        <v>2282</v>
      </c>
      <c r="I22" s="250">
        <v>310</v>
      </c>
      <c r="J22" s="250" t="s">
        <v>2278</v>
      </c>
      <c r="K22" s="237" t="s">
        <v>2279</v>
      </c>
      <c r="L22" s="233"/>
      <c r="M22" s="233"/>
    </row>
    <row r="23" spans="1:13" ht="15" customHeight="1">
      <c r="A23" s="238"/>
      <c r="B23" s="226">
        <v>15</v>
      </c>
      <c r="C23" s="250" t="s">
        <v>1511</v>
      </c>
      <c r="D23" s="250" t="s">
        <v>2283</v>
      </c>
      <c r="E23" s="251" t="s">
        <v>2284</v>
      </c>
      <c r="F23" s="250">
        <v>1670</v>
      </c>
      <c r="G23" s="250"/>
      <c r="H23" s="250" t="s">
        <v>2285</v>
      </c>
      <c r="I23" s="250">
        <v>310</v>
      </c>
      <c r="J23" s="250" t="s">
        <v>2278</v>
      </c>
      <c r="K23" s="237" t="s">
        <v>2279</v>
      </c>
      <c r="L23" s="233"/>
      <c r="M23" s="233"/>
    </row>
    <row r="24" spans="1:13" ht="15" customHeight="1">
      <c r="A24" s="238"/>
      <c r="B24" s="226">
        <v>16</v>
      </c>
      <c r="C24" s="234" t="s">
        <v>1511</v>
      </c>
      <c r="D24" s="234" t="s">
        <v>2286</v>
      </c>
      <c r="E24" s="252" t="s">
        <v>2287</v>
      </c>
      <c r="F24" s="230">
        <v>1890</v>
      </c>
      <c r="G24" s="234"/>
      <c r="H24" s="250" t="s">
        <v>2288</v>
      </c>
      <c r="I24" s="250">
        <v>310</v>
      </c>
      <c r="J24" s="250" t="s">
        <v>2278</v>
      </c>
      <c r="K24" s="237" t="s">
        <v>2279</v>
      </c>
      <c r="L24" s="233"/>
      <c r="M24" s="233"/>
    </row>
    <row r="25" spans="1:13" ht="15" customHeight="1">
      <c r="A25" s="189"/>
      <c r="B25" s="253">
        <v>22</v>
      </c>
      <c r="C25" s="254"/>
      <c r="D25" s="254"/>
      <c r="E25" s="254"/>
      <c r="F25" s="254"/>
      <c r="G25" s="254"/>
      <c r="H25" s="254"/>
      <c r="I25" s="254"/>
      <c r="J25" s="254"/>
      <c r="K25" s="255"/>
      <c r="L25" s="255"/>
      <c r="M25" s="255"/>
    </row>
    <row r="26" spans="1:13" ht="15" customHeight="1">
      <c r="A26" s="191"/>
      <c r="B26" s="321" t="s">
        <v>2289</v>
      </c>
      <c r="C26" s="322"/>
      <c r="D26" s="323"/>
      <c r="E26" s="324"/>
      <c r="F26" s="256">
        <f>SUM(F9:F24)</f>
        <v>19410</v>
      </c>
      <c r="G26" s="256">
        <f>G11+G12</f>
        <v>1800</v>
      </c>
      <c r="H26" s="257"/>
      <c r="I26" s="258"/>
      <c r="J26" s="259"/>
      <c r="K26" s="255"/>
      <c r="L26" s="255"/>
      <c r="M26" s="255"/>
    </row>
    <row r="27" spans="1:13" ht="15" customHeight="1">
      <c r="A27" s="191"/>
      <c r="B27" s="303" t="s">
        <v>2290</v>
      </c>
      <c r="C27" s="304"/>
      <c r="D27" s="305"/>
      <c r="E27" s="306"/>
      <c r="F27" s="307">
        <f>F26+G26</f>
        <v>21210</v>
      </c>
      <c r="G27" s="308"/>
      <c r="H27" s="309"/>
      <c r="I27" s="310"/>
      <c r="J27" s="308"/>
      <c r="K27" s="255"/>
      <c r="L27" s="255"/>
      <c r="M27" s="255"/>
    </row>
    <row r="28" spans="1:13" ht="15" customHeight="1">
      <c r="A28" s="191"/>
      <c r="B28" s="303" t="s">
        <v>2291</v>
      </c>
      <c r="C28" s="304"/>
      <c r="D28" s="305"/>
      <c r="E28" s="306"/>
      <c r="F28" s="307"/>
      <c r="G28" s="308"/>
      <c r="H28" s="309"/>
      <c r="I28" s="310"/>
      <c r="J28" s="308"/>
      <c r="K28" s="255"/>
      <c r="L28" s="255"/>
      <c r="M28" s="255"/>
    </row>
    <row r="29" spans="1:13" ht="15" customHeight="1">
      <c r="A29" s="189"/>
      <c r="B29" s="260"/>
      <c r="C29" s="261"/>
      <c r="D29" s="262"/>
      <c r="E29" s="263"/>
      <c r="F29" s="264"/>
      <c r="G29" s="262"/>
      <c r="H29" s="265"/>
      <c r="I29" s="266"/>
      <c r="J29" s="262"/>
      <c r="K29" s="255"/>
      <c r="L29" s="255"/>
      <c r="M29" s="255"/>
    </row>
    <row r="30" spans="1:13" ht="14.4">
      <c r="A30" s="189"/>
      <c r="B30" s="189"/>
      <c r="C30" s="221" t="s">
        <v>2292</v>
      </c>
      <c r="D30" s="223" t="s">
        <v>2293</v>
      </c>
      <c r="E30" s="192"/>
      <c r="F30" s="224" t="s">
        <v>2294</v>
      </c>
      <c r="G30" s="223"/>
      <c r="H30" s="194"/>
      <c r="I30" s="195"/>
      <c r="J30" s="191"/>
      <c r="K30" s="189"/>
      <c r="L30" s="189"/>
      <c r="M30" s="189"/>
    </row>
    <row r="31" spans="1:13" ht="14.4">
      <c r="A31" s="189"/>
      <c r="B31" s="189"/>
      <c r="C31" s="190"/>
      <c r="D31" s="191"/>
      <c r="E31" s="192"/>
      <c r="F31" s="193"/>
      <c r="G31" s="191"/>
      <c r="H31" s="194"/>
      <c r="I31" s="267"/>
      <c r="J31" s="191"/>
      <c r="K31" s="189"/>
      <c r="L31" s="189"/>
      <c r="M31" s="189"/>
    </row>
    <row r="32" spans="1:13" ht="14.4">
      <c r="A32" s="189"/>
      <c r="B32" s="189"/>
      <c r="C32" s="190"/>
      <c r="D32" s="191"/>
      <c r="E32" s="192"/>
      <c r="F32" s="224"/>
      <c r="G32" s="223"/>
      <c r="H32" s="208"/>
      <c r="I32" s="195"/>
      <c r="J32" s="191"/>
      <c r="K32" s="189"/>
      <c r="L32" s="189"/>
      <c r="M32" s="189"/>
    </row>
  </sheetData>
  <mergeCells count="7">
    <mergeCell ref="B28:E28"/>
    <mergeCell ref="F28:J28"/>
    <mergeCell ref="B3:J3"/>
    <mergeCell ref="F5:G5"/>
    <mergeCell ref="B26:E26"/>
    <mergeCell ref="B27:E27"/>
    <mergeCell ref="F27:J27"/>
  </mergeCells>
  <phoneticPr fontId="4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1</vt:i4>
      </vt:variant>
    </vt:vector>
  </HeadingPairs>
  <TitlesOfParts>
    <vt:vector size="8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机票明细表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291920753@qq.com</cp:lastModifiedBy>
  <dcterms:created xsi:type="dcterms:W3CDTF">2023-08-07T08:45:00Z</dcterms:created>
  <dcterms:modified xsi:type="dcterms:W3CDTF">2024-08-30T02:28:22Z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A595C8D3BCED41CC81436D4B6865B41B_13</vt:lpwstr>
  </property>
  <property fmtid="{D5CDD505-2E9C-101B-9397-08002B2CF9AE}" pid="3" name="KSOProductBuildVer">
    <vt:lpwstr>2052-12.1.0.16388</vt:lpwstr>
  </property>
</Properties>
</file>