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0160" yWindow="1560" windowWidth="25600" windowHeight="14040" tabRatio="693" activeTab="1"/>
  </bookViews>
  <sheets>
    <sheet name="常规报价" sheetId="14" r:id="rId1"/>
    <sheet name="沸点年会报价" sheetId="15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8" i="15" l="1"/>
  <c r="I70" i="15"/>
  <c r="I71" i="15"/>
  <c r="I72" i="15"/>
  <c r="I73" i="15"/>
  <c r="I74" i="15"/>
  <c r="I75" i="15"/>
  <c r="I76" i="15"/>
  <c r="I77" i="15"/>
  <c r="I79" i="15"/>
  <c r="I80" i="15"/>
  <c r="I81" i="15"/>
  <c r="I82" i="15"/>
  <c r="I83" i="15"/>
  <c r="I84" i="15"/>
  <c r="I85" i="15"/>
  <c r="I86" i="15"/>
  <c r="I87" i="15"/>
  <c r="H88" i="15"/>
  <c r="I88" i="15"/>
  <c r="H89" i="15"/>
  <c r="I89" i="15"/>
  <c r="H90" i="15"/>
  <c r="I90" i="15"/>
  <c r="I91" i="15"/>
  <c r="H92" i="15"/>
  <c r="I92" i="15"/>
  <c r="I93" i="15"/>
  <c r="I94" i="15"/>
  <c r="I95" i="15"/>
  <c r="I96" i="15"/>
  <c r="H97" i="15"/>
  <c r="I97" i="15"/>
  <c r="I98" i="15"/>
  <c r="I99" i="15"/>
  <c r="I100" i="15"/>
  <c r="I4" i="15"/>
  <c r="I5" i="15"/>
  <c r="I6" i="15"/>
  <c r="I7" i="15"/>
  <c r="D8" i="15"/>
  <c r="I8" i="15"/>
  <c r="I9" i="15"/>
  <c r="I10" i="15"/>
  <c r="I11" i="15"/>
  <c r="I12" i="15"/>
  <c r="I13" i="15"/>
  <c r="I14" i="15"/>
  <c r="I15" i="15"/>
  <c r="I16" i="15"/>
  <c r="I17" i="15"/>
  <c r="I18" i="15"/>
  <c r="H59" i="15"/>
  <c r="I59" i="15"/>
  <c r="I60" i="15"/>
  <c r="I61" i="15"/>
  <c r="I62" i="15"/>
  <c r="I64" i="15"/>
  <c r="H65" i="15"/>
  <c r="I65" i="15"/>
  <c r="I66" i="15"/>
  <c r="I67" i="15"/>
  <c r="I68" i="15"/>
  <c r="I69" i="15"/>
  <c r="D19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101" i="15"/>
  <c r="I102" i="15"/>
  <c r="I103" i="15"/>
  <c r="I64" i="14"/>
  <c r="I78" i="14"/>
  <c r="I53" i="14"/>
  <c r="I21" i="14"/>
  <c r="I54" i="14"/>
  <c r="I55" i="14"/>
  <c r="I56" i="14"/>
  <c r="I59" i="14"/>
  <c r="H98" i="14"/>
  <c r="I99" i="14"/>
  <c r="I98" i="14"/>
  <c r="I94" i="14"/>
  <c r="H93" i="14"/>
  <c r="H90" i="14"/>
  <c r="H91" i="14"/>
  <c r="I90" i="14"/>
  <c r="I91" i="14"/>
  <c r="I92" i="14"/>
  <c r="I93" i="14"/>
  <c r="I95" i="14"/>
  <c r="I96" i="14"/>
  <c r="I97" i="14"/>
  <c r="I71" i="14"/>
  <c r="I72" i="14"/>
  <c r="I73" i="14"/>
  <c r="I74" i="14"/>
  <c r="I75" i="14"/>
  <c r="I76" i="14"/>
  <c r="I77" i="14"/>
  <c r="I79" i="14"/>
  <c r="I80" i="14"/>
  <c r="I81" i="14"/>
  <c r="I82" i="14"/>
  <c r="I83" i="14"/>
  <c r="I84" i="14"/>
  <c r="I85" i="14"/>
  <c r="I86" i="14"/>
  <c r="I87" i="14"/>
  <c r="I88" i="14"/>
  <c r="H89" i="14"/>
  <c r="I89" i="14"/>
  <c r="I100" i="14"/>
  <c r="I101" i="14"/>
  <c r="I4" i="14"/>
  <c r="I5" i="14"/>
  <c r="I6" i="14"/>
  <c r="I7" i="14"/>
  <c r="D8" i="14"/>
  <c r="I8" i="14"/>
  <c r="I9" i="14"/>
  <c r="I10" i="14"/>
  <c r="I11" i="14"/>
  <c r="I12" i="14"/>
  <c r="I13" i="14"/>
  <c r="I14" i="14"/>
  <c r="I15" i="14"/>
  <c r="I16" i="14"/>
  <c r="I17" i="14"/>
  <c r="I18" i="14"/>
  <c r="H60" i="14"/>
  <c r="I60" i="14"/>
  <c r="I61" i="14"/>
  <c r="I62" i="14"/>
  <c r="I63" i="14"/>
  <c r="I65" i="14"/>
  <c r="H66" i="14"/>
  <c r="I66" i="14"/>
  <c r="I67" i="14"/>
  <c r="I68" i="14"/>
  <c r="I69" i="14"/>
  <c r="I70" i="14"/>
  <c r="D19" i="14"/>
  <c r="I19" i="14"/>
  <c r="I20" i="14"/>
  <c r="I22" i="14"/>
  <c r="I23" i="14"/>
  <c r="I24" i="14"/>
  <c r="I25" i="14"/>
  <c r="I26" i="14"/>
  <c r="I27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7" i="14"/>
  <c r="I58" i="14"/>
  <c r="I102" i="14"/>
  <c r="I103" i="14"/>
  <c r="I104" i="14"/>
</calcChain>
</file>

<file path=xl/sharedStrings.xml><?xml version="1.0" encoding="utf-8"?>
<sst xmlns="http://schemas.openxmlformats.org/spreadsheetml/2006/main" count="663" uniqueCount="169">
  <si>
    <t>报价项目</t>
  </si>
  <si>
    <t>报价规格</t>
  </si>
  <si>
    <t>预算数量</t>
  </si>
  <si>
    <t>预算价格</t>
  </si>
  <si>
    <t>备注</t>
  </si>
  <si>
    <t>NO.</t>
  </si>
  <si>
    <t>单位</t>
  </si>
  <si>
    <t>单价</t>
  </si>
  <si>
    <t>小计</t>
  </si>
  <si>
    <t>人</t>
  </si>
  <si>
    <t>会议费用合计</t>
  </si>
  <si>
    <t>天</t>
  </si>
  <si>
    <t>摄影摄像</t>
  </si>
  <si>
    <t>净价合计</t>
  </si>
  <si>
    <t>税费6%</t>
  </si>
  <si>
    <t>人</t>
    <rPh sb="0" eb="1">
      <t>ren</t>
    </rPh>
    <phoneticPr fontId="4" type="noConversion"/>
  </si>
  <si>
    <t>次</t>
    <rPh sb="0" eb="1">
      <t>ci</t>
    </rPh>
    <phoneticPr fontId="4" type="noConversion"/>
  </si>
  <si>
    <t>个</t>
    <rPh sb="0" eb="1">
      <t>ge</t>
    </rPh>
    <phoneticPr fontId="4" type="noConversion"/>
  </si>
  <si>
    <t>平米</t>
    <rPh sb="0" eb="1">
      <t>ping'mi</t>
    </rPh>
    <phoneticPr fontId="4" type="noConversion"/>
  </si>
  <si>
    <t>天</t>
    <rPh sb="0" eb="1">
      <t>tian</t>
    </rPh>
    <phoneticPr fontId="4" type="noConversion"/>
  </si>
  <si>
    <t>烟灰拉绒地毯</t>
    <rPh sb="0" eb="1">
      <t>yan'hui</t>
    </rPh>
    <rPh sb="2" eb="3">
      <t>la'r</t>
    </rPh>
    <rPh sb="4" eb="5">
      <t>di'tan</t>
    </rPh>
    <phoneticPr fontId="4" type="noConversion"/>
  </si>
  <si>
    <t>地毯</t>
    <rPh sb="0" eb="1">
      <t>di'tan</t>
    </rPh>
    <phoneticPr fontId="4" type="noConversion"/>
  </si>
  <si>
    <t>车</t>
    <rPh sb="0" eb="1">
      <t>che</t>
    </rPh>
    <phoneticPr fontId="4" type="noConversion"/>
  </si>
  <si>
    <t>项目经理</t>
    <rPh sb="0" eb="1">
      <t>xiang'mu</t>
    </rPh>
    <rPh sb="2" eb="3">
      <t>jing'li</t>
    </rPh>
    <phoneticPr fontId="4" type="noConversion"/>
  </si>
  <si>
    <t>期</t>
    <rPh sb="0" eb="1">
      <t>qi</t>
    </rPh>
    <phoneticPr fontId="4" type="noConversion"/>
  </si>
  <si>
    <t>设计费用</t>
    <rPh sb="0" eb="1">
      <t>she'ji</t>
    </rPh>
    <rPh sb="2" eb="3">
      <t>fei'y</t>
    </rPh>
    <phoneticPr fontId="4" type="noConversion"/>
  </si>
  <si>
    <t>餐</t>
    <rPh sb="0" eb="1">
      <t>can</t>
    </rPh>
    <phoneticPr fontId="4" type="noConversion"/>
  </si>
  <si>
    <t>项目助理</t>
    <rPh sb="0" eb="1">
      <t>xiang'mu</t>
    </rPh>
    <rPh sb="2" eb="3">
      <t>zhu'li</t>
    </rPh>
    <phoneticPr fontId="4" type="noConversion"/>
  </si>
  <si>
    <t>其他费用合计</t>
    <rPh sb="0" eb="1">
      <t>qi'ta</t>
    </rPh>
    <rPh sb="2" eb="3">
      <t>fei'y</t>
    </rPh>
    <phoneticPr fontId="4" type="noConversion"/>
  </si>
  <si>
    <t>人员费用合计</t>
    <rPh sb="0" eb="1">
      <t>ren'yuan</t>
    </rPh>
    <rPh sb="2" eb="3">
      <t>fei'y</t>
    </rPh>
    <phoneticPr fontId="4" type="noConversion"/>
  </si>
  <si>
    <t>签到背景板</t>
    <rPh sb="0" eb="1">
      <t>qian'dao</t>
    </rPh>
    <rPh sb="2" eb="3">
      <t>bei'jing'b</t>
    </rPh>
    <phoneticPr fontId="4" type="noConversion"/>
  </si>
  <si>
    <t>踏步</t>
  </si>
  <si>
    <t>米</t>
    <rPh sb="0" eb="1">
      <t>mi</t>
    </rPh>
    <phoneticPr fontId="4" type="noConversion"/>
  </si>
  <si>
    <t>PHILIPS  HNS7240T  Monitor  监视器(液晶 ，24")</t>
  </si>
  <si>
    <t>P3LED Display LED大屏幕</t>
    <phoneticPr fontId="4" type="noConversion"/>
  </si>
  <si>
    <t>Small  Controller  小型控制台</t>
    <phoneticPr fontId="4" type="noConversion"/>
  </si>
  <si>
    <t>套</t>
    <rPh sb="0" eb="1">
      <t>tao</t>
    </rPh>
    <phoneticPr fontId="4" type="noConversion"/>
  </si>
  <si>
    <t>活动现场会务人员</t>
    <rPh sb="0" eb="1">
      <t>huo'dong</t>
    </rPh>
    <rPh sb="2" eb="3">
      <t>xian'c</t>
    </rPh>
    <rPh sb="4" eb="5">
      <t>hui'w</t>
    </rPh>
    <rPh sb="6" eb="7">
      <t>ren'yuan</t>
    </rPh>
    <phoneticPr fontId="4" type="noConversion"/>
  </si>
  <si>
    <t>人员餐费</t>
    <rPh sb="0" eb="1">
      <t>ren'yuan</t>
    </rPh>
    <rPh sb="2" eb="3">
      <t>can'fei</t>
    </rPh>
    <phoneticPr fontId="4" type="noConversion"/>
  </si>
  <si>
    <t>AV费用</t>
    <rPh sb="2" eb="3">
      <t>fei'y</t>
    </rPh>
    <phoneticPr fontId="4" type="noConversion"/>
  </si>
  <si>
    <t>趟</t>
    <rPh sb="0" eb="1">
      <t>tang</t>
    </rPh>
    <phoneticPr fontId="4" type="noConversion"/>
  </si>
  <si>
    <t>挂绳</t>
  </si>
  <si>
    <t>根</t>
    <rPh sb="0" eb="1">
      <t>gen</t>
    </rPh>
    <phoneticPr fontId="4" type="noConversion"/>
  </si>
  <si>
    <t>舞台</t>
    <rPh sb="0" eb="1">
      <t>wu'tai</t>
    </rPh>
    <phoneticPr fontId="4" type="noConversion"/>
  </si>
  <si>
    <t>9小时，超出9小时75/小时</t>
    <rPh sb="1" eb="2">
      <t>xiao'shi</t>
    </rPh>
    <rPh sb="4" eb="5">
      <t>chao'ch</t>
    </rPh>
    <rPh sb="7" eb="8">
      <t>xiao'shi</t>
    </rPh>
    <rPh sb="12" eb="13">
      <t>xiao'sh</t>
    </rPh>
    <phoneticPr fontId="4" type="noConversion"/>
  </si>
  <si>
    <t>进撤场人员</t>
    <rPh sb="3" eb="4">
      <t>ren'yuan</t>
    </rPh>
    <phoneticPr fontId="4" type="noConversion"/>
  </si>
  <si>
    <t>人次</t>
    <rPh sb="0" eb="1">
      <t>ren'ci</t>
    </rPh>
    <phoneticPr fontId="4" type="noConversion"/>
  </si>
  <si>
    <t>市内运输</t>
    <rPh sb="0" eb="1">
      <t>shi'nei</t>
    </rPh>
    <rPh sb="2" eb="3">
      <t>yun'shu</t>
    </rPh>
    <phoneticPr fontId="4" type="noConversion"/>
  </si>
  <si>
    <t>次</t>
    <phoneticPr fontId="4" type="noConversion"/>
  </si>
  <si>
    <t>套</t>
    <phoneticPr fontId="4" type="noConversion"/>
  </si>
  <si>
    <t>签到桌花</t>
    <rPh sb="0" eb="1">
      <t>qian'dao</t>
    </rPh>
    <rPh sb="2" eb="3">
      <t>zhuo</t>
    </rPh>
    <phoneticPr fontId="4" type="noConversion"/>
  </si>
  <si>
    <t>PANASONIC  等离子(50" ，全高清)</t>
    <phoneticPr fontId="4" type="noConversion"/>
  </si>
  <si>
    <t>SHURE UR4D+接收机</t>
    <phoneticPr fontId="4" type="noConversion"/>
  </si>
  <si>
    <t xml:space="preserve">SHURE 无线手持式话筒 </t>
    <phoneticPr fontId="4" type="noConversion"/>
  </si>
  <si>
    <t>U段天线放大传输系统</t>
    <phoneticPr fontId="4" type="noConversion"/>
  </si>
  <si>
    <t>三合一光束电脑灯</t>
  </si>
  <si>
    <t>LED PAR</t>
  </si>
  <si>
    <t>成像灯</t>
  </si>
  <si>
    <t>电脑灯调光台</t>
  </si>
  <si>
    <t>信号放大器</t>
  </si>
  <si>
    <t>数字硅车</t>
  </si>
  <si>
    <t>电柜</t>
  </si>
  <si>
    <t>Truss单柱(Black)</t>
  </si>
  <si>
    <t>主配电缆</t>
  </si>
  <si>
    <t>个</t>
    <phoneticPr fontId="4" type="noConversion"/>
  </si>
  <si>
    <t>灯光配套线材</t>
    <phoneticPr fontId="4" type="noConversion"/>
  </si>
  <si>
    <t>视频操控师</t>
    <phoneticPr fontId="4" type="noConversion"/>
  </si>
  <si>
    <t>音响操控师</t>
    <phoneticPr fontId="4" type="noConversion"/>
  </si>
  <si>
    <t>灯光师</t>
    <phoneticPr fontId="4" type="noConversion"/>
  </si>
  <si>
    <t>光纤系统</t>
    <phoneticPr fontId="4" type="noConversion"/>
  </si>
  <si>
    <t xml:space="preserve">Optical Fiber Syestem  </t>
    <phoneticPr fontId="4" type="noConversion"/>
  </si>
  <si>
    <t>SHURE ULX-D Beta 58</t>
    <phoneticPr fontId="4" type="noConversion"/>
  </si>
  <si>
    <t>对讲机</t>
    <phoneticPr fontId="4" type="noConversion"/>
  </si>
  <si>
    <t>HYT TC620</t>
    <phoneticPr fontId="4" type="noConversion"/>
  </si>
  <si>
    <t>立体LOGO灯箱字</t>
    <rPh sb="0" eb="1">
      <t>li'ti</t>
    </rPh>
    <rPh sb="6" eb="7">
      <t>xie'ban</t>
    </rPh>
    <rPh sb="8" eb="9">
      <t>zi</t>
    </rPh>
    <phoneticPr fontId="4" type="noConversion"/>
  </si>
  <si>
    <t>沸点资本</t>
    <phoneticPr fontId="4" type="noConversion"/>
  </si>
  <si>
    <t>立体LOGO灯箱字</t>
    <phoneticPr fontId="4" type="noConversion"/>
  </si>
  <si>
    <t>提词器</t>
    <phoneticPr fontId="4" type="noConversion"/>
  </si>
  <si>
    <t>进撤场人工</t>
    <phoneticPr fontId="4" type="noConversion"/>
  </si>
  <si>
    <t>人</t>
    <phoneticPr fontId="4" type="noConversion"/>
  </si>
  <si>
    <t>摄影师 4小时</t>
    <rPh sb="6" eb="7">
      <t>xiao'shi</t>
    </rPh>
    <phoneticPr fontId="4" type="noConversion"/>
  </si>
  <si>
    <t>摄像师 4小时</t>
    <rPh sb="1" eb="2">
      <t>xiang</t>
    </rPh>
    <rPh sb="5" eb="6">
      <t>xiao'shi</t>
    </rPh>
    <phoneticPr fontId="4" type="noConversion"/>
  </si>
  <si>
    <t>兼职</t>
    <rPh sb="0" eb="1">
      <t>jian'zhi</t>
    </rPh>
    <phoneticPr fontId="4" type="noConversion"/>
  </si>
  <si>
    <t>LED处理器</t>
    <phoneticPr fontId="4" type="noConversion"/>
  </si>
  <si>
    <t>MIG-560D</t>
    <phoneticPr fontId="4" type="noConversion"/>
  </si>
  <si>
    <t>Video Cable 视频线材</t>
    <phoneticPr fontId="4" type="noConversion"/>
  </si>
  <si>
    <t>TWAudio VERA10</t>
  </si>
  <si>
    <t>返送音箱</t>
    <phoneticPr fontId="4" type="noConversion"/>
  </si>
  <si>
    <t xml:space="preserve">数字调音台 </t>
  </si>
  <si>
    <t>视频笔记本电脑(APPLE , MACBOOK)</t>
    <rPh sb="0" eb="1">
      <t>shi'p</t>
    </rPh>
    <phoneticPr fontId="4" type="noConversion"/>
  </si>
  <si>
    <t>音频笔记本电脑(APPLE , MACBOOK)</t>
    <rPh sb="0" eb="1">
      <t>yin'pin</t>
    </rPh>
    <phoneticPr fontId="4" type="noConversion"/>
  </si>
  <si>
    <t>16路音频缆车</t>
  </si>
  <si>
    <t>CANARE 16CHA</t>
  </si>
  <si>
    <t>个</t>
    <rPh sb="0" eb="1">
      <t>g</t>
    </rPh>
    <phoneticPr fontId="4" type="noConversion"/>
  </si>
  <si>
    <t>音频线材</t>
    <rPh sb="0" eb="1">
      <t>yin'p</t>
    </rPh>
    <phoneticPr fontId="4" type="noConversion"/>
  </si>
  <si>
    <t>免费</t>
    <rPh sb="0" eb="1">
      <t>mian'fei</t>
    </rPh>
    <phoneticPr fontId="4" type="noConversion"/>
  </si>
  <si>
    <t>无线对讲主机</t>
  </si>
  <si>
    <t>CLEAR-COM BS210</t>
  </si>
  <si>
    <t>无线接收机及耳机</t>
  </si>
  <si>
    <t>CLEAR-COM BP210+HS15</t>
  </si>
  <si>
    <t>优惠</t>
    <rPh sb="0" eb="1">
      <t>you'hui</t>
    </rPh>
    <phoneticPr fontId="4" type="noConversion"/>
  </si>
  <si>
    <t>木质裱写真4.7*3</t>
    <rPh sb="0" eb="1">
      <t>mu'zhi</t>
    </rPh>
    <rPh sb="2" eb="3">
      <t>biao'xie'zhen</t>
    </rPh>
    <phoneticPr fontId="4" type="noConversion"/>
  </si>
  <si>
    <t>基金募集成功发布视频</t>
    <rPh sb="0" eb="1">
      <t>ji jin</t>
    </rPh>
    <rPh sb="2" eb="3">
      <t>mu ji</t>
    </rPh>
    <rPh sb="4" eb="5">
      <t>cheng g</t>
    </rPh>
    <rPh sb="6" eb="7">
      <t>fa'bu</t>
    </rPh>
    <rPh sb="8" eb="9">
      <t>shi'p</t>
    </rPh>
    <phoneticPr fontId="4" type="noConversion"/>
  </si>
  <si>
    <t>沸点帮联盟发布视频</t>
    <rPh sb="0" eb="1">
      <t>fei dian bang</t>
    </rPh>
    <rPh sb="3" eb="4">
      <t>lian meng</t>
    </rPh>
    <rPh sb="5" eb="6">
      <t>fa'bu</t>
    </rPh>
    <rPh sb="7" eb="8">
      <t>shi'p</t>
    </rPh>
    <phoneticPr fontId="4" type="noConversion"/>
  </si>
  <si>
    <t>嘉宾祝福视频剪辑</t>
    <rPh sb="0" eb="1">
      <t>jia b</t>
    </rPh>
    <rPh sb="2" eb="3">
      <t>zhu f</t>
    </rPh>
    <rPh sb="4" eb="5">
      <t>shi p</t>
    </rPh>
    <rPh sb="6" eb="7">
      <t>jian ji</t>
    </rPh>
    <phoneticPr fontId="4" type="noConversion"/>
  </si>
  <si>
    <t>沸点帮成员亮相视频</t>
    <rPh sb="0" eb="1">
      <t>fei dian b</t>
    </rPh>
    <rPh sb="3" eb="4">
      <t>chng yuan</t>
    </rPh>
    <rPh sb="5" eb="6">
      <t>liang x</t>
    </rPh>
    <rPh sb="7" eb="8">
      <t>shi p</t>
    </rPh>
    <phoneticPr fontId="4" type="noConversion"/>
  </si>
  <si>
    <t>礼仪</t>
    <rPh sb="0" eb="1">
      <t>li yi</t>
    </rPh>
    <phoneticPr fontId="4" type="noConversion"/>
  </si>
  <si>
    <t>安保</t>
    <rPh sb="0" eb="1">
      <t>an bao</t>
    </rPh>
    <phoneticPr fontId="4" type="noConversion"/>
  </si>
  <si>
    <t>人员</t>
    <rPh sb="0" eb="1">
      <t>ren y</t>
    </rPh>
    <phoneticPr fontId="4" type="noConversion"/>
  </si>
  <si>
    <t>AV费用合计</t>
    <rPh sb="2" eb="3">
      <t>fei'y</t>
    </rPh>
    <phoneticPr fontId="4" type="noConversion"/>
  </si>
  <si>
    <t>报批费用</t>
    <rPh sb="0" eb="1">
      <t>bao pi</t>
    </rPh>
    <rPh sb="2" eb="3">
      <t>fei yong</t>
    </rPh>
    <phoneticPr fontId="4" type="noConversion"/>
  </si>
  <si>
    <t>沙发租赁</t>
    <rPh sb="0" eb="1">
      <t>sha fa</t>
    </rPh>
    <rPh sb="2" eb="3">
      <t>zu lin</t>
    </rPh>
    <phoneticPr fontId="4" type="noConversion"/>
  </si>
  <si>
    <t>茶几租赁</t>
    <rPh sb="0" eb="1">
      <t>cha ji</t>
    </rPh>
    <rPh sb="2" eb="3">
      <t>zu lin</t>
    </rPh>
    <phoneticPr fontId="4" type="noConversion"/>
  </si>
  <si>
    <t>签到背景板黑丝绒</t>
    <rPh sb="0" eb="1">
      <t>qian'dao</t>
    </rPh>
    <rPh sb="2" eb="3">
      <t>bei'jing'b</t>
    </rPh>
    <rPh sb="5" eb="6">
      <t>hei si rong</t>
    </rPh>
    <phoneticPr fontId="4" type="noConversion"/>
  </si>
  <si>
    <t>块</t>
    <rPh sb="0" eb="1">
      <t>kuai</t>
    </rPh>
    <phoneticPr fontId="4" type="noConversion"/>
  </si>
  <si>
    <t>CHAO</t>
    <phoneticPr fontId="4" type="noConversion"/>
  </si>
  <si>
    <t xml:space="preserve">线阵列中高频音箱 </t>
  </si>
  <si>
    <t>TWAudio VERAS30</t>
  </si>
  <si>
    <t>线阵列超低频音箱</t>
  </si>
  <si>
    <t>签到处易拉宝</t>
    <rPh sb="0" eb="1">
      <t>qian dao</t>
    </rPh>
    <rPh sb="2" eb="3">
      <t>chu</t>
    </rPh>
    <rPh sb="3" eb="4">
      <t>yi la bao</t>
    </rPh>
    <phoneticPr fontId="4" type="noConversion"/>
  </si>
  <si>
    <t>会场指示易拉宝</t>
    <rPh sb="0" eb="1">
      <t>hui c</t>
    </rPh>
    <rPh sb="2" eb="3">
      <t>zhi shi</t>
    </rPh>
    <rPh sb="4" eb="5">
      <t>yi la b</t>
    </rPh>
    <phoneticPr fontId="4" type="noConversion"/>
  </si>
  <si>
    <t>9.5*5＊0.5</t>
    <phoneticPr fontId="4" type="noConversion"/>
  </si>
  <si>
    <t>总计金额</t>
    <rPh sb="0" eb="1">
      <t>zong ji</t>
    </rPh>
    <phoneticPr fontId="4" type="noConversion"/>
  </si>
  <si>
    <t>开场视频</t>
    <rPh sb="0" eb="1">
      <t>aki'c</t>
    </rPh>
    <rPh sb="2" eb="3">
      <t>shi'p</t>
    </rPh>
    <phoneticPr fontId="4" type="noConversion"/>
  </si>
  <si>
    <t>无线肉色头戴麦克风</t>
  </si>
  <si>
    <t xml:space="preserve">SHURE ULX-D Beta 53 </t>
  </si>
  <si>
    <t>鹅颈麦克风</t>
  </si>
  <si>
    <t>SHURE MX-418S</t>
  </si>
  <si>
    <t>搭建</t>
    <rPh sb="0" eb="1">
      <t>da'jian</t>
    </rPh>
    <phoneticPr fontId="4" type="noConversion"/>
  </si>
  <si>
    <t>1m线</t>
    <rPh sb="2" eb="3">
      <t>xian</t>
    </rPh>
    <phoneticPr fontId="4" type="noConversion"/>
  </si>
  <si>
    <t>foyer增加了4个</t>
    <rPh sb="5" eb="6">
      <t>zeng'jia</t>
    </rPh>
    <rPh sb="7" eb="8">
      <t>le</t>
    </rPh>
    <rPh sb="9" eb="10">
      <t>ge</t>
    </rPh>
    <phoneticPr fontId="4" type="noConversion"/>
  </si>
  <si>
    <t>Foyer增加了1个</t>
    <rPh sb="5" eb="6">
      <t>zeng'jia</t>
    </rPh>
    <rPh sb="7" eb="8">
      <t>le</t>
    </rPh>
    <rPh sb="9" eb="10">
      <t>ge</t>
    </rPh>
    <phoneticPr fontId="4" type="noConversion"/>
  </si>
  <si>
    <t>其他</t>
    <rPh sb="0" eb="1">
      <t>qi'ta</t>
    </rPh>
    <phoneticPr fontId="4" type="noConversion"/>
  </si>
  <si>
    <t>嘉宾桌卡-午餐</t>
  </si>
  <si>
    <t>开场视频重新配音</t>
    <rPh sb="0" eb="1">
      <t>kai'c</t>
    </rPh>
    <rPh sb="2" eb="3">
      <t>shi'p</t>
    </rPh>
    <rPh sb="4" eb="5">
      <t>chong'xin</t>
    </rPh>
    <rPh sb="6" eb="7">
      <t>pei'yin</t>
    </rPh>
    <phoneticPr fontId="4" type="noConversion"/>
  </si>
  <si>
    <t>沸点发布视频重新剪辑</t>
    <rPh sb="0" eb="1">
      <t>fei'dian</t>
    </rPh>
    <rPh sb="2" eb="3">
      <t>fa'bu</t>
    </rPh>
    <rPh sb="4" eb="5">
      <t>shi'p</t>
    </rPh>
    <rPh sb="6" eb="7">
      <t>chogn'xin</t>
    </rPh>
    <rPh sb="8" eb="9">
      <t>jian'ji</t>
    </rPh>
    <phoneticPr fontId="4" type="noConversion"/>
  </si>
  <si>
    <t>嘉宾桌卡-大会</t>
    <rPh sb="5" eb="6">
      <t>da'hui</t>
    </rPh>
    <phoneticPr fontId="4" type="noConversion"/>
  </si>
  <si>
    <t>椅背贴</t>
  </si>
  <si>
    <t>倒计时牌</t>
    <rPh sb="3" eb="4">
      <t>pai</t>
    </rPh>
    <phoneticPr fontId="4" type="noConversion"/>
  </si>
  <si>
    <t>酒局手举牌</t>
    <rPh sb="0" eb="1">
      <t>jiu'ju</t>
    </rPh>
    <rPh sb="2" eb="3">
      <t>shou'ju'pai</t>
    </rPh>
    <phoneticPr fontId="4" type="noConversion"/>
  </si>
  <si>
    <t>签到指示牌</t>
    <rPh sb="0" eb="1">
      <t>qian'dao</t>
    </rPh>
    <rPh sb="2" eb="3">
      <t>zhi'shi'p</t>
    </rPh>
    <phoneticPr fontId="4" type="noConversion"/>
  </si>
  <si>
    <t>感谢卡-长老</t>
    <rPh sb="4" eb="5">
      <t>zhang'lao</t>
    </rPh>
    <phoneticPr fontId="4" type="noConversion"/>
  </si>
  <si>
    <t>感谢卡-好友</t>
    <rPh sb="4" eb="5">
      <t>hao'you</t>
    </rPh>
    <phoneticPr fontId="4" type="noConversion"/>
  </si>
  <si>
    <t>PVC胸卡</t>
  </si>
  <si>
    <t>VIP80 嘉宾80 媒体30 环节嘉宾15 工作人员20</t>
    <rPh sb="6" eb="7">
      <t>jia'b</t>
    </rPh>
    <rPh sb="11" eb="12">
      <t>mei't</t>
    </rPh>
    <rPh sb="16" eb="17">
      <t>huan'jie</t>
    </rPh>
    <rPh sb="18" eb="19">
      <t>jia'b</t>
    </rPh>
    <rPh sb="23" eb="24">
      <t>gong'z</t>
    </rPh>
    <rPh sb="25" eb="26">
      <t>ren'y</t>
    </rPh>
    <phoneticPr fontId="4" type="noConversion"/>
  </si>
  <si>
    <t>礼品</t>
    <rPh sb="0" eb="1">
      <t>li'pin</t>
    </rPh>
    <phoneticPr fontId="4" type="noConversion"/>
  </si>
  <si>
    <t>腰封</t>
  </si>
  <si>
    <t>手提袋</t>
  </si>
  <si>
    <t>邀请函</t>
    <rPh sb="0" eb="1">
      <t>yao'qing'han</t>
    </rPh>
    <phoneticPr fontId="4" type="noConversion"/>
  </si>
  <si>
    <t>纸丝</t>
    <rPh sb="0" eb="1">
      <t>zhi</t>
    </rPh>
    <rPh sb="1" eb="2">
      <t>si</t>
    </rPh>
    <phoneticPr fontId="4" type="noConversion"/>
  </si>
  <si>
    <t>批</t>
    <rPh sb="0" eb="1">
      <t>pi</t>
    </rPh>
    <phoneticPr fontId="4" type="noConversion"/>
  </si>
  <si>
    <t>签到笔</t>
    <rPh sb="0" eb="1">
      <t>qian'dao'bi</t>
    </rPh>
    <phoneticPr fontId="4" type="noConversion"/>
  </si>
  <si>
    <t>披风</t>
    <rPh sb="0" eb="1">
      <t>pi'feng</t>
    </rPh>
    <phoneticPr fontId="4" type="noConversion"/>
  </si>
  <si>
    <t>水晶卡托</t>
  </si>
  <si>
    <t>讲台花</t>
    <rPh sb="0" eb="1">
      <t>jiang'tai'hua</t>
    </rPh>
    <phoneticPr fontId="4" type="noConversion"/>
  </si>
  <si>
    <t>小桌花</t>
    <rPh sb="0" eb="1">
      <t>xiao</t>
    </rPh>
    <rPh sb="1" eb="2">
      <t>zhuo'hua</t>
    </rPh>
    <phoneticPr fontId="4" type="noConversion"/>
  </si>
  <si>
    <t>加1人安foyer灯光</t>
    <rPh sb="0" eb="1">
      <t>jia</t>
    </rPh>
    <rPh sb="2" eb="3">
      <t>ren</t>
    </rPh>
    <rPh sb="3" eb="4">
      <t>an</t>
    </rPh>
    <rPh sb="9" eb="10">
      <t>deng'guang</t>
    </rPh>
    <phoneticPr fontId="4" type="noConversion"/>
  </si>
  <si>
    <t>礼品及定制包装盒</t>
    <rPh sb="0" eb="1">
      <t>li'pin</t>
    </rPh>
    <rPh sb="2" eb="3">
      <t>ji</t>
    </rPh>
    <rPh sb="3" eb="4">
      <t>ding'zhi</t>
    </rPh>
    <rPh sb="5" eb="6">
      <t>bao'zhuang'he</t>
    </rPh>
    <phoneticPr fontId="4" type="noConversion"/>
  </si>
  <si>
    <t xml:space="preserve">D’SAN  PC-433  PerfectCue  Light  Kit   翻页提示器套装(带PC-AS4遥控器)  </t>
  </si>
  <si>
    <t>音响</t>
    <rPh sb="0" eb="1">
      <t>yin'xiang</t>
    </rPh>
    <phoneticPr fontId="4" type="noConversion"/>
  </si>
  <si>
    <t>以普通音响价格结算线阵列音响</t>
    <rPh sb="0" eb="1">
      <t>yi</t>
    </rPh>
    <rPh sb="1" eb="2">
      <t>pu'tong</t>
    </rPh>
    <rPh sb="3" eb="4">
      <t>yin'xiang</t>
    </rPh>
    <rPh sb="5" eb="6">
      <t>jai'ge</t>
    </rPh>
    <rPh sb="7" eb="8">
      <t>jie'suan</t>
    </rPh>
    <rPh sb="9" eb="10">
      <t>xian'zhen'l</t>
    </rPh>
    <rPh sb="12" eb="13">
      <t>yin'xiang</t>
    </rPh>
    <phoneticPr fontId="4" type="noConversion"/>
  </si>
  <si>
    <t>最终优惠金额</t>
    <rPh sb="0" eb="1">
      <t>zui'zhong</t>
    </rPh>
    <rPh sb="2" eb="3">
      <t>you'hui</t>
    </rPh>
    <rPh sb="4" eb="5">
      <t>jin'e</t>
    </rPh>
    <phoneticPr fontId="4" type="noConversion"/>
  </si>
  <si>
    <t>全程视频剪辑</t>
    <rPh sb="0" eb="1">
      <t>quan'c</t>
    </rPh>
    <rPh sb="2" eb="3">
      <t>shi'p</t>
    </rPh>
    <rPh sb="4" eb="5">
      <t>jian'ji</t>
    </rPh>
    <phoneticPr fontId="4" type="noConversion"/>
  </si>
  <si>
    <t>拆装纸礼品盒2人 运输物料1人</t>
    <rPh sb="0" eb="1">
      <t>chai</t>
    </rPh>
    <rPh sb="1" eb="2">
      <t>zhuang</t>
    </rPh>
    <rPh sb="2" eb="3">
      <t>zhi'he</t>
    </rPh>
    <rPh sb="3" eb="4">
      <t>li'p</t>
    </rPh>
    <rPh sb="5" eb="6">
      <t>he</t>
    </rPh>
    <rPh sb="7" eb="8">
      <t>ren</t>
    </rPh>
    <rPh sb="9" eb="10">
      <t>yun'shu</t>
    </rPh>
    <rPh sb="11" eb="12">
      <t>wu'lio</t>
    </rPh>
    <rPh sb="14" eb="15">
      <t>ren</t>
    </rPh>
    <phoneticPr fontId="4" type="noConversion"/>
  </si>
  <si>
    <t>实际工作8小时，每人5000元，此项目未提前确认，故按之前报价的半天计算</t>
    <rPh sb="0" eb="1">
      <t>shi'ji</t>
    </rPh>
    <rPh sb="2" eb="3">
      <t>gong'zuo</t>
    </rPh>
    <rPh sb="5" eb="6">
      <t>xiao'shi</t>
    </rPh>
    <rPh sb="8" eb="9">
      <t>mei'ren</t>
    </rPh>
    <rPh sb="14" eb="15">
      <t>yuan</t>
    </rPh>
    <rPh sb="16" eb="17">
      <t>ci'xiang'mu</t>
    </rPh>
    <rPh sb="19" eb="20">
      <t>wei</t>
    </rPh>
    <rPh sb="20" eb="21">
      <t>ti'qian</t>
    </rPh>
    <rPh sb="22" eb="23">
      <t>que'ren</t>
    </rPh>
    <rPh sb="25" eb="26">
      <t>gu</t>
    </rPh>
    <rPh sb="26" eb="27">
      <t>an</t>
    </rPh>
    <rPh sb="27" eb="28">
      <t>zhi'qian</t>
    </rPh>
    <rPh sb="29" eb="30">
      <t>bao'jia</t>
    </rPh>
    <rPh sb="31" eb="32">
      <t>d</t>
    </rPh>
    <rPh sb="32" eb="33">
      <t>ban'tian</t>
    </rPh>
    <rPh sb="34" eb="35">
      <t>ji'suan</t>
    </rPh>
    <phoneticPr fontId="4" type="noConversion"/>
  </si>
  <si>
    <t>酒局小桌花</t>
    <rPh sb="0" eb="1">
      <t>jiu'ju</t>
    </rPh>
    <rPh sb="2" eb="3">
      <t>xiao</t>
    </rPh>
    <rPh sb="3" eb="4">
      <t>zhuo'hua</t>
    </rPh>
    <phoneticPr fontId="4" type="noConversion"/>
  </si>
  <si>
    <t>1m线租赁</t>
    <rPh sb="2" eb="3">
      <t>xian</t>
    </rPh>
    <rPh sb="3" eb="4">
      <t>zu'lin</t>
    </rPh>
    <phoneticPr fontId="4" type="noConversion"/>
  </si>
  <si>
    <t>优惠 现场实际5人</t>
    <rPh sb="0" eb="1">
      <t>you'hui</t>
    </rPh>
    <rPh sb="3" eb="4">
      <t>xian'c</t>
    </rPh>
    <rPh sb="5" eb="6">
      <t>shi ji</t>
    </rPh>
    <rPh sb="8" eb="9">
      <t>ren</t>
    </rPh>
    <phoneticPr fontId="4" type="noConversion"/>
  </si>
  <si>
    <t>沸点资本基金年会  5月22日</t>
    <rPh sb="0" eb="1">
      <t>fei'dian</t>
    </rPh>
    <rPh sb="2" eb="3">
      <t>zi'ben</t>
    </rPh>
    <rPh sb="4" eb="5">
      <t>ji'jin</t>
    </rPh>
    <rPh sb="6" eb="7">
      <t>nian'hui</t>
    </rPh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</si>
</sst>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.00;[Red]\¥\-#,##0.00"/>
    <numFmt numFmtId="177" formatCode="#,##0;#,##0"/>
  </numFmts>
  <fonts count="14" x14ac:knownFonts="1">
    <font>
      <sz val="11"/>
      <color theme="1"/>
      <name val="等线"/>
      <charset val="134"/>
      <scheme val="minor"/>
    </font>
    <font>
      <b/>
      <sz val="9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微软雅黑"/>
      <family val="3"/>
      <charset val="134"/>
    </font>
    <font>
      <b/>
      <sz val="9"/>
      <color rgb="FF000000"/>
      <name val="微软雅黑"/>
      <family val="3"/>
      <charset val="134"/>
    </font>
    <font>
      <sz val="9"/>
      <color rgb="FF0070C0"/>
      <name val="微软雅黑"/>
      <family val="3"/>
      <charset val="134"/>
    </font>
    <font>
      <u/>
      <sz val="11"/>
      <color theme="10"/>
      <name val="等线"/>
      <family val="3"/>
      <charset val="134"/>
      <scheme val="minor"/>
    </font>
    <font>
      <u/>
      <sz val="11"/>
      <color theme="11"/>
      <name val="等线"/>
      <family val="3"/>
      <charset val="134"/>
      <scheme val="minor"/>
    </font>
    <font>
      <sz val="9"/>
      <color rgb="FFFF0000"/>
      <name val="微软雅黑"/>
      <family val="3"/>
      <charset val="134"/>
    </font>
    <font>
      <b/>
      <sz val="9"/>
      <name val="微软雅黑"/>
      <family val="3"/>
      <charset val="134"/>
    </font>
    <font>
      <sz val="12"/>
      <name val="宋体"/>
      <family val="3"/>
      <charset val="134"/>
    </font>
    <font>
      <sz val="9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/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Fill="1"/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10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2">
    <cellStyle name="0,0_x000d__x000d_NA_x000d__x000d_" xfId="7"/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8" builtinId="8" hidden="1"/>
    <cellStyle name="超链接" xfId="10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9" builtinId="9" hidden="1"/>
    <cellStyle name="已访问的超链接" xfId="11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A69" zoomScale="114" zoomScaleNormal="114" zoomScalePageLayoutView="114" workbookViewId="0">
      <selection activeCell="J98" sqref="J98"/>
    </sheetView>
  </sheetViews>
  <sheetFormatPr baseColWidth="10" defaultColWidth="9" defaultRowHeight="14" x14ac:dyDescent="0.2"/>
  <cols>
    <col min="1" max="1" width="9" style="13" customWidth="1"/>
    <col min="2" max="2" width="34.83203125" style="10" customWidth="1"/>
    <col min="3" max="3" width="19.33203125" style="10" customWidth="1"/>
    <col min="4" max="7" width="6.1640625" style="10" customWidth="1"/>
    <col min="8" max="8" width="9" style="12" customWidth="1"/>
    <col min="9" max="9" width="12.1640625" style="10" customWidth="1"/>
    <col min="10" max="10" width="21.1640625" style="23" customWidth="1"/>
    <col min="11" max="11" width="10.1640625" style="10" customWidth="1"/>
    <col min="12" max="12" width="9" style="11"/>
    <col min="13" max="13" width="10.1640625" style="11" customWidth="1"/>
    <col min="14" max="249" width="9" style="11"/>
    <col min="250" max="250" width="16.6640625" style="11" customWidth="1"/>
    <col min="251" max="251" width="12" style="11" customWidth="1"/>
    <col min="252" max="257" width="9" style="11" customWidth="1"/>
    <col min="258" max="261" width="5.1640625" style="11" customWidth="1"/>
    <col min="262" max="262" width="5.83203125" style="11" customWidth="1"/>
    <col min="263" max="263" width="10.83203125" style="11" customWidth="1"/>
    <col min="264" max="264" width="21.83203125" style="11" customWidth="1"/>
    <col min="265" max="505" width="9" style="11"/>
    <col min="506" max="506" width="16.6640625" style="11" customWidth="1"/>
    <col min="507" max="507" width="12" style="11" customWidth="1"/>
    <col min="508" max="513" width="9" style="11" customWidth="1"/>
    <col min="514" max="517" width="5.1640625" style="11" customWidth="1"/>
    <col min="518" max="518" width="5.83203125" style="11" customWidth="1"/>
    <col min="519" max="519" width="10.83203125" style="11" customWidth="1"/>
    <col min="520" max="520" width="21.83203125" style="11" customWidth="1"/>
    <col min="521" max="761" width="9" style="11"/>
    <col min="762" max="762" width="16.6640625" style="11" customWidth="1"/>
    <col min="763" max="763" width="12" style="11" customWidth="1"/>
    <col min="764" max="769" width="9" style="11" customWidth="1"/>
    <col min="770" max="773" width="5.1640625" style="11" customWidth="1"/>
    <col min="774" max="774" width="5.83203125" style="11" customWidth="1"/>
    <col min="775" max="775" width="10.83203125" style="11" customWidth="1"/>
    <col min="776" max="776" width="21.83203125" style="11" customWidth="1"/>
    <col min="777" max="1017" width="9" style="11"/>
    <col min="1018" max="1018" width="16.6640625" style="11" customWidth="1"/>
    <col min="1019" max="1019" width="12" style="11" customWidth="1"/>
    <col min="1020" max="1025" width="9" style="11" customWidth="1"/>
    <col min="1026" max="1029" width="5.1640625" style="11" customWidth="1"/>
    <col min="1030" max="1030" width="5.83203125" style="11" customWidth="1"/>
    <col min="1031" max="1031" width="10.83203125" style="11" customWidth="1"/>
    <col min="1032" max="1032" width="21.83203125" style="11" customWidth="1"/>
    <col min="1033" max="1273" width="9" style="11"/>
    <col min="1274" max="1274" width="16.6640625" style="11" customWidth="1"/>
    <col min="1275" max="1275" width="12" style="11" customWidth="1"/>
    <col min="1276" max="1281" width="9" style="11" customWidth="1"/>
    <col min="1282" max="1285" width="5.1640625" style="11" customWidth="1"/>
    <col min="1286" max="1286" width="5.83203125" style="11" customWidth="1"/>
    <col min="1287" max="1287" width="10.83203125" style="11" customWidth="1"/>
    <col min="1288" max="1288" width="21.83203125" style="11" customWidth="1"/>
    <col min="1289" max="1529" width="9" style="11"/>
    <col min="1530" max="1530" width="16.6640625" style="11" customWidth="1"/>
    <col min="1531" max="1531" width="12" style="11" customWidth="1"/>
    <col min="1532" max="1537" width="9" style="11" customWidth="1"/>
    <col min="1538" max="1541" width="5.1640625" style="11" customWidth="1"/>
    <col min="1542" max="1542" width="5.83203125" style="11" customWidth="1"/>
    <col min="1543" max="1543" width="10.83203125" style="11" customWidth="1"/>
    <col min="1544" max="1544" width="21.83203125" style="11" customWidth="1"/>
    <col min="1545" max="1785" width="9" style="11"/>
    <col min="1786" max="1786" width="16.6640625" style="11" customWidth="1"/>
    <col min="1787" max="1787" width="12" style="11" customWidth="1"/>
    <col min="1788" max="1793" width="9" style="11" customWidth="1"/>
    <col min="1794" max="1797" width="5.1640625" style="11" customWidth="1"/>
    <col min="1798" max="1798" width="5.83203125" style="11" customWidth="1"/>
    <col min="1799" max="1799" width="10.83203125" style="11" customWidth="1"/>
    <col min="1800" max="1800" width="21.83203125" style="11" customWidth="1"/>
    <col min="1801" max="2041" width="9" style="11"/>
    <col min="2042" max="2042" width="16.6640625" style="11" customWidth="1"/>
    <col min="2043" max="2043" width="12" style="11" customWidth="1"/>
    <col min="2044" max="2049" width="9" style="11" customWidth="1"/>
    <col min="2050" max="2053" width="5.1640625" style="11" customWidth="1"/>
    <col min="2054" max="2054" width="5.83203125" style="11" customWidth="1"/>
    <col min="2055" max="2055" width="10.83203125" style="11" customWidth="1"/>
    <col min="2056" max="2056" width="21.83203125" style="11" customWidth="1"/>
    <col min="2057" max="2297" width="9" style="11"/>
    <col min="2298" max="2298" width="16.6640625" style="11" customWidth="1"/>
    <col min="2299" max="2299" width="12" style="11" customWidth="1"/>
    <col min="2300" max="2305" width="9" style="11" customWidth="1"/>
    <col min="2306" max="2309" width="5.1640625" style="11" customWidth="1"/>
    <col min="2310" max="2310" width="5.83203125" style="11" customWidth="1"/>
    <col min="2311" max="2311" width="10.83203125" style="11" customWidth="1"/>
    <col min="2312" max="2312" width="21.83203125" style="11" customWidth="1"/>
    <col min="2313" max="2553" width="9" style="11"/>
    <col min="2554" max="2554" width="16.6640625" style="11" customWidth="1"/>
    <col min="2555" max="2555" width="12" style="11" customWidth="1"/>
    <col min="2556" max="2561" width="9" style="11" customWidth="1"/>
    <col min="2562" max="2565" width="5.1640625" style="11" customWidth="1"/>
    <col min="2566" max="2566" width="5.83203125" style="11" customWidth="1"/>
    <col min="2567" max="2567" width="10.83203125" style="11" customWidth="1"/>
    <col min="2568" max="2568" width="21.83203125" style="11" customWidth="1"/>
    <col min="2569" max="2809" width="9" style="11"/>
    <col min="2810" max="2810" width="16.6640625" style="11" customWidth="1"/>
    <col min="2811" max="2811" width="12" style="11" customWidth="1"/>
    <col min="2812" max="2817" width="9" style="11" customWidth="1"/>
    <col min="2818" max="2821" width="5.1640625" style="11" customWidth="1"/>
    <col min="2822" max="2822" width="5.83203125" style="11" customWidth="1"/>
    <col min="2823" max="2823" width="10.83203125" style="11" customWidth="1"/>
    <col min="2824" max="2824" width="21.83203125" style="11" customWidth="1"/>
    <col min="2825" max="3065" width="9" style="11"/>
    <col min="3066" max="3066" width="16.6640625" style="11" customWidth="1"/>
    <col min="3067" max="3067" width="12" style="11" customWidth="1"/>
    <col min="3068" max="3073" width="9" style="11" customWidth="1"/>
    <col min="3074" max="3077" width="5.1640625" style="11" customWidth="1"/>
    <col min="3078" max="3078" width="5.83203125" style="11" customWidth="1"/>
    <col min="3079" max="3079" width="10.83203125" style="11" customWidth="1"/>
    <col min="3080" max="3080" width="21.83203125" style="11" customWidth="1"/>
    <col min="3081" max="3321" width="9" style="11"/>
    <col min="3322" max="3322" width="16.6640625" style="11" customWidth="1"/>
    <col min="3323" max="3323" width="12" style="11" customWidth="1"/>
    <col min="3324" max="3329" width="9" style="11" customWidth="1"/>
    <col min="3330" max="3333" width="5.1640625" style="11" customWidth="1"/>
    <col min="3334" max="3334" width="5.83203125" style="11" customWidth="1"/>
    <col min="3335" max="3335" width="10.83203125" style="11" customWidth="1"/>
    <col min="3336" max="3336" width="21.83203125" style="11" customWidth="1"/>
    <col min="3337" max="3577" width="9" style="11"/>
    <col min="3578" max="3578" width="16.6640625" style="11" customWidth="1"/>
    <col min="3579" max="3579" width="12" style="11" customWidth="1"/>
    <col min="3580" max="3585" width="9" style="11" customWidth="1"/>
    <col min="3586" max="3589" width="5.1640625" style="11" customWidth="1"/>
    <col min="3590" max="3590" width="5.83203125" style="11" customWidth="1"/>
    <col min="3591" max="3591" width="10.83203125" style="11" customWidth="1"/>
    <col min="3592" max="3592" width="21.83203125" style="11" customWidth="1"/>
    <col min="3593" max="3833" width="9" style="11"/>
    <col min="3834" max="3834" width="16.6640625" style="11" customWidth="1"/>
    <col min="3835" max="3835" width="12" style="11" customWidth="1"/>
    <col min="3836" max="3841" width="9" style="11" customWidth="1"/>
    <col min="3842" max="3845" width="5.1640625" style="11" customWidth="1"/>
    <col min="3846" max="3846" width="5.83203125" style="11" customWidth="1"/>
    <col min="3847" max="3847" width="10.83203125" style="11" customWidth="1"/>
    <col min="3848" max="3848" width="21.83203125" style="11" customWidth="1"/>
    <col min="3849" max="4089" width="9" style="11"/>
    <col min="4090" max="4090" width="16.6640625" style="11" customWidth="1"/>
    <col min="4091" max="4091" width="12" style="11" customWidth="1"/>
    <col min="4092" max="4097" width="9" style="11" customWidth="1"/>
    <col min="4098" max="4101" width="5.1640625" style="11" customWidth="1"/>
    <col min="4102" max="4102" width="5.83203125" style="11" customWidth="1"/>
    <col min="4103" max="4103" width="10.83203125" style="11" customWidth="1"/>
    <col min="4104" max="4104" width="21.83203125" style="11" customWidth="1"/>
    <col min="4105" max="4345" width="9" style="11"/>
    <col min="4346" max="4346" width="16.6640625" style="11" customWidth="1"/>
    <col min="4347" max="4347" width="12" style="11" customWidth="1"/>
    <col min="4348" max="4353" width="9" style="11" customWidth="1"/>
    <col min="4354" max="4357" width="5.1640625" style="11" customWidth="1"/>
    <col min="4358" max="4358" width="5.83203125" style="11" customWidth="1"/>
    <col min="4359" max="4359" width="10.83203125" style="11" customWidth="1"/>
    <col min="4360" max="4360" width="21.83203125" style="11" customWidth="1"/>
    <col min="4361" max="4601" width="9" style="11"/>
    <col min="4602" max="4602" width="16.6640625" style="11" customWidth="1"/>
    <col min="4603" max="4603" width="12" style="11" customWidth="1"/>
    <col min="4604" max="4609" width="9" style="11" customWidth="1"/>
    <col min="4610" max="4613" width="5.1640625" style="11" customWidth="1"/>
    <col min="4614" max="4614" width="5.83203125" style="11" customWidth="1"/>
    <col min="4615" max="4615" width="10.83203125" style="11" customWidth="1"/>
    <col min="4616" max="4616" width="21.83203125" style="11" customWidth="1"/>
    <col min="4617" max="4857" width="9" style="11"/>
    <col min="4858" max="4858" width="16.6640625" style="11" customWidth="1"/>
    <col min="4859" max="4859" width="12" style="11" customWidth="1"/>
    <col min="4860" max="4865" width="9" style="11" customWidth="1"/>
    <col min="4866" max="4869" width="5.1640625" style="11" customWidth="1"/>
    <col min="4870" max="4870" width="5.83203125" style="11" customWidth="1"/>
    <col min="4871" max="4871" width="10.83203125" style="11" customWidth="1"/>
    <col min="4872" max="4872" width="21.83203125" style="11" customWidth="1"/>
    <col min="4873" max="5113" width="9" style="11"/>
    <col min="5114" max="5114" width="16.6640625" style="11" customWidth="1"/>
    <col min="5115" max="5115" width="12" style="11" customWidth="1"/>
    <col min="5116" max="5121" width="9" style="11" customWidth="1"/>
    <col min="5122" max="5125" width="5.1640625" style="11" customWidth="1"/>
    <col min="5126" max="5126" width="5.83203125" style="11" customWidth="1"/>
    <col min="5127" max="5127" width="10.83203125" style="11" customWidth="1"/>
    <col min="5128" max="5128" width="21.83203125" style="11" customWidth="1"/>
    <col min="5129" max="5369" width="9" style="11"/>
    <col min="5370" max="5370" width="16.6640625" style="11" customWidth="1"/>
    <col min="5371" max="5371" width="12" style="11" customWidth="1"/>
    <col min="5372" max="5377" width="9" style="11" customWidth="1"/>
    <col min="5378" max="5381" width="5.1640625" style="11" customWidth="1"/>
    <col min="5382" max="5382" width="5.83203125" style="11" customWidth="1"/>
    <col min="5383" max="5383" width="10.83203125" style="11" customWidth="1"/>
    <col min="5384" max="5384" width="21.83203125" style="11" customWidth="1"/>
    <col min="5385" max="5625" width="9" style="11"/>
    <col min="5626" max="5626" width="16.6640625" style="11" customWidth="1"/>
    <col min="5627" max="5627" width="12" style="11" customWidth="1"/>
    <col min="5628" max="5633" width="9" style="11" customWidth="1"/>
    <col min="5634" max="5637" width="5.1640625" style="11" customWidth="1"/>
    <col min="5638" max="5638" width="5.83203125" style="11" customWidth="1"/>
    <col min="5639" max="5639" width="10.83203125" style="11" customWidth="1"/>
    <col min="5640" max="5640" width="21.83203125" style="11" customWidth="1"/>
    <col min="5641" max="5881" width="9" style="11"/>
    <col min="5882" max="5882" width="16.6640625" style="11" customWidth="1"/>
    <col min="5883" max="5883" width="12" style="11" customWidth="1"/>
    <col min="5884" max="5889" width="9" style="11" customWidth="1"/>
    <col min="5890" max="5893" width="5.1640625" style="11" customWidth="1"/>
    <col min="5894" max="5894" width="5.83203125" style="11" customWidth="1"/>
    <col min="5895" max="5895" width="10.83203125" style="11" customWidth="1"/>
    <col min="5896" max="5896" width="21.83203125" style="11" customWidth="1"/>
    <col min="5897" max="6137" width="9" style="11"/>
    <col min="6138" max="6138" width="16.6640625" style="11" customWidth="1"/>
    <col min="6139" max="6139" width="12" style="11" customWidth="1"/>
    <col min="6140" max="6145" width="9" style="11" customWidth="1"/>
    <col min="6146" max="6149" width="5.1640625" style="11" customWidth="1"/>
    <col min="6150" max="6150" width="5.83203125" style="11" customWidth="1"/>
    <col min="6151" max="6151" width="10.83203125" style="11" customWidth="1"/>
    <col min="6152" max="6152" width="21.83203125" style="11" customWidth="1"/>
    <col min="6153" max="6393" width="9" style="11"/>
    <col min="6394" max="6394" width="16.6640625" style="11" customWidth="1"/>
    <col min="6395" max="6395" width="12" style="11" customWidth="1"/>
    <col min="6396" max="6401" width="9" style="11" customWidth="1"/>
    <col min="6402" max="6405" width="5.1640625" style="11" customWidth="1"/>
    <col min="6406" max="6406" width="5.83203125" style="11" customWidth="1"/>
    <col min="6407" max="6407" width="10.83203125" style="11" customWidth="1"/>
    <col min="6408" max="6408" width="21.83203125" style="11" customWidth="1"/>
    <col min="6409" max="6649" width="9" style="11"/>
    <col min="6650" max="6650" width="16.6640625" style="11" customWidth="1"/>
    <col min="6651" max="6651" width="12" style="11" customWidth="1"/>
    <col min="6652" max="6657" width="9" style="11" customWidth="1"/>
    <col min="6658" max="6661" width="5.1640625" style="11" customWidth="1"/>
    <col min="6662" max="6662" width="5.83203125" style="11" customWidth="1"/>
    <col min="6663" max="6663" width="10.83203125" style="11" customWidth="1"/>
    <col min="6664" max="6664" width="21.83203125" style="11" customWidth="1"/>
    <col min="6665" max="6905" width="9" style="11"/>
    <col min="6906" max="6906" width="16.6640625" style="11" customWidth="1"/>
    <col min="6907" max="6907" width="12" style="11" customWidth="1"/>
    <col min="6908" max="6913" width="9" style="11" customWidth="1"/>
    <col min="6914" max="6917" width="5.1640625" style="11" customWidth="1"/>
    <col min="6918" max="6918" width="5.83203125" style="11" customWidth="1"/>
    <col min="6919" max="6919" width="10.83203125" style="11" customWidth="1"/>
    <col min="6920" max="6920" width="21.83203125" style="11" customWidth="1"/>
    <col min="6921" max="7161" width="9" style="11"/>
    <col min="7162" max="7162" width="16.6640625" style="11" customWidth="1"/>
    <col min="7163" max="7163" width="12" style="11" customWidth="1"/>
    <col min="7164" max="7169" width="9" style="11" customWidth="1"/>
    <col min="7170" max="7173" width="5.1640625" style="11" customWidth="1"/>
    <col min="7174" max="7174" width="5.83203125" style="11" customWidth="1"/>
    <col min="7175" max="7175" width="10.83203125" style="11" customWidth="1"/>
    <col min="7176" max="7176" width="21.83203125" style="11" customWidth="1"/>
    <col min="7177" max="7417" width="9" style="11"/>
    <col min="7418" max="7418" width="16.6640625" style="11" customWidth="1"/>
    <col min="7419" max="7419" width="12" style="11" customWidth="1"/>
    <col min="7420" max="7425" width="9" style="11" customWidth="1"/>
    <col min="7426" max="7429" width="5.1640625" style="11" customWidth="1"/>
    <col min="7430" max="7430" width="5.83203125" style="11" customWidth="1"/>
    <col min="7431" max="7431" width="10.83203125" style="11" customWidth="1"/>
    <col min="7432" max="7432" width="21.83203125" style="11" customWidth="1"/>
    <col min="7433" max="7673" width="9" style="11"/>
    <col min="7674" max="7674" width="16.6640625" style="11" customWidth="1"/>
    <col min="7675" max="7675" width="12" style="11" customWidth="1"/>
    <col min="7676" max="7681" width="9" style="11" customWidth="1"/>
    <col min="7682" max="7685" width="5.1640625" style="11" customWidth="1"/>
    <col min="7686" max="7686" width="5.83203125" style="11" customWidth="1"/>
    <col min="7687" max="7687" width="10.83203125" style="11" customWidth="1"/>
    <col min="7688" max="7688" width="21.83203125" style="11" customWidth="1"/>
    <col min="7689" max="7929" width="9" style="11"/>
    <col min="7930" max="7930" width="16.6640625" style="11" customWidth="1"/>
    <col min="7931" max="7931" width="12" style="11" customWidth="1"/>
    <col min="7932" max="7937" width="9" style="11" customWidth="1"/>
    <col min="7938" max="7941" width="5.1640625" style="11" customWidth="1"/>
    <col min="7942" max="7942" width="5.83203125" style="11" customWidth="1"/>
    <col min="7943" max="7943" width="10.83203125" style="11" customWidth="1"/>
    <col min="7944" max="7944" width="21.83203125" style="11" customWidth="1"/>
    <col min="7945" max="8185" width="9" style="11"/>
    <col min="8186" max="8186" width="16.6640625" style="11" customWidth="1"/>
    <col min="8187" max="8187" width="12" style="11" customWidth="1"/>
    <col min="8188" max="8193" width="9" style="11" customWidth="1"/>
    <col min="8194" max="8197" width="5.1640625" style="11" customWidth="1"/>
    <col min="8198" max="8198" width="5.83203125" style="11" customWidth="1"/>
    <col min="8199" max="8199" width="10.83203125" style="11" customWidth="1"/>
    <col min="8200" max="8200" width="21.83203125" style="11" customWidth="1"/>
    <col min="8201" max="8441" width="9" style="11"/>
    <col min="8442" max="8442" width="16.6640625" style="11" customWidth="1"/>
    <col min="8443" max="8443" width="12" style="11" customWidth="1"/>
    <col min="8444" max="8449" width="9" style="11" customWidth="1"/>
    <col min="8450" max="8453" width="5.1640625" style="11" customWidth="1"/>
    <col min="8454" max="8454" width="5.83203125" style="11" customWidth="1"/>
    <col min="8455" max="8455" width="10.83203125" style="11" customWidth="1"/>
    <col min="8456" max="8456" width="21.83203125" style="11" customWidth="1"/>
    <col min="8457" max="8697" width="9" style="11"/>
    <col min="8698" max="8698" width="16.6640625" style="11" customWidth="1"/>
    <col min="8699" max="8699" width="12" style="11" customWidth="1"/>
    <col min="8700" max="8705" width="9" style="11" customWidth="1"/>
    <col min="8706" max="8709" width="5.1640625" style="11" customWidth="1"/>
    <col min="8710" max="8710" width="5.83203125" style="11" customWidth="1"/>
    <col min="8711" max="8711" width="10.83203125" style="11" customWidth="1"/>
    <col min="8712" max="8712" width="21.83203125" style="11" customWidth="1"/>
    <col min="8713" max="8953" width="9" style="11"/>
    <col min="8954" max="8954" width="16.6640625" style="11" customWidth="1"/>
    <col min="8955" max="8955" width="12" style="11" customWidth="1"/>
    <col min="8956" max="8961" width="9" style="11" customWidth="1"/>
    <col min="8962" max="8965" width="5.1640625" style="11" customWidth="1"/>
    <col min="8966" max="8966" width="5.83203125" style="11" customWidth="1"/>
    <col min="8967" max="8967" width="10.83203125" style="11" customWidth="1"/>
    <col min="8968" max="8968" width="21.83203125" style="11" customWidth="1"/>
    <col min="8969" max="9209" width="9" style="11"/>
    <col min="9210" max="9210" width="16.6640625" style="11" customWidth="1"/>
    <col min="9211" max="9211" width="12" style="11" customWidth="1"/>
    <col min="9212" max="9217" width="9" style="11" customWidth="1"/>
    <col min="9218" max="9221" width="5.1640625" style="11" customWidth="1"/>
    <col min="9222" max="9222" width="5.83203125" style="11" customWidth="1"/>
    <col min="9223" max="9223" width="10.83203125" style="11" customWidth="1"/>
    <col min="9224" max="9224" width="21.83203125" style="11" customWidth="1"/>
    <col min="9225" max="9465" width="9" style="11"/>
    <col min="9466" max="9466" width="16.6640625" style="11" customWidth="1"/>
    <col min="9467" max="9467" width="12" style="11" customWidth="1"/>
    <col min="9468" max="9473" width="9" style="11" customWidth="1"/>
    <col min="9474" max="9477" width="5.1640625" style="11" customWidth="1"/>
    <col min="9478" max="9478" width="5.83203125" style="11" customWidth="1"/>
    <col min="9479" max="9479" width="10.83203125" style="11" customWidth="1"/>
    <col min="9480" max="9480" width="21.83203125" style="11" customWidth="1"/>
    <col min="9481" max="9721" width="9" style="11"/>
    <col min="9722" max="9722" width="16.6640625" style="11" customWidth="1"/>
    <col min="9723" max="9723" width="12" style="11" customWidth="1"/>
    <col min="9724" max="9729" width="9" style="11" customWidth="1"/>
    <col min="9730" max="9733" width="5.1640625" style="11" customWidth="1"/>
    <col min="9734" max="9734" width="5.83203125" style="11" customWidth="1"/>
    <col min="9735" max="9735" width="10.83203125" style="11" customWidth="1"/>
    <col min="9736" max="9736" width="21.83203125" style="11" customWidth="1"/>
    <col min="9737" max="9977" width="9" style="11"/>
    <col min="9978" max="9978" width="16.6640625" style="11" customWidth="1"/>
    <col min="9979" max="9979" width="12" style="11" customWidth="1"/>
    <col min="9980" max="9985" width="9" style="11" customWidth="1"/>
    <col min="9986" max="9989" width="5.1640625" style="11" customWidth="1"/>
    <col min="9990" max="9990" width="5.83203125" style="11" customWidth="1"/>
    <col min="9991" max="9991" width="10.83203125" style="11" customWidth="1"/>
    <col min="9992" max="9992" width="21.83203125" style="11" customWidth="1"/>
    <col min="9993" max="10233" width="9" style="11"/>
    <col min="10234" max="10234" width="16.6640625" style="11" customWidth="1"/>
    <col min="10235" max="10235" width="12" style="11" customWidth="1"/>
    <col min="10236" max="10241" width="9" style="11" customWidth="1"/>
    <col min="10242" max="10245" width="5.1640625" style="11" customWidth="1"/>
    <col min="10246" max="10246" width="5.83203125" style="11" customWidth="1"/>
    <col min="10247" max="10247" width="10.83203125" style="11" customWidth="1"/>
    <col min="10248" max="10248" width="21.83203125" style="11" customWidth="1"/>
    <col min="10249" max="10489" width="9" style="11"/>
    <col min="10490" max="10490" width="16.6640625" style="11" customWidth="1"/>
    <col min="10491" max="10491" width="12" style="11" customWidth="1"/>
    <col min="10492" max="10497" width="9" style="11" customWidth="1"/>
    <col min="10498" max="10501" width="5.1640625" style="11" customWidth="1"/>
    <col min="10502" max="10502" width="5.83203125" style="11" customWidth="1"/>
    <col min="10503" max="10503" width="10.83203125" style="11" customWidth="1"/>
    <col min="10504" max="10504" width="21.83203125" style="11" customWidth="1"/>
    <col min="10505" max="10745" width="9" style="11"/>
    <col min="10746" max="10746" width="16.6640625" style="11" customWidth="1"/>
    <col min="10747" max="10747" width="12" style="11" customWidth="1"/>
    <col min="10748" max="10753" width="9" style="11" customWidth="1"/>
    <col min="10754" max="10757" width="5.1640625" style="11" customWidth="1"/>
    <col min="10758" max="10758" width="5.83203125" style="11" customWidth="1"/>
    <col min="10759" max="10759" width="10.83203125" style="11" customWidth="1"/>
    <col min="10760" max="10760" width="21.83203125" style="11" customWidth="1"/>
    <col min="10761" max="11001" width="9" style="11"/>
    <col min="11002" max="11002" width="16.6640625" style="11" customWidth="1"/>
    <col min="11003" max="11003" width="12" style="11" customWidth="1"/>
    <col min="11004" max="11009" width="9" style="11" customWidth="1"/>
    <col min="11010" max="11013" width="5.1640625" style="11" customWidth="1"/>
    <col min="11014" max="11014" width="5.83203125" style="11" customWidth="1"/>
    <col min="11015" max="11015" width="10.83203125" style="11" customWidth="1"/>
    <col min="11016" max="11016" width="21.83203125" style="11" customWidth="1"/>
    <col min="11017" max="11257" width="9" style="11"/>
    <col min="11258" max="11258" width="16.6640625" style="11" customWidth="1"/>
    <col min="11259" max="11259" width="12" style="11" customWidth="1"/>
    <col min="11260" max="11265" width="9" style="11" customWidth="1"/>
    <col min="11266" max="11269" width="5.1640625" style="11" customWidth="1"/>
    <col min="11270" max="11270" width="5.83203125" style="11" customWidth="1"/>
    <col min="11271" max="11271" width="10.83203125" style="11" customWidth="1"/>
    <col min="11272" max="11272" width="21.83203125" style="11" customWidth="1"/>
    <col min="11273" max="11513" width="9" style="11"/>
    <col min="11514" max="11514" width="16.6640625" style="11" customWidth="1"/>
    <col min="11515" max="11515" width="12" style="11" customWidth="1"/>
    <col min="11516" max="11521" width="9" style="11" customWidth="1"/>
    <col min="11522" max="11525" width="5.1640625" style="11" customWidth="1"/>
    <col min="11526" max="11526" width="5.83203125" style="11" customWidth="1"/>
    <col min="11527" max="11527" width="10.83203125" style="11" customWidth="1"/>
    <col min="11528" max="11528" width="21.83203125" style="11" customWidth="1"/>
    <col min="11529" max="11769" width="9" style="11"/>
    <col min="11770" max="11770" width="16.6640625" style="11" customWidth="1"/>
    <col min="11771" max="11771" width="12" style="11" customWidth="1"/>
    <col min="11772" max="11777" width="9" style="11" customWidth="1"/>
    <col min="11778" max="11781" width="5.1640625" style="11" customWidth="1"/>
    <col min="11782" max="11782" width="5.83203125" style="11" customWidth="1"/>
    <col min="11783" max="11783" width="10.83203125" style="11" customWidth="1"/>
    <col min="11784" max="11784" width="21.83203125" style="11" customWidth="1"/>
    <col min="11785" max="12025" width="9" style="11"/>
    <col min="12026" max="12026" width="16.6640625" style="11" customWidth="1"/>
    <col min="12027" max="12027" width="12" style="11" customWidth="1"/>
    <col min="12028" max="12033" width="9" style="11" customWidth="1"/>
    <col min="12034" max="12037" width="5.1640625" style="11" customWidth="1"/>
    <col min="12038" max="12038" width="5.83203125" style="11" customWidth="1"/>
    <col min="12039" max="12039" width="10.83203125" style="11" customWidth="1"/>
    <col min="12040" max="12040" width="21.83203125" style="11" customWidth="1"/>
    <col min="12041" max="12281" width="9" style="11"/>
    <col min="12282" max="12282" width="16.6640625" style="11" customWidth="1"/>
    <col min="12283" max="12283" width="12" style="11" customWidth="1"/>
    <col min="12284" max="12289" width="9" style="11" customWidth="1"/>
    <col min="12290" max="12293" width="5.1640625" style="11" customWidth="1"/>
    <col min="12294" max="12294" width="5.83203125" style="11" customWidth="1"/>
    <col min="12295" max="12295" width="10.83203125" style="11" customWidth="1"/>
    <col min="12296" max="12296" width="21.83203125" style="11" customWidth="1"/>
    <col min="12297" max="12537" width="9" style="11"/>
    <col min="12538" max="12538" width="16.6640625" style="11" customWidth="1"/>
    <col min="12539" max="12539" width="12" style="11" customWidth="1"/>
    <col min="12540" max="12545" width="9" style="11" customWidth="1"/>
    <col min="12546" max="12549" width="5.1640625" style="11" customWidth="1"/>
    <col min="12550" max="12550" width="5.83203125" style="11" customWidth="1"/>
    <col min="12551" max="12551" width="10.83203125" style="11" customWidth="1"/>
    <col min="12552" max="12552" width="21.83203125" style="11" customWidth="1"/>
    <col min="12553" max="12793" width="9" style="11"/>
    <col min="12794" max="12794" width="16.6640625" style="11" customWidth="1"/>
    <col min="12795" max="12795" width="12" style="11" customWidth="1"/>
    <col min="12796" max="12801" width="9" style="11" customWidth="1"/>
    <col min="12802" max="12805" width="5.1640625" style="11" customWidth="1"/>
    <col min="12806" max="12806" width="5.83203125" style="11" customWidth="1"/>
    <col min="12807" max="12807" width="10.83203125" style="11" customWidth="1"/>
    <col min="12808" max="12808" width="21.83203125" style="11" customWidth="1"/>
    <col min="12809" max="13049" width="9" style="11"/>
    <col min="13050" max="13050" width="16.6640625" style="11" customWidth="1"/>
    <col min="13051" max="13051" width="12" style="11" customWidth="1"/>
    <col min="13052" max="13057" width="9" style="11" customWidth="1"/>
    <col min="13058" max="13061" width="5.1640625" style="11" customWidth="1"/>
    <col min="13062" max="13062" width="5.83203125" style="11" customWidth="1"/>
    <col min="13063" max="13063" width="10.83203125" style="11" customWidth="1"/>
    <col min="13064" max="13064" width="21.83203125" style="11" customWidth="1"/>
    <col min="13065" max="13305" width="9" style="11"/>
    <col min="13306" max="13306" width="16.6640625" style="11" customWidth="1"/>
    <col min="13307" max="13307" width="12" style="11" customWidth="1"/>
    <col min="13308" max="13313" width="9" style="11" customWidth="1"/>
    <col min="13314" max="13317" width="5.1640625" style="11" customWidth="1"/>
    <col min="13318" max="13318" width="5.83203125" style="11" customWidth="1"/>
    <col min="13319" max="13319" width="10.83203125" style="11" customWidth="1"/>
    <col min="13320" max="13320" width="21.83203125" style="11" customWidth="1"/>
    <col min="13321" max="13561" width="9" style="11"/>
    <col min="13562" max="13562" width="16.6640625" style="11" customWidth="1"/>
    <col min="13563" max="13563" width="12" style="11" customWidth="1"/>
    <col min="13564" max="13569" width="9" style="11" customWidth="1"/>
    <col min="13570" max="13573" width="5.1640625" style="11" customWidth="1"/>
    <col min="13574" max="13574" width="5.83203125" style="11" customWidth="1"/>
    <col min="13575" max="13575" width="10.83203125" style="11" customWidth="1"/>
    <col min="13576" max="13576" width="21.83203125" style="11" customWidth="1"/>
    <col min="13577" max="13817" width="9" style="11"/>
    <col min="13818" max="13818" width="16.6640625" style="11" customWidth="1"/>
    <col min="13819" max="13819" width="12" style="11" customWidth="1"/>
    <col min="13820" max="13825" width="9" style="11" customWidth="1"/>
    <col min="13826" max="13829" width="5.1640625" style="11" customWidth="1"/>
    <col min="13830" max="13830" width="5.83203125" style="11" customWidth="1"/>
    <col min="13831" max="13831" width="10.83203125" style="11" customWidth="1"/>
    <col min="13832" max="13832" width="21.83203125" style="11" customWidth="1"/>
    <col min="13833" max="14073" width="9" style="11"/>
    <col min="14074" max="14074" width="16.6640625" style="11" customWidth="1"/>
    <col min="14075" max="14075" width="12" style="11" customWidth="1"/>
    <col min="14076" max="14081" width="9" style="11" customWidth="1"/>
    <col min="14082" max="14085" width="5.1640625" style="11" customWidth="1"/>
    <col min="14086" max="14086" width="5.83203125" style="11" customWidth="1"/>
    <col min="14087" max="14087" width="10.83203125" style="11" customWidth="1"/>
    <col min="14088" max="14088" width="21.83203125" style="11" customWidth="1"/>
    <col min="14089" max="14329" width="9" style="11"/>
    <col min="14330" max="14330" width="16.6640625" style="11" customWidth="1"/>
    <col min="14331" max="14331" width="12" style="11" customWidth="1"/>
    <col min="14332" max="14337" width="9" style="11" customWidth="1"/>
    <col min="14338" max="14341" width="5.1640625" style="11" customWidth="1"/>
    <col min="14342" max="14342" width="5.83203125" style="11" customWidth="1"/>
    <col min="14343" max="14343" width="10.83203125" style="11" customWidth="1"/>
    <col min="14344" max="14344" width="21.83203125" style="11" customWidth="1"/>
    <col min="14345" max="14585" width="9" style="11"/>
    <col min="14586" max="14586" width="16.6640625" style="11" customWidth="1"/>
    <col min="14587" max="14587" width="12" style="11" customWidth="1"/>
    <col min="14588" max="14593" width="9" style="11" customWidth="1"/>
    <col min="14594" max="14597" width="5.1640625" style="11" customWidth="1"/>
    <col min="14598" max="14598" width="5.83203125" style="11" customWidth="1"/>
    <col min="14599" max="14599" width="10.83203125" style="11" customWidth="1"/>
    <col min="14600" max="14600" width="21.83203125" style="11" customWidth="1"/>
    <col min="14601" max="14841" width="9" style="11"/>
    <col min="14842" max="14842" width="16.6640625" style="11" customWidth="1"/>
    <col min="14843" max="14843" width="12" style="11" customWidth="1"/>
    <col min="14844" max="14849" width="9" style="11" customWidth="1"/>
    <col min="14850" max="14853" width="5.1640625" style="11" customWidth="1"/>
    <col min="14854" max="14854" width="5.83203125" style="11" customWidth="1"/>
    <col min="14855" max="14855" width="10.83203125" style="11" customWidth="1"/>
    <col min="14856" max="14856" width="21.83203125" style="11" customWidth="1"/>
    <col min="14857" max="15097" width="9" style="11"/>
    <col min="15098" max="15098" width="16.6640625" style="11" customWidth="1"/>
    <col min="15099" max="15099" width="12" style="11" customWidth="1"/>
    <col min="15100" max="15105" width="9" style="11" customWidth="1"/>
    <col min="15106" max="15109" width="5.1640625" style="11" customWidth="1"/>
    <col min="15110" max="15110" width="5.83203125" style="11" customWidth="1"/>
    <col min="15111" max="15111" width="10.83203125" style="11" customWidth="1"/>
    <col min="15112" max="15112" width="21.83203125" style="11" customWidth="1"/>
    <col min="15113" max="15353" width="9" style="11"/>
    <col min="15354" max="15354" width="16.6640625" style="11" customWidth="1"/>
    <col min="15355" max="15355" width="12" style="11" customWidth="1"/>
    <col min="15356" max="15361" width="9" style="11" customWidth="1"/>
    <col min="15362" max="15365" width="5.1640625" style="11" customWidth="1"/>
    <col min="15366" max="15366" width="5.83203125" style="11" customWidth="1"/>
    <col min="15367" max="15367" width="10.83203125" style="11" customWidth="1"/>
    <col min="15368" max="15368" width="21.83203125" style="11" customWidth="1"/>
    <col min="15369" max="15609" width="9" style="11"/>
    <col min="15610" max="15610" width="16.6640625" style="11" customWidth="1"/>
    <col min="15611" max="15611" width="12" style="11" customWidth="1"/>
    <col min="15612" max="15617" width="9" style="11" customWidth="1"/>
    <col min="15618" max="15621" width="5.1640625" style="11" customWidth="1"/>
    <col min="15622" max="15622" width="5.83203125" style="11" customWidth="1"/>
    <col min="15623" max="15623" width="10.83203125" style="11" customWidth="1"/>
    <col min="15624" max="15624" width="21.83203125" style="11" customWidth="1"/>
    <col min="15625" max="15865" width="9" style="11"/>
    <col min="15866" max="15866" width="16.6640625" style="11" customWidth="1"/>
    <col min="15867" max="15867" width="12" style="11" customWidth="1"/>
    <col min="15868" max="15873" width="9" style="11" customWidth="1"/>
    <col min="15874" max="15877" width="5.1640625" style="11" customWidth="1"/>
    <col min="15878" max="15878" width="5.83203125" style="11" customWidth="1"/>
    <col min="15879" max="15879" width="10.83203125" style="11" customWidth="1"/>
    <col min="15880" max="15880" width="21.83203125" style="11" customWidth="1"/>
    <col min="15881" max="16121" width="9" style="11"/>
    <col min="16122" max="16122" width="16.6640625" style="11" customWidth="1"/>
    <col min="16123" max="16123" width="12" style="11" customWidth="1"/>
    <col min="16124" max="16129" width="9" style="11" customWidth="1"/>
    <col min="16130" max="16133" width="5.1640625" style="11" customWidth="1"/>
    <col min="16134" max="16134" width="5.83203125" style="11" customWidth="1"/>
    <col min="16135" max="16135" width="10.83203125" style="11" customWidth="1"/>
    <col min="16136" max="16136" width="21.83203125" style="11" customWidth="1"/>
    <col min="16137" max="16384" width="9" style="11"/>
  </cols>
  <sheetData>
    <row r="1" spans="1:1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</row>
    <row r="2" spans="1:11" x14ac:dyDescent="0.2">
      <c r="A2" s="64" t="s">
        <v>0</v>
      </c>
      <c r="B2" s="64"/>
      <c r="C2" s="73" t="s">
        <v>1</v>
      </c>
      <c r="D2" s="64" t="s">
        <v>2</v>
      </c>
      <c r="E2" s="64"/>
      <c r="F2" s="64"/>
      <c r="G2" s="64"/>
      <c r="H2" s="64" t="s">
        <v>3</v>
      </c>
      <c r="I2" s="64"/>
      <c r="J2" s="75" t="s">
        <v>4</v>
      </c>
    </row>
    <row r="3" spans="1:11" x14ac:dyDescent="0.2">
      <c r="A3" s="64"/>
      <c r="B3" s="64"/>
      <c r="C3" s="74"/>
      <c r="D3" s="39" t="s">
        <v>5</v>
      </c>
      <c r="E3" s="39" t="s">
        <v>6</v>
      </c>
      <c r="F3" s="39" t="s">
        <v>5</v>
      </c>
      <c r="G3" s="39" t="s">
        <v>6</v>
      </c>
      <c r="H3" s="39" t="s">
        <v>7</v>
      </c>
      <c r="I3" s="39" t="s">
        <v>8</v>
      </c>
      <c r="J3" s="76"/>
    </row>
    <row r="4" spans="1:11" x14ac:dyDescent="0.2">
      <c r="A4" s="63" t="s">
        <v>128</v>
      </c>
      <c r="B4" s="1" t="s">
        <v>119</v>
      </c>
      <c r="C4" s="3"/>
      <c r="D4" s="2">
        <v>1</v>
      </c>
      <c r="E4" s="2" t="s">
        <v>17</v>
      </c>
      <c r="F4" s="2">
        <v>1</v>
      </c>
      <c r="G4" s="5" t="s">
        <v>24</v>
      </c>
      <c r="H4" s="2">
        <v>220</v>
      </c>
      <c r="I4" s="2">
        <f t="shared" ref="I4" si="0">D4*F4*H4</f>
        <v>220</v>
      </c>
      <c r="J4" s="22"/>
    </row>
    <row r="5" spans="1:11" x14ac:dyDescent="0.2">
      <c r="A5" s="63"/>
      <c r="B5" s="1" t="s">
        <v>30</v>
      </c>
      <c r="C5" s="3" t="s">
        <v>101</v>
      </c>
      <c r="D5" s="2">
        <v>14</v>
      </c>
      <c r="E5" s="2" t="s">
        <v>18</v>
      </c>
      <c r="F5" s="2">
        <v>1</v>
      </c>
      <c r="G5" s="5" t="s">
        <v>24</v>
      </c>
      <c r="H5" s="2">
        <v>385.00000000000006</v>
      </c>
      <c r="I5" s="2">
        <f t="shared" ref="I5" si="1">D5*F5*H5</f>
        <v>5390.0000000000009</v>
      </c>
      <c r="J5" s="22"/>
    </row>
    <row r="6" spans="1:11" x14ac:dyDescent="0.2">
      <c r="A6" s="63"/>
      <c r="B6" s="1" t="s">
        <v>113</v>
      </c>
      <c r="C6" s="3"/>
      <c r="D6" s="2">
        <v>2</v>
      </c>
      <c r="E6" s="2" t="s">
        <v>114</v>
      </c>
      <c r="F6" s="2">
        <v>1</v>
      </c>
      <c r="G6" s="5" t="s">
        <v>24</v>
      </c>
      <c r="H6" s="2">
        <v>330</v>
      </c>
      <c r="I6" s="2">
        <f t="shared" ref="I6" si="2">D6*F6*H6</f>
        <v>660</v>
      </c>
      <c r="J6" s="22"/>
    </row>
    <row r="7" spans="1:11" x14ac:dyDescent="0.2">
      <c r="A7" s="63"/>
      <c r="B7" s="1" t="s">
        <v>120</v>
      </c>
      <c r="C7" s="3"/>
      <c r="D7" s="2">
        <v>2</v>
      </c>
      <c r="E7" s="2" t="s">
        <v>17</v>
      </c>
      <c r="F7" s="2">
        <v>1</v>
      </c>
      <c r="G7" s="5" t="s">
        <v>24</v>
      </c>
      <c r="H7" s="2">
        <v>220</v>
      </c>
      <c r="I7" s="2">
        <f t="shared" ref="I7:I17" si="3">D7*F7*H7</f>
        <v>440</v>
      </c>
      <c r="J7" s="22"/>
    </row>
    <row r="8" spans="1:11" x14ac:dyDescent="0.2">
      <c r="A8" s="63"/>
      <c r="B8" s="1" t="s">
        <v>43</v>
      </c>
      <c r="C8" s="3" t="s">
        <v>121</v>
      </c>
      <c r="D8" s="2">
        <f>9.5*5</f>
        <v>47.5</v>
      </c>
      <c r="E8" s="2" t="s">
        <v>18</v>
      </c>
      <c r="F8" s="2">
        <v>1</v>
      </c>
      <c r="G8" s="5" t="s">
        <v>24</v>
      </c>
      <c r="H8" s="2">
        <v>200</v>
      </c>
      <c r="I8" s="2">
        <f t="shared" si="3"/>
        <v>9500</v>
      </c>
      <c r="J8" s="46"/>
      <c r="K8" s="11"/>
    </row>
    <row r="9" spans="1:11" x14ac:dyDescent="0.2">
      <c r="A9" s="63"/>
      <c r="B9" s="1" t="s">
        <v>21</v>
      </c>
      <c r="C9" s="3" t="s">
        <v>20</v>
      </c>
      <c r="D9" s="2">
        <v>60</v>
      </c>
      <c r="E9" s="2" t="s">
        <v>18</v>
      </c>
      <c r="F9" s="2">
        <v>1</v>
      </c>
      <c r="G9" s="5" t="s">
        <v>24</v>
      </c>
      <c r="H9" s="2">
        <v>35</v>
      </c>
      <c r="I9" s="2">
        <f t="shared" si="3"/>
        <v>2100</v>
      </c>
      <c r="J9" s="46"/>
      <c r="K9" s="11"/>
    </row>
    <row r="10" spans="1:11" x14ac:dyDescent="0.2">
      <c r="A10" s="63"/>
      <c r="B10" s="1" t="s">
        <v>31</v>
      </c>
      <c r="C10" s="3"/>
      <c r="D10" s="2">
        <v>5</v>
      </c>
      <c r="E10" s="2" t="s">
        <v>32</v>
      </c>
      <c r="F10" s="2">
        <v>1</v>
      </c>
      <c r="G10" s="5" t="s">
        <v>24</v>
      </c>
      <c r="H10" s="2">
        <v>440.00000000000006</v>
      </c>
      <c r="I10" s="2">
        <f t="shared" si="3"/>
        <v>2200.0000000000005</v>
      </c>
      <c r="J10" s="46"/>
      <c r="K10" s="11"/>
    </row>
    <row r="11" spans="1:11" x14ac:dyDescent="0.2">
      <c r="A11" s="63"/>
      <c r="B11" s="1" t="s">
        <v>74</v>
      </c>
      <c r="C11" s="3" t="s">
        <v>75</v>
      </c>
      <c r="D11" s="2">
        <v>1</v>
      </c>
      <c r="E11" s="2" t="s">
        <v>17</v>
      </c>
      <c r="F11" s="2">
        <v>1</v>
      </c>
      <c r="G11" s="5" t="s">
        <v>24</v>
      </c>
      <c r="H11" s="2">
        <v>7000</v>
      </c>
      <c r="I11" s="2">
        <f t="shared" si="3"/>
        <v>7000</v>
      </c>
      <c r="J11" s="46"/>
      <c r="K11" s="11"/>
    </row>
    <row r="12" spans="1:11" x14ac:dyDescent="0.2">
      <c r="A12" s="63"/>
      <c r="B12" s="1" t="s">
        <v>76</v>
      </c>
      <c r="C12" s="3" t="s">
        <v>115</v>
      </c>
      <c r="D12" s="2">
        <v>1</v>
      </c>
      <c r="E12" s="2" t="s">
        <v>17</v>
      </c>
      <c r="F12" s="2">
        <v>1</v>
      </c>
      <c r="G12" s="5" t="s">
        <v>24</v>
      </c>
      <c r="H12" s="2">
        <v>6500</v>
      </c>
      <c r="I12" s="2">
        <f t="shared" si="3"/>
        <v>6500</v>
      </c>
      <c r="J12" s="46"/>
      <c r="K12" s="11"/>
    </row>
    <row r="13" spans="1:11" x14ac:dyDescent="0.2">
      <c r="A13" s="63"/>
      <c r="B13" s="1" t="s">
        <v>111</v>
      </c>
      <c r="C13" s="3"/>
      <c r="D13" s="2">
        <v>10</v>
      </c>
      <c r="E13" s="2" t="s">
        <v>17</v>
      </c>
      <c r="F13" s="2">
        <v>1</v>
      </c>
      <c r="G13" s="5" t="s">
        <v>24</v>
      </c>
      <c r="H13" s="2">
        <v>110</v>
      </c>
      <c r="I13" s="2">
        <f t="shared" si="3"/>
        <v>1100</v>
      </c>
      <c r="J13" s="46"/>
      <c r="K13" s="11"/>
    </row>
    <row r="14" spans="1:11" x14ac:dyDescent="0.2">
      <c r="A14" s="63"/>
      <c r="B14" s="1" t="s">
        <v>112</v>
      </c>
      <c r="C14" s="3"/>
      <c r="D14" s="2">
        <v>5</v>
      </c>
      <c r="E14" s="2" t="s">
        <v>17</v>
      </c>
      <c r="F14" s="2">
        <v>1</v>
      </c>
      <c r="G14" s="5" t="s">
        <v>24</v>
      </c>
      <c r="H14" s="9">
        <v>65</v>
      </c>
      <c r="I14" s="2">
        <f t="shared" si="3"/>
        <v>325</v>
      </c>
      <c r="J14" s="46"/>
      <c r="K14" s="11"/>
    </row>
    <row r="15" spans="1:11" x14ac:dyDescent="0.2">
      <c r="A15" s="63"/>
      <c r="B15" s="1" t="s">
        <v>129</v>
      </c>
      <c r="C15" s="3"/>
      <c r="D15" s="2">
        <v>15</v>
      </c>
      <c r="E15" s="2" t="s">
        <v>42</v>
      </c>
      <c r="F15" s="2">
        <v>1</v>
      </c>
      <c r="G15" s="5" t="s">
        <v>24</v>
      </c>
      <c r="H15" s="9">
        <v>45</v>
      </c>
      <c r="I15" s="2">
        <f t="shared" ref="I15" si="4">D15*F15*H15</f>
        <v>675</v>
      </c>
      <c r="J15" s="46"/>
      <c r="K15" s="11"/>
    </row>
    <row r="16" spans="1:11" x14ac:dyDescent="0.2">
      <c r="A16" s="63"/>
      <c r="B16" s="17" t="s">
        <v>45</v>
      </c>
      <c r="C16" s="19"/>
      <c r="D16" s="5">
        <v>14</v>
      </c>
      <c r="E16" s="20" t="s">
        <v>46</v>
      </c>
      <c r="F16" s="15">
        <v>1</v>
      </c>
      <c r="G16" s="5" t="s">
        <v>24</v>
      </c>
      <c r="H16" s="18">
        <v>385.00000000000006</v>
      </c>
      <c r="I16" s="2">
        <f t="shared" si="3"/>
        <v>5390.0000000000009</v>
      </c>
      <c r="J16" s="46"/>
      <c r="K16" s="11"/>
    </row>
    <row r="17" spans="1:11" x14ac:dyDescent="0.2">
      <c r="A17" s="63"/>
      <c r="B17" s="17" t="s">
        <v>47</v>
      </c>
      <c r="C17" s="19"/>
      <c r="D17" s="5">
        <v>2</v>
      </c>
      <c r="E17" s="20" t="s">
        <v>22</v>
      </c>
      <c r="F17" s="15">
        <v>2</v>
      </c>
      <c r="G17" s="5" t="s">
        <v>40</v>
      </c>
      <c r="H17" s="18">
        <v>1100</v>
      </c>
      <c r="I17" s="2">
        <f t="shared" si="3"/>
        <v>4400</v>
      </c>
      <c r="J17" s="46"/>
      <c r="K17" s="11"/>
    </row>
    <row r="18" spans="1:11" x14ac:dyDescent="0.2">
      <c r="A18" s="64" t="s">
        <v>10</v>
      </c>
      <c r="B18" s="64"/>
      <c r="C18" s="64"/>
      <c r="D18" s="64"/>
      <c r="E18" s="64"/>
      <c r="F18" s="64"/>
      <c r="G18" s="64"/>
      <c r="H18" s="64"/>
      <c r="I18" s="7">
        <f>SUM(I4:I17)</f>
        <v>45900</v>
      </c>
      <c r="J18" s="24"/>
      <c r="K18" s="11"/>
    </row>
    <row r="19" spans="1:11" x14ac:dyDescent="0.2">
      <c r="A19" s="65" t="s">
        <v>39</v>
      </c>
      <c r="B19" s="4" t="s">
        <v>34</v>
      </c>
      <c r="C19" s="4"/>
      <c r="D19" s="6">
        <f>9.5*4</f>
        <v>38</v>
      </c>
      <c r="E19" s="5" t="s">
        <v>18</v>
      </c>
      <c r="F19" s="5">
        <v>1</v>
      </c>
      <c r="G19" s="5" t="s">
        <v>19</v>
      </c>
      <c r="H19" s="2">
        <v>660</v>
      </c>
      <c r="I19" s="2">
        <f t="shared" ref="I19:I58" si="5">D19*F19*H19</f>
        <v>25080</v>
      </c>
      <c r="J19" s="22"/>
      <c r="K19" s="11"/>
    </row>
    <row r="20" spans="1:11" x14ac:dyDescent="0.2">
      <c r="A20" s="65"/>
      <c r="B20" s="4" t="s">
        <v>83</v>
      </c>
      <c r="C20" s="4" t="s">
        <v>84</v>
      </c>
      <c r="D20" s="6">
        <v>1</v>
      </c>
      <c r="E20" s="5" t="s">
        <v>17</v>
      </c>
      <c r="F20" s="5">
        <v>1</v>
      </c>
      <c r="G20" s="5" t="s">
        <v>19</v>
      </c>
      <c r="H20" s="2">
        <v>800</v>
      </c>
      <c r="I20" s="2">
        <f t="shared" si="5"/>
        <v>800</v>
      </c>
      <c r="J20" s="22"/>
      <c r="K20" s="11"/>
    </row>
    <row r="21" spans="1:11" ht="28" x14ac:dyDescent="0.2">
      <c r="A21" s="65"/>
      <c r="B21" s="50" t="s">
        <v>158</v>
      </c>
      <c r="C21" s="51"/>
      <c r="D21" s="32">
        <v>2</v>
      </c>
      <c r="E21" s="52" t="s">
        <v>17</v>
      </c>
      <c r="F21" s="52">
        <v>1</v>
      </c>
      <c r="G21" s="52" t="s">
        <v>19</v>
      </c>
      <c r="H21" s="32">
        <v>660</v>
      </c>
      <c r="I21" s="32">
        <f t="shared" ref="I21" si="6">D21*F21*H21</f>
        <v>1320</v>
      </c>
      <c r="J21" s="22"/>
      <c r="K21" s="11"/>
    </row>
    <row r="22" spans="1:11" ht="28" x14ac:dyDescent="0.2">
      <c r="A22" s="65"/>
      <c r="B22" s="4" t="s">
        <v>33</v>
      </c>
      <c r="C22" s="4"/>
      <c r="D22" s="6">
        <v>2</v>
      </c>
      <c r="E22" s="5" t="s">
        <v>17</v>
      </c>
      <c r="F22" s="5">
        <v>1</v>
      </c>
      <c r="G22" s="5" t="s">
        <v>19</v>
      </c>
      <c r="H22" s="2">
        <v>550</v>
      </c>
      <c r="I22" s="2">
        <f t="shared" si="5"/>
        <v>1100</v>
      </c>
      <c r="J22" s="22"/>
      <c r="K22" s="11"/>
    </row>
    <row r="23" spans="1:11" x14ac:dyDescent="0.2">
      <c r="A23" s="65"/>
      <c r="B23" s="4" t="s">
        <v>51</v>
      </c>
      <c r="C23" s="4" t="s">
        <v>77</v>
      </c>
      <c r="D23" s="6">
        <v>1</v>
      </c>
      <c r="E23" s="5" t="s">
        <v>17</v>
      </c>
      <c r="F23" s="5">
        <v>1</v>
      </c>
      <c r="G23" s="5" t="s">
        <v>19</v>
      </c>
      <c r="H23" s="2">
        <v>1100</v>
      </c>
      <c r="I23" s="2">
        <f t="shared" si="5"/>
        <v>1100</v>
      </c>
      <c r="J23" s="22"/>
      <c r="K23" s="11"/>
    </row>
    <row r="24" spans="1:11" x14ac:dyDescent="0.2">
      <c r="A24" s="65"/>
      <c r="B24" s="4" t="s">
        <v>69</v>
      </c>
      <c r="C24" s="4" t="s">
        <v>70</v>
      </c>
      <c r="D24" s="2">
        <v>1</v>
      </c>
      <c r="E24" s="5" t="s">
        <v>17</v>
      </c>
      <c r="F24" s="5">
        <v>1</v>
      </c>
      <c r="G24" s="5" t="s">
        <v>19</v>
      </c>
      <c r="H24" s="2">
        <v>660</v>
      </c>
      <c r="I24" s="2">
        <f t="shared" si="5"/>
        <v>660</v>
      </c>
      <c r="J24" s="22"/>
      <c r="K24" s="11"/>
    </row>
    <row r="25" spans="1:11" x14ac:dyDescent="0.2">
      <c r="A25" s="65"/>
      <c r="B25" s="4" t="s">
        <v>89</v>
      </c>
      <c r="C25" s="4"/>
      <c r="D25" s="6">
        <v>3</v>
      </c>
      <c r="E25" s="5" t="s">
        <v>17</v>
      </c>
      <c r="F25" s="15">
        <v>1</v>
      </c>
      <c r="G25" s="5" t="s">
        <v>19</v>
      </c>
      <c r="H25" s="2">
        <v>440</v>
      </c>
      <c r="I25" s="2">
        <f t="shared" si="5"/>
        <v>1320</v>
      </c>
      <c r="J25" s="22"/>
      <c r="K25" s="11"/>
    </row>
    <row r="26" spans="1:11" x14ac:dyDescent="0.2">
      <c r="A26" s="65"/>
      <c r="B26" s="34" t="s">
        <v>35</v>
      </c>
      <c r="C26" s="34"/>
      <c r="D26" s="26">
        <v>1</v>
      </c>
      <c r="E26" s="26" t="s">
        <v>17</v>
      </c>
      <c r="F26" s="26">
        <v>1</v>
      </c>
      <c r="G26" s="26" t="s">
        <v>19</v>
      </c>
      <c r="H26" s="26">
        <v>5500</v>
      </c>
      <c r="I26" s="26">
        <f t="shared" si="5"/>
        <v>5500</v>
      </c>
      <c r="J26" s="41"/>
      <c r="K26" s="11"/>
    </row>
    <row r="27" spans="1:11" x14ac:dyDescent="0.2">
      <c r="A27" s="65"/>
      <c r="B27" s="4" t="s">
        <v>85</v>
      </c>
      <c r="C27" s="4"/>
      <c r="D27" s="5">
        <v>1</v>
      </c>
      <c r="E27" s="5" t="s">
        <v>36</v>
      </c>
      <c r="F27" s="15">
        <v>1</v>
      </c>
      <c r="G27" s="5" t="s">
        <v>19</v>
      </c>
      <c r="H27" s="2">
        <v>880.00000000000011</v>
      </c>
      <c r="I27" s="2">
        <f t="shared" si="5"/>
        <v>880.00000000000011</v>
      </c>
      <c r="J27" s="22"/>
      <c r="K27" s="11"/>
    </row>
    <row r="28" spans="1:11" s="40" customFormat="1" x14ac:dyDescent="0.2">
      <c r="A28" s="65"/>
      <c r="B28" s="51" t="s">
        <v>116</v>
      </c>
      <c r="C28" s="51" t="s">
        <v>86</v>
      </c>
      <c r="D28" s="52">
        <v>8</v>
      </c>
      <c r="E28" s="52" t="s">
        <v>17</v>
      </c>
      <c r="F28" s="52">
        <v>1</v>
      </c>
      <c r="G28" s="52" t="s">
        <v>19</v>
      </c>
      <c r="H28" s="32">
        <v>1320</v>
      </c>
      <c r="I28" s="32">
        <v>10560</v>
      </c>
      <c r="J28" s="25"/>
    </row>
    <row r="29" spans="1:11" s="40" customFormat="1" x14ac:dyDescent="0.2">
      <c r="A29" s="65"/>
      <c r="B29" s="51" t="s">
        <v>118</v>
      </c>
      <c r="C29" s="51" t="s">
        <v>117</v>
      </c>
      <c r="D29" s="52">
        <v>4</v>
      </c>
      <c r="E29" s="52" t="s">
        <v>17</v>
      </c>
      <c r="F29" s="52">
        <v>1</v>
      </c>
      <c r="G29" s="52" t="s">
        <v>19</v>
      </c>
      <c r="H29" s="32">
        <v>1320</v>
      </c>
      <c r="I29" s="32">
        <v>5280</v>
      </c>
      <c r="J29" s="47"/>
    </row>
    <row r="30" spans="1:11" x14ac:dyDescent="0.2">
      <c r="A30" s="65"/>
      <c r="B30" s="4" t="s">
        <v>87</v>
      </c>
      <c r="C30" s="4"/>
      <c r="D30" s="5">
        <v>2</v>
      </c>
      <c r="E30" s="5" t="s">
        <v>17</v>
      </c>
      <c r="F30" s="15">
        <v>1</v>
      </c>
      <c r="G30" s="5" t="s">
        <v>19</v>
      </c>
      <c r="H30" s="2">
        <v>550</v>
      </c>
      <c r="I30" s="2">
        <f t="shared" si="5"/>
        <v>1100</v>
      </c>
      <c r="J30" s="22"/>
      <c r="K30" s="11"/>
    </row>
    <row r="31" spans="1:11" x14ac:dyDescent="0.2">
      <c r="A31" s="65"/>
      <c r="B31" s="4" t="s">
        <v>88</v>
      </c>
      <c r="C31" s="4"/>
      <c r="D31" s="16">
        <v>1</v>
      </c>
      <c r="E31" s="16" t="s">
        <v>17</v>
      </c>
      <c r="F31" s="16">
        <v>1</v>
      </c>
      <c r="G31" s="16" t="s">
        <v>19</v>
      </c>
      <c r="H31" s="16">
        <v>3300.0000000000005</v>
      </c>
      <c r="I31" s="16">
        <f t="shared" si="5"/>
        <v>3300.0000000000005</v>
      </c>
      <c r="J31" s="33"/>
      <c r="K31" s="11"/>
    </row>
    <row r="32" spans="1:11" s="27" customFormat="1" x14ac:dyDescent="0.2">
      <c r="A32" s="65"/>
      <c r="B32" s="25" t="s">
        <v>53</v>
      </c>
      <c r="C32" s="25" t="s">
        <v>71</v>
      </c>
      <c r="D32" s="16">
        <v>4</v>
      </c>
      <c r="E32" s="16" t="s">
        <v>17</v>
      </c>
      <c r="F32" s="16">
        <v>1</v>
      </c>
      <c r="G32" s="16" t="s">
        <v>19</v>
      </c>
      <c r="H32" s="16">
        <v>220</v>
      </c>
      <c r="I32" s="16">
        <f t="shared" si="5"/>
        <v>880</v>
      </c>
      <c r="J32" s="25"/>
    </row>
    <row r="33" spans="1:12" s="27" customFormat="1" x14ac:dyDescent="0.2">
      <c r="A33" s="65"/>
      <c r="B33" s="25" t="s">
        <v>52</v>
      </c>
      <c r="C33" s="25"/>
      <c r="D33" s="16">
        <v>2</v>
      </c>
      <c r="E33" s="16" t="s">
        <v>17</v>
      </c>
      <c r="F33" s="26">
        <v>1</v>
      </c>
      <c r="G33" s="16" t="s">
        <v>19</v>
      </c>
      <c r="H33" s="16">
        <v>550</v>
      </c>
      <c r="I33" s="16">
        <f t="shared" ref="I33" si="7">D33*F33*H33</f>
        <v>1100</v>
      </c>
      <c r="J33" s="25"/>
    </row>
    <row r="34" spans="1:12" s="27" customFormat="1" x14ac:dyDescent="0.2">
      <c r="A34" s="65"/>
      <c r="B34" s="25" t="s">
        <v>124</v>
      </c>
      <c r="C34" s="25" t="s">
        <v>125</v>
      </c>
      <c r="D34" s="16">
        <v>6</v>
      </c>
      <c r="E34" s="16" t="s">
        <v>17</v>
      </c>
      <c r="F34" s="16">
        <v>1</v>
      </c>
      <c r="G34" s="16" t="s">
        <v>19</v>
      </c>
      <c r="H34" s="16">
        <v>220</v>
      </c>
      <c r="I34" s="16">
        <f t="shared" ref="I34" si="8">D34*F34*H34</f>
        <v>1320</v>
      </c>
      <c r="J34" s="25"/>
    </row>
    <row r="35" spans="1:12" s="27" customFormat="1" x14ac:dyDescent="0.2">
      <c r="A35" s="65"/>
      <c r="B35" s="25" t="s">
        <v>126</v>
      </c>
      <c r="C35" s="25" t="s">
        <v>127</v>
      </c>
      <c r="D35" s="16">
        <v>2</v>
      </c>
      <c r="E35" s="16" t="s">
        <v>17</v>
      </c>
      <c r="F35" s="16">
        <v>1</v>
      </c>
      <c r="G35" s="16" t="s">
        <v>19</v>
      </c>
      <c r="H35" s="16">
        <v>220</v>
      </c>
      <c r="I35" s="16">
        <f t="shared" ref="I35" si="9">D35*F35*H35</f>
        <v>440</v>
      </c>
      <c r="J35" s="25"/>
    </row>
    <row r="36" spans="1:12" s="30" customFormat="1" x14ac:dyDescent="0.2">
      <c r="A36" s="65"/>
      <c r="B36" s="25" t="s">
        <v>54</v>
      </c>
      <c r="C36" s="25"/>
      <c r="D36" s="26">
        <v>2</v>
      </c>
      <c r="E36" s="26" t="s">
        <v>17</v>
      </c>
      <c r="F36" s="26">
        <v>1</v>
      </c>
      <c r="G36" s="26" t="s">
        <v>19</v>
      </c>
      <c r="H36" s="26">
        <v>770.00000000000011</v>
      </c>
      <c r="I36" s="26">
        <f t="shared" si="5"/>
        <v>1540.0000000000002</v>
      </c>
      <c r="J36" s="48"/>
    </row>
    <row r="37" spans="1:12" x14ac:dyDescent="0.2">
      <c r="A37" s="65"/>
      <c r="B37" s="4" t="s">
        <v>90</v>
      </c>
      <c r="C37" s="4"/>
      <c r="D37" s="9">
        <v>1</v>
      </c>
      <c r="E37" s="26" t="s">
        <v>17</v>
      </c>
      <c r="F37" s="15">
        <v>1</v>
      </c>
      <c r="G37" s="15" t="s">
        <v>19</v>
      </c>
      <c r="H37" s="9">
        <v>440</v>
      </c>
      <c r="I37" s="9">
        <f t="shared" si="5"/>
        <v>440</v>
      </c>
      <c r="J37" s="22"/>
      <c r="K37" s="11"/>
    </row>
    <row r="38" spans="1:12" x14ac:dyDescent="0.2">
      <c r="A38" s="65"/>
      <c r="B38" s="4" t="s">
        <v>91</v>
      </c>
      <c r="C38" s="4" t="s">
        <v>92</v>
      </c>
      <c r="D38" s="15">
        <v>1</v>
      </c>
      <c r="E38" s="26" t="s">
        <v>93</v>
      </c>
      <c r="F38" s="15">
        <v>1</v>
      </c>
      <c r="G38" s="15" t="s">
        <v>19</v>
      </c>
      <c r="H38" s="9">
        <v>550</v>
      </c>
      <c r="I38" s="9">
        <f t="shared" si="5"/>
        <v>550</v>
      </c>
      <c r="J38" s="46"/>
      <c r="K38" s="11"/>
    </row>
    <row r="39" spans="1:12" s="31" customFormat="1" x14ac:dyDescent="0.2">
      <c r="A39" s="65"/>
      <c r="B39" s="4" t="s">
        <v>94</v>
      </c>
      <c r="C39" s="4"/>
      <c r="D39" s="15">
        <v>1</v>
      </c>
      <c r="E39" s="26" t="s">
        <v>36</v>
      </c>
      <c r="F39" s="15">
        <v>1</v>
      </c>
      <c r="G39" s="15" t="s">
        <v>19</v>
      </c>
      <c r="H39" s="9">
        <v>880.00000000000011</v>
      </c>
      <c r="I39" s="9">
        <f t="shared" si="5"/>
        <v>880.00000000000011</v>
      </c>
      <c r="J39" s="47"/>
    </row>
    <row r="40" spans="1:12" s="31" customFormat="1" x14ac:dyDescent="0.2">
      <c r="A40" s="65"/>
      <c r="B40" s="34" t="s">
        <v>72</v>
      </c>
      <c r="C40" s="34" t="s">
        <v>73</v>
      </c>
      <c r="D40" s="26">
        <v>8</v>
      </c>
      <c r="E40" s="16" t="s">
        <v>17</v>
      </c>
      <c r="F40" s="26">
        <v>1</v>
      </c>
      <c r="G40" s="5" t="s">
        <v>19</v>
      </c>
      <c r="H40" s="26">
        <v>66</v>
      </c>
      <c r="I40" s="26">
        <f t="shared" si="5"/>
        <v>528</v>
      </c>
      <c r="J40" s="49"/>
    </row>
    <row r="41" spans="1:12" s="30" customFormat="1" x14ac:dyDescent="0.2">
      <c r="A41" s="65"/>
      <c r="B41" s="35" t="s">
        <v>96</v>
      </c>
      <c r="C41" s="36" t="s">
        <v>97</v>
      </c>
      <c r="D41" s="15">
        <v>1</v>
      </c>
      <c r="E41" s="16" t="s">
        <v>17</v>
      </c>
      <c r="F41" s="15">
        <v>1</v>
      </c>
      <c r="G41" s="5" t="s">
        <v>19</v>
      </c>
      <c r="H41" s="15">
        <v>3300</v>
      </c>
      <c r="I41" s="9">
        <f t="shared" si="5"/>
        <v>3300</v>
      </c>
      <c r="J41" s="48"/>
    </row>
    <row r="42" spans="1:12" s="30" customFormat="1" ht="28" x14ac:dyDescent="0.2">
      <c r="A42" s="65"/>
      <c r="B42" s="34" t="s">
        <v>98</v>
      </c>
      <c r="C42" s="43" t="s">
        <v>99</v>
      </c>
      <c r="D42" s="26">
        <v>1</v>
      </c>
      <c r="E42" s="16" t="s">
        <v>36</v>
      </c>
      <c r="F42" s="26">
        <v>1</v>
      </c>
      <c r="G42" s="16" t="s">
        <v>19</v>
      </c>
      <c r="H42" s="38">
        <v>2200</v>
      </c>
      <c r="I42" s="9">
        <f t="shared" si="5"/>
        <v>2200</v>
      </c>
      <c r="J42" s="48"/>
    </row>
    <row r="43" spans="1:12" s="27" customFormat="1" x14ac:dyDescent="0.2">
      <c r="A43" s="65"/>
      <c r="B43" s="25" t="s">
        <v>55</v>
      </c>
      <c r="C43" s="25"/>
      <c r="D43" s="16">
        <v>6</v>
      </c>
      <c r="E43" s="16" t="s">
        <v>64</v>
      </c>
      <c r="F43" s="26">
        <v>1</v>
      </c>
      <c r="G43" s="16" t="s">
        <v>19</v>
      </c>
      <c r="H43" s="16">
        <v>660</v>
      </c>
      <c r="I43" s="16">
        <f t="shared" si="5"/>
        <v>3960</v>
      </c>
      <c r="J43" s="34"/>
      <c r="K43" s="11"/>
      <c r="L43" s="11"/>
    </row>
    <row r="44" spans="1:12" s="27" customFormat="1" x14ac:dyDescent="0.2">
      <c r="A44" s="65"/>
      <c r="B44" s="25" t="s">
        <v>56</v>
      </c>
      <c r="C44" s="25"/>
      <c r="D44" s="16">
        <v>12</v>
      </c>
      <c r="E44" s="16" t="s">
        <v>64</v>
      </c>
      <c r="F44" s="26">
        <v>1</v>
      </c>
      <c r="G44" s="16" t="s">
        <v>19</v>
      </c>
      <c r="H44" s="16">
        <v>220.00000000000003</v>
      </c>
      <c r="I44" s="16">
        <f t="shared" si="5"/>
        <v>2640.0000000000005</v>
      </c>
      <c r="J44" s="34" t="s">
        <v>130</v>
      </c>
      <c r="K44" s="11"/>
      <c r="L44" s="11"/>
    </row>
    <row r="45" spans="1:12" s="27" customFormat="1" x14ac:dyDescent="0.2">
      <c r="A45" s="65"/>
      <c r="B45" s="25" t="s">
        <v>57</v>
      </c>
      <c r="C45" s="25"/>
      <c r="D45" s="16">
        <v>8</v>
      </c>
      <c r="E45" s="16" t="s">
        <v>64</v>
      </c>
      <c r="F45" s="26">
        <v>1</v>
      </c>
      <c r="G45" s="16" t="s">
        <v>19</v>
      </c>
      <c r="H45" s="16">
        <v>330</v>
      </c>
      <c r="I45" s="16">
        <f t="shared" si="5"/>
        <v>2640</v>
      </c>
      <c r="J45" s="34"/>
      <c r="K45" s="11"/>
      <c r="L45" s="11"/>
    </row>
    <row r="46" spans="1:12" s="27" customFormat="1" x14ac:dyDescent="0.2">
      <c r="A46" s="65"/>
      <c r="B46" s="25" t="s">
        <v>58</v>
      </c>
      <c r="C46" s="25"/>
      <c r="D46" s="16">
        <v>1</v>
      </c>
      <c r="E46" s="16" t="s">
        <v>64</v>
      </c>
      <c r="F46" s="26">
        <v>1</v>
      </c>
      <c r="G46" s="16" t="s">
        <v>19</v>
      </c>
      <c r="H46" s="16">
        <v>1320</v>
      </c>
      <c r="I46" s="16">
        <f t="shared" si="5"/>
        <v>1320</v>
      </c>
      <c r="J46" s="34"/>
      <c r="K46" s="11"/>
      <c r="L46" s="11"/>
    </row>
    <row r="47" spans="1:12" s="27" customFormat="1" x14ac:dyDescent="0.2">
      <c r="A47" s="65"/>
      <c r="B47" s="25" t="s">
        <v>59</v>
      </c>
      <c r="C47" s="25"/>
      <c r="D47" s="16">
        <v>1</v>
      </c>
      <c r="E47" s="16" t="s">
        <v>64</v>
      </c>
      <c r="F47" s="26">
        <v>1</v>
      </c>
      <c r="G47" s="16" t="s">
        <v>19</v>
      </c>
      <c r="H47" s="16">
        <v>220.00000000000003</v>
      </c>
      <c r="I47" s="16">
        <f t="shared" si="5"/>
        <v>220.00000000000003</v>
      </c>
      <c r="J47" s="34"/>
      <c r="K47" s="11"/>
      <c r="L47" s="11"/>
    </row>
    <row r="48" spans="1:12" s="27" customFormat="1" x14ac:dyDescent="0.2">
      <c r="A48" s="65"/>
      <c r="B48" s="25" t="s">
        <v>60</v>
      </c>
      <c r="C48" s="25"/>
      <c r="D48" s="16">
        <v>1</v>
      </c>
      <c r="E48" s="16" t="s">
        <v>64</v>
      </c>
      <c r="F48" s="26">
        <v>1</v>
      </c>
      <c r="G48" s="16" t="s">
        <v>19</v>
      </c>
      <c r="H48" s="16">
        <v>660</v>
      </c>
      <c r="I48" s="16">
        <f t="shared" si="5"/>
        <v>660</v>
      </c>
      <c r="J48" s="34"/>
      <c r="K48" s="11"/>
      <c r="L48" s="11"/>
    </row>
    <row r="49" spans="1:12" s="27" customFormat="1" x14ac:dyDescent="0.2">
      <c r="A49" s="65"/>
      <c r="B49" s="25" t="s">
        <v>61</v>
      </c>
      <c r="C49" s="25"/>
      <c r="D49" s="16">
        <v>1</v>
      </c>
      <c r="E49" s="16" t="s">
        <v>64</v>
      </c>
      <c r="F49" s="26">
        <v>1</v>
      </c>
      <c r="G49" s="16" t="s">
        <v>19</v>
      </c>
      <c r="H49" s="16">
        <v>660</v>
      </c>
      <c r="I49" s="16">
        <f t="shared" si="5"/>
        <v>660</v>
      </c>
      <c r="J49" s="34"/>
      <c r="K49" s="11"/>
      <c r="L49" s="11"/>
    </row>
    <row r="50" spans="1:12" s="27" customFormat="1" x14ac:dyDescent="0.2">
      <c r="A50" s="65"/>
      <c r="B50" s="25" t="s">
        <v>62</v>
      </c>
      <c r="C50" s="25"/>
      <c r="D50" s="16">
        <v>5</v>
      </c>
      <c r="E50" s="16" t="s">
        <v>64</v>
      </c>
      <c r="F50" s="26">
        <v>1</v>
      </c>
      <c r="G50" s="16" t="s">
        <v>19</v>
      </c>
      <c r="H50" s="16">
        <v>440.00000000000006</v>
      </c>
      <c r="I50" s="16">
        <f t="shared" si="5"/>
        <v>2200.0000000000005</v>
      </c>
      <c r="J50" s="34" t="s">
        <v>131</v>
      </c>
      <c r="K50" s="11"/>
      <c r="L50" s="11"/>
    </row>
    <row r="51" spans="1:12" s="27" customFormat="1" x14ac:dyDescent="0.2">
      <c r="A51" s="65"/>
      <c r="B51" s="25" t="s">
        <v>63</v>
      </c>
      <c r="C51" s="25"/>
      <c r="D51" s="16">
        <v>1</v>
      </c>
      <c r="E51" s="16" t="s">
        <v>64</v>
      </c>
      <c r="F51" s="26">
        <v>1</v>
      </c>
      <c r="G51" s="16" t="s">
        <v>19</v>
      </c>
      <c r="H51" s="16">
        <v>440.00000000000006</v>
      </c>
      <c r="I51" s="16">
        <f t="shared" si="5"/>
        <v>440.00000000000006</v>
      </c>
      <c r="J51" s="34"/>
      <c r="K51" s="11"/>
      <c r="L51" s="11"/>
    </row>
    <row r="52" spans="1:12" s="27" customFormat="1" x14ac:dyDescent="0.2">
      <c r="A52" s="65"/>
      <c r="B52" s="25" t="s">
        <v>65</v>
      </c>
      <c r="C52" s="25"/>
      <c r="D52" s="5">
        <v>1</v>
      </c>
      <c r="E52" s="5" t="s">
        <v>36</v>
      </c>
      <c r="F52" s="15">
        <v>0</v>
      </c>
      <c r="G52" s="5" t="s">
        <v>19</v>
      </c>
      <c r="H52" s="2">
        <v>880.00000000000011</v>
      </c>
      <c r="I52" s="32">
        <f t="shared" si="5"/>
        <v>0</v>
      </c>
      <c r="J52" s="47" t="s">
        <v>95</v>
      </c>
      <c r="K52" s="11"/>
      <c r="L52" s="11"/>
    </row>
    <row r="53" spans="1:12" s="57" customFormat="1" x14ac:dyDescent="0.2">
      <c r="A53" s="65"/>
      <c r="B53" s="47" t="s">
        <v>23</v>
      </c>
      <c r="C53" s="53"/>
      <c r="D53" s="54">
        <v>1</v>
      </c>
      <c r="E53" s="55" t="s">
        <v>15</v>
      </c>
      <c r="F53" s="54">
        <v>2</v>
      </c>
      <c r="G53" s="54" t="s">
        <v>19</v>
      </c>
      <c r="H53" s="54">
        <v>880</v>
      </c>
      <c r="I53" s="54">
        <f t="shared" ref="I53" si="10">D53*F53*H53</f>
        <v>1760</v>
      </c>
      <c r="J53" s="47"/>
      <c r="K53" s="56"/>
      <c r="L53" s="56"/>
    </row>
    <row r="54" spans="1:12" s="27" customFormat="1" x14ac:dyDescent="0.2">
      <c r="A54" s="65"/>
      <c r="B54" s="25" t="s">
        <v>66</v>
      </c>
      <c r="C54" s="28"/>
      <c r="D54" s="16">
        <v>2</v>
      </c>
      <c r="E54" s="29" t="s">
        <v>15</v>
      </c>
      <c r="F54" s="26">
        <v>2</v>
      </c>
      <c r="G54" s="16" t="s">
        <v>19</v>
      </c>
      <c r="H54" s="16">
        <v>550</v>
      </c>
      <c r="I54" s="16">
        <f t="shared" si="5"/>
        <v>2200</v>
      </c>
      <c r="J54" s="34"/>
      <c r="K54" s="11"/>
      <c r="L54" s="11"/>
    </row>
    <row r="55" spans="1:12" s="27" customFormat="1" x14ac:dyDescent="0.2">
      <c r="A55" s="65"/>
      <c r="B55" s="25" t="s">
        <v>67</v>
      </c>
      <c r="C55" s="28"/>
      <c r="D55" s="16">
        <v>1</v>
      </c>
      <c r="E55" s="29" t="s">
        <v>15</v>
      </c>
      <c r="F55" s="26">
        <v>2</v>
      </c>
      <c r="G55" s="16" t="s">
        <v>19</v>
      </c>
      <c r="H55" s="16">
        <v>550</v>
      </c>
      <c r="I55" s="16">
        <f t="shared" si="5"/>
        <v>1100</v>
      </c>
      <c r="J55" s="34"/>
      <c r="K55" s="11"/>
      <c r="L55" s="11"/>
    </row>
    <row r="56" spans="1:12" s="27" customFormat="1" x14ac:dyDescent="0.2">
      <c r="A56" s="65"/>
      <c r="B56" s="25" t="s">
        <v>68</v>
      </c>
      <c r="D56" s="16">
        <v>1</v>
      </c>
      <c r="E56" s="29" t="s">
        <v>15</v>
      </c>
      <c r="F56" s="26">
        <v>2</v>
      </c>
      <c r="G56" s="16" t="s">
        <v>19</v>
      </c>
      <c r="H56" s="16">
        <v>550</v>
      </c>
      <c r="I56" s="16">
        <f t="shared" si="5"/>
        <v>1100</v>
      </c>
      <c r="J56" s="34"/>
      <c r="K56" s="11"/>
      <c r="L56" s="11"/>
    </row>
    <row r="57" spans="1:12" x14ac:dyDescent="0.2">
      <c r="A57" s="65"/>
      <c r="B57" s="19" t="s">
        <v>78</v>
      </c>
      <c r="C57" s="19"/>
      <c r="D57" s="5">
        <v>16</v>
      </c>
      <c r="E57" s="20" t="s">
        <v>15</v>
      </c>
      <c r="F57" s="15">
        <v>1</v>
      </c>
      <c r="G57" s="5" t="s">
        <v>19</v>
      </c>
      <c r="H57" s="2">
        <v>385.00000000000006</v>
      </c>
      <c r="I57" s="2">
        <f t="shared" si="5"/>
        <v>6160.0000000000009</v>
      </c>
      <c r="J57" s="46" t="s">
        <v>156</v>
      </c>
      <c r="K57" s="11"/>
    </row>
    <row r="58" spans="1:12" x14ac:dyDescent="0.2">
      <c r="A58" s="21"/>
      <c r="B58" s="4" t="s">
        <v>47</v>
      </c>
      <c r="C58" s="28"/>
      <c r="D58" s="5">
        <v>2</v>
      </c>
      <c r="E58" s="20" t="s">
        <v>22</v>
      </c>
      <c r="F58" s="15">
        <v>2</v>
      </c>
      <c r="G58" s="5" t="s">
        <v>40</v>
      </c>
      <c r="H58" s="2">
        <v>1100</v>
      </c>
      <c r="I58" s="2">
        <f t="shared" si="5"/>
        <v>4400</v>
      </c>
      <c r="J58" s="46"/>
      <c r="K58" s="11"/>
    </row>
    <row r="59" spans="1:12" x14ac:dyDescent="0.2">
      <c r="A59" s="66" t="s">
        <v>109</v>
      </c>
      <c r="B59" s="67"/>
      <c r="C59" s="67"/>
      <c r="D59" s="67"/>
      <c r="E59" s="67"/>
      <c r="F59" s="67"/>
      <c r="G59" s="67"/>
      <c r="H59" s="68"/>
      <c r="I59" s="7">
        <f>SUM(I19:I58)</f>
        <v>102638</v>
      </c>
      <c r="J59" s="24"/>
      <c r="K59" s="11"/>
    </row>
    <row r="60" spans="1:12" x14ac:dyDescent="0.2">
      <c r="A60" s="65" t="s">
        <v>108</v>
      </c>
      <c r="B60" s="69" t="s">
        <v>12</v>
      </c>
      <c r="C60" s="4" t="s">
        <v>80</v>
      </c>
      <c r="D60" s="5">
        <v>1</v>
      </c>
      <c r="E60" s="5" t="s">
        <v>15</v>
      </c>
      <c r="F60" s="5">
        <v>0</v>
      </c>
      <c r="G60" s="5" t="s">
        <v>11</v>
      </c>
      <c r="H60" s="6">
        <f>2500*1.1</f>
        <v>2750</v>
      </c>
      <c r="I60" s="2">
        <f t="shared" ref="I60:I72" si="11">D60*F60*H60</f>
        <v>0</v>
      </c>
      <c r="J60" s="22"/>
      <c r="K60" s="11"/>
    </row>
    <row r="61" spans="1:12" x14ac:dyDescent="0.2">
      <c r="A61" s="65"/>
      <c r="B61" s="70"/>
      <c r="C61" s="4" t="s">
        <v>81</v>
      </c>
      <c r="D61" s="5">
        <v>2</v>
      </c>
      <c r="E61" s="5" t="s">
        <v>15</v>
      </c>
      <c r="F61" s="5">
        <v>1</v>
      </c>
      <c r="G61" s="5" t="s">
        <v>11</v>
      </c>
      <c r="H61" s="6">
        <v>5000</v>
      </c>
      <c r="I61" s="2">
        <f t="shared" si="11"/>
        <v>10000</v>
      </c>
      <c r="J61" s="22"/>
      <c r="K61" s="11"/>
    </row>
    <row r="62" spans="1:12" x14ac:dyDescent="0.2">
      <c r="A62" s="65"/>
      <c r="B62" s="4" t="s">
        <v>23</v>
      </c>
      <c r="C62" s="4"/>
      <c r="D62" s="5">
        <v>1</v>
      </c>
      <c r="E62" s="5" t="s">
        <v>9</v>
      </c>
      <c r="F62" s="5">
        <v>1</v>
      </c>
      <c r="G62" s="5" t="s">
        <v>24</v>
      </c>
      <c r="H62" s="6">
        <v>10000</v>
      </c>
      <c r="I62" s="2">
        <f t="shared" si="11"/>
        <v>10000</v>
      </c>
      <c r="J62" s="22"/>
      <c r="K62" s="11"/>
    </row>
    <row r="63" spans="1:12" s="56" customFormat="1" x14ac:dyDescent="0.2">
      <c r="A63" s="65"/>
      <c r="B63" s="51" t="s">
        <v>27</v>
      </c>
      <c r="C63" s="51"/>
      <c r="D63" s="52">
        <v>2</v>
      </c>
      <c r="E63" s="52" t="s">
        <v>79</v>
      </c>
      <c r="F63" s="52">
        <v>1</v>
      </c>
      <c r="G63" s="52" t="s">
        <v>24</v>
      </c>
      <c r="H63" s="32">
        <v>8000</v>
      </c>
      <c r="I63" s="54">
        <f t="shared" si="11"/>
        <v>16000</v>
      </c>
      <c r="J63" s="58"/>
    </row>
    <row r="64" spans="1:12" s="56" customFormat="1" x14ac:dyDescent="0.2">
      <c r="A64" s="65"/>
      <c r="B64" s="51" t="s">
        <v>25</v>
      </c>
      <c r="C64" s="51"/>
      <c r="D64" s="52">
        <v>1</v>
      </c>
      <c r="E64" s="52" t="s">
        <v>9</v>
      </c>
      <c r="F64" s="52">
        <v>1</v>
      </c>
      <c r="G64" s="52" t="s">
        <v>24</v>
      </c>
      <c r="H64" s="32">
        <v>8000</v>
      </c>
      <c r="I64" s="54">
        <f t="shared" si="11"/>
        <v>8000</v>
      </c>
      <c r="J64" s="58"/>
    </row>
    <row r="65" spans="1:11" s="56" customFormat="1" x14ac:dyDescent="0.2">
      <c r="A65" s="65"/>
      <c r="B65" s="51" t="s">
        <v>37</v>
      </c>
      <c r="C65" s="51"/>
      <c r="D65" s="52">
        <v>5</v>
      </c>
      <c r="E65" s="52" t="s">
        <v>9</v>
      </c>
      <c r="F65" s="52">
        <v>1</v>
      </c>
      <c r="G65" s="52" t="s">
        <v>19</v>
      </c>
      <c r="H65" s="32">
        <v>800</v>
      </c>
      <c r="I65" s="54">
        <f t="shared" si="11"/>
        <v>4000</v>
      </c>
      <c r="J65" s="58"/>
    </row>
    <row r="66" spans="1:11" x14ac:dyDescent="0.2">
      <c r="A66" s="65"/>
      <c r="B66" s="4" t="s">
        <v>82</v>
      </c>
      <c r="C66" s="4"/>
      <c r="D66" s="5">
        <v>3</v>
      </c>
      <c r="E66" s="5" t="s">
        <v>15</v>
      </c>
      <c r="F66" s="5">
        <v>1</v>
      </c>
      <c r="G66" s="5" t="s">
        <v>19</v>
      </c>
      <c r="H66" s="6">
        <f>350*1.1</f>
        <v>385.00000000000006</v>
      </c>
      <c r="I66" s="2">
        <f t="shared" ref="I66" si="12">D66*F66*H66</f>
        <v>1155.0000000000002</v>
      </c>
      <c r="J66" s="22" t="s">
        <v>44</v>
      </c>
      <c r="K66" s="11"/>
    </row>
    <row r="67" spans="1:11" x14ac:dyDescent="0.2">
      <c r="A67" s="65"/>
      <c r="B67" s="4" t="s">
        <v>107</v>
      </c>
      <c r="C67" s="4"/>
      <c r="D67" s="5">
        <v>4</v>
      </c>
      <c r="E67" s="5" t="s">
        <v>15</v>
      </c>
      <c r="F67" s="5">
        <v>1</v>
      </c>
      <c r="G67" s="5" t="s">
        <v>19</v>
      </c>
      <c r="H67" s="6">
        <v>660</v>
      </c>
      <c r="I67" s="2">
        <f t="shared" ref="I67" si="13">D67*F67*H67</f>
        <v>2640</v>
      </c>
      <c r="J67" s="22"/>
      <c r="K67" s="11"/>
    </row>
    <row r="68" spans="1:11" x14ac:dyDescent="0.2">
      <c r="A68" s="65"/>
      <c r="B68" s="4" t="s">
        <v>106</v>
      </c>
      <c r="C68" s="4"/>
      <c r="D68" s="5">
        <v>2</v>
      </c>
      <c r="E68" s="5" t="s">
        <v>15</v>
      </c>
      <c r="F68" s="5">
        <v>1</v>
      </c>
      <c r="G68" s="5" t="s">
        <v>19</v>
      </c>
      <c r="H68" s="6">
        <v>770</v>
      </c>
      <c r="I68" s="2">
        <f t="shared" si="11"/>
        <v>1540</v>
      </c>
      <c r="J68" s="22" t="s">
        <v>44</v>
      </c>
      <c r="K68" s="11"/>
    </row>
    <row r="69" spans="1:11" x14ac:dyDescent="0.2">
      <c r="A69" s="65"/>
      <c r="B69" s="4" t="s">
        <v>38</v>
      </c>
      <c r="C69" s="4"/>
      <c r="D69" s="5">
        <v>17</v>
      </c>
      <c r="E69" s="5" t="s">
        <v>15</v>
      </c>
      <c r="F69" s="15">
        <v>1</v>
      </c>
      <c r="G69" s="5" t="s">
        <v>26</v>
      </c>
      <c r="H69" s="6">
        <v>33</v>
      </c>
      <c r="I69" s="2">
        <f t="shared" si="11"/>
        <v>561</v>
      </c>
      <c r="J69" s="22"/>
      <c r="K69" s="11"/>
    </row>
    <row r="70" spans="1:11" x14ac:dyDescent="0.2">
      <c r="A70" s="66" t="s">
        <v>29</v>
      </c>
      <c r="B70" s="67"/>
      <c r="C70" s="67"/>
      <c r="D70" s="67"/>
      <c r="E70" s="67"/>
      <c r="F70" s="67"/>
      <c r="G70" s="67"/>
      <c r="H70" s="68"/>
      <c r="I70" s="7">
        <f>SUM(I60:I69)</f>
        <v>53896</v>
      </c>
      <c r="J70" s="24"/>
      <c r="K70" s="11"/>
    </row>
    <row r="71" spans="1:11" s="56" customFormat="1" x14ac:dyDescent="0.2">
      <c r="A71" s="71" t="s">
        <v>132</v>
      </c>
      <c r="B71" s="51" t="s">
        <v>123</v>
      </c>
      <c r="C71" s="51"/>
      <c r="D71" s="52">
        <v>1</v>
      </c>
      <c r="E71" s="52" t="s">
        <v>16</v>
      </c>
      <c r="F71" s="52">
        <v>1</v>
      </c>
      <c r="G71" s="52" t="s">
        <v>16</v>
      </c>
      <c r="H71" s="32">
        <v>88000</v>
      </c>
      <c r="I71" s="32">
        <f t="shared" si="11"/>
        <v>88000</v>
      </c>
      <c r="J71" s="59"/>
    </row>
    <row r="72" spans="1:11" s="56" customFormat="1" x14ac:dyDescent="0.2">
      <c r="A72" s="65"/>
      <c r="B72" s="51" t="s">
        <v>102</v>
      </c>
      <c r="C72" s="51"/>
      <c r="D72" s="52">
        <v>1</v>
      </c>
      <c r="E72" s="52" t="s">
        <v>16</v>
      </c>
      <c r="F72" s="52">
        <v>1</v>
      </c>
      <c r="G72" s="52" t="s">
        <v>16</v>
      </c>
      <c r="H72" s="32">
        <v>16500</v>
      </c>
      <c r="I72" s="32">
        <f t="shared" si="11"/>
        <v>16500</v>
      </c>
      <c r="J72" s="59"/>
    </row>
    <row r="73" spans="1:11" s="56" customFormat="1" x14ac:dyDescent="0.2">
      <c r="A73" s="65"/>
      <c r="B73" s="51" t="s">
        <v>103</v>
      </c>
      <c r="C73" s="51"/>
      <c r="D73" s="52">
        <v>1</v>
      </c>
      <c r="E73" s="52" t="s">
        <v>16</v>
      </c>
      <c r="F73" s="52">
        <v>1</v>
      </c>
      <c r="G73" s="52" t="s">
        <v>16</v>
      </c>
      <c r="H73" s="32">
        <v>16500</v>
      </c>
      <c r="I73" s="32">
        <f t="shared" ref="I73:I74" si="14">D73*F73*H73</f>
        <v>16500</v>
      </c>
      <c r="J73" s="59"/>
    </row>
    <row r="74" spans="1:11" s="56" customFormat="1" x14ac:dyDescent="0.2">
      <c r="A74" s="65"/>
      <c r="B74" s="51" t="s">
        <v>104</v>
      </c>
      <c r="C74" s="51"/>
      <c r="D74" s="52">
        <v>1</v>
      </c>
      <c r="E74" s="52" t="s">
        <v>16</v>
      </c>
      <c r="F74" s="52">
        <v>1</v>
      </c>
      <c r="G74" s="52" t="s">
        <v>16</v>
      </c>
      <c r="H74" s="32">
        <v>11000</v>
      </c>
      <c r="I74" s="32">
        <f t="shared" si="14"/>
        <v>11000</v>
      </c>
      <c r="J74" s="59"/>
    </row>
    <row r="75" spans="1:11" s="56" customFormat="1" x14ac:dyDescent="0.2">
      <c r="A75" s="65"/>
      <c r="B75" s="51" t="s">
        <v>105</v>
      </c>
      <c r="C75" s="51"/>
      <c r="D75" s="52">
        <v>1</v>
      </c>
      <c r="E75" s="52" t="s">
        <v>16</v>
      </c>
      <c r="F75" s="52">
        <v>1</v>
      </c>
      <c r="G75" s="52" t="s">
        <v>16</v>
      </c>
      <c r="H75" s="32">
        <v>16500</v>
      </c>
      <c r="I75" s="32">
        <f t="shared" ref="I75" si="15">D75*F75*H75</f>
        <v>16500</v>
      </c>
      <c r="J75" s="59"/>
    </row>
    <row r="76" spans="1:11" x14ac:dyDescent="0.2">
      <c r="A76" s="65"/>
      <c r="B76" s="4" t="s">
        <v>134</v>
      </c>
      <c r="C76" s="4"/>
      <c r="D76" s="5">
        <v>1</v>
      </c>
      <c r="E76" s="5" t="s">
        <v>16</v>
      </c>
      <c r="F76" s="15">
        <v>1</v>
      </c>
      <c r="G76" s="5" t="s">
        <v>16</v>
      </c>
      <c r="H76" s="2">
        <v>3300</v>
      </c>
      <c r="I76" s="2">
        <f t="shared" ref="I76" si="16">D76*F76*H76</f>
        <v>3300</v>
      </c>
      <c r="J76" s="46"/>
      <c r="K76" s="11"/>
    </row>
    <row r="77" spans="1:11" x14ac:dyDescent="0.2">
      <c r="A77" s="65"/>
      <c r="B77" s="4" t="s">
        <v>135</v>
      </c>
      <c r="C77" s="4"/>
      <c r="D77" s="5">
        <v>1</v>
      </c>
      <c r="E77" s="5" t="s">
        <v>16</v>
      </c>
      <c r="F77" s="15">
        <v>1</v>
      </c>
      <c r="G77" s="5" t="s">
        <v>16</v>
      </c>
      <c r="H77" s="2">
        <v>3300</v>
      </c>
      <c r="I77" s="2">
        <f t="shared" ref="I77:I78" si="17">D77*F77*H77</f>
        <v>3300</v>
      </c>
      <c r="J77" s="46"/>
      <c r="K77" s="11"/>
    </row>
    <row r="78" spans="1:11" x14ac:dyDescent="0.2">
      <c r="A78" s="65"/>
      <c r="B78" s="4" t="s">
        <v>162</v>
      </c>
      <c r="C78" s="4"/>
      <c r="D78" s="5">
        <v>1</v>
      </c>
      <c r="E78" s="5" t="s">
        <v>16</v>
      </c>
      <c r="F78" s="15">
        <v>1</v>
      </c>
      <c r="G78" s="5" t="s">
        <v>16</v>
      </c>
      <c r="H78" s="2">
        <v>11000</v>
      </c>
      <c r="I78" s="2">
        <f t="shared" si="17"/>
        <v>11000</v>
      </c>
      <c r="J78" s="46"/>
      <c r="K78" s="11"/>
    </row>
    <row r="79" spans="1:11" x14ac:dyDescent="0.2">
      <c r="A79" s="65"/>
      <c r="B79" s="45" t="s">
        <v>133</v>
      </c>
      <c r="C79" s="4"/>
      <c r="D79" s="5">
        <v>24</v>
      </c>
      <c r="E79" s="5" t="s">
        <v>17</v>
      </c>
      <c r="F79" s="15">
        <v>1</v>
      </c>
      <c r="G79" s="5" t="s">
        <v>16</v>
      </c>
      <c r="H79" s="6">
        <v>10</v>
      </c>
      <c r="I79" s="2">
        <f t="shared" ref="I79:I83" si="18">D79*F79*H79</f>
        <v>240</v>
      </c>
      <c r="J79" s="46"/>
      <c r="K79" s="11"/>
    </row>
    <row r="80" spans="1:11" x14ac:dyDescent="0.2">
      <c r="A80" s="65"/>
      <c r="B80" s="45" t="s">
        <v>136</v>
      </c>
      <c r="C80" s="4"/>
      <c r="D80" s="5">
        <v>8</v>
      </c>
      <c r="E80" s="5" t="s">
        <v>17</v>
      </c>
      <c r="F80" s="15">
        <v>1</v>
      </c>
      <c r="G80" s="5" t="s">
        <v>16</v>
      </c>
      <c r="H80" s="6">
        <v>10</v>
      </c>
      <c r="I80" s="2">
        <f t="shared" si="18"/>
        <v>80</v>
      </c>
      <c r="J80" s="46"/>
      <c r="K80" s="11"/>
    </row>
    <row r="81" spans="1:11" x14ac:dyDescent="0.2">
      <c r="A81" s="65"/>
      <c r="B81" s="4" t="s">
        <v>137</v>
      </c>
      <c r="C81" s="4"/>
      <c r="D81" s="5">
        <v>130</v>
      </c>
      <c r="E81" s="5" t="s">
        <v>17</v>
      </c>
      <c r="F81" s="15">
        <v>1</v>
      </c>
      <c r="G81" s="5" t="s">
        <v>16</v>
      </c>
      <c r="H81" s="6">
        <v>10</v>
      </c>
      <c r="I81" s="2">
        <f t="shared" si="18"/>
        <v>1300</v>
      </c>
      <c r="J81" s="46"/>
      <c r="K81" s="11"/>
    </row>
    <row r="82" spans="1:11" x14ac:dyDescent="0.2">
      <c r="A82" s="65"/>
      <c r="B82" s="4" t="s">
        <v>138</v>
      </c>
      <c r="C82" s="4"/>
      <c r="D82" s="5">
        <v>2</v>
      </c>
      <c r="E82" s="5" t="s">
        <v>17</v>
      </c>
      <c r="F82" s="15">
        <v>1</v>
      </c>
      <c r="G82" s="5" t="s">
        <v>16</v>
      </c>
      <c r="H82" s="6">
        <v>45</v>
      </c>
      <c r="I82" s="2">
        <f t="shared" si="18"/>
        <v>90</v>
      </c>
      <c r="J82" s="46"/>
      <c r="K82" s="11"/>
    </row>
    <row r="83" spans="1:11" x14ac:dyDescent="0.2">
      <c r="A83" s="65"/>
      <c r="B83" s="4" t="s">
        <v>139</v>
      </c>
      <c r="C83" s="4"/>
      <c r="D83" s="5">
        <v>5</v>
      </c>
      <c r="E83" s="5" t="s">
        <v>17</v>
      </c>
      <c r="F83" s="15">
        <v>1</v>
      </c>
      <c r="G83" s="5" t="s">
        <v>16</v>
      </c>
      <c r="H83" s="6">
        <v>22</v>
      </c>
      <c r="I83" s="2">
        <f t="shared" si="18"/>
        <v>110</v>
      </c>
      <c r="J83" s="46"/>
      <c r="K83" s="11"/>
    </row>
    <row r="84" spans="1:11" x14ac:dyDescent="0.2">
      <c r="A84" s="65"/>
      <c r="B84" s="4" t="s">
        <v>140</v>
      </c>
      <c r="C84" s="4"/>
      <c r="D84" s="5">
        <v>2</v>
      </c>
      <c r="E84" s="5" t="s">
        <v>17</v>
      </c>
      <c r="F84" s="15">
        <v>1</v>
      </c>
      <c r="G84" s="5" t="s">
        <v>16</v>
      </c>
      <c r="H84" s="6">
        <v>16.5</v>
      </c>
      <c r="I84" s="2">
        <f t="shared" ref="I84" si="19">D84*F84*H84</f>
        <v>33</v>
      </c>
      <c r="J84" s="46"/>
      <c r="K84" s="11"/>
    </row>
    <row r="85" spans="1:11" x14ac:dyDescent="0.2">
      <c r="A85" s="65"/>
      <c r="B85" s="4" t="s">
        <v>141</v>
      </c>
      <c r="C85" s="4"/>
      <c r="D85" s="5">
        <v>140</v>
      </c>
      <c r="E85" s="5" t="s">
        <v>17</v>
      </c>
      <c r="F85" s="15">
        <v>1</v>
      </c>
      <c r="G85" s="5" t="s">
        <v>16</v>
      </c>
      <c r="H85" s="6">
        <v>6.6</v>
      </c>
      <c r="I85" s="2">
        <f t="shared" ref="I85:I86" si="20">D85*F85*H85</f>
        <v>924</v>
      </c>
      <c r="J85" s="46"/>
      <c r="K85" s="11"/>
    </row>
    <row r="86" spans="1:11" x14ac:dyDescent="0.2">
      <c r="A86" s="65"/>
      <c r="B86" s="4" t="s">
        <v>142</v>
      </c>
      <c r="C86" s="4"/>
      <c r="D86" s="5">
        <v>70</v>
      </c>
      <c r="E86" s="5" t="s">
        <v>17</v>
      </c>
      <c r="F86" s="15">
        <v>1</v>
      </c>
      <c r="G86" s="5" t="s">
        <v>16</v>
      </c>
      <c r="H86" s="6">
        <v>6.6</v>
      </c>
      <c r="I86" s="2">
        <f t="shared" si="20"/>
        <v>462</v>
      </c>
      <c r="J86" s="46"/>
      <c r="K86" s="11"/>
    </row>
    <row r="87" spans="1:11" ht="28" x14ac:dyDescent="0.2">
      <c r="A87" s="65"/>
      <c r="B87" s="4" t="s">
        <v>143</v>
      </c>
      <c r="C87" s="4"/>
      <c r="D87" s="5">
        <v>225</v>
      </c>
      <c r="E87" s="5" t="s">
        <v>17</v>
      </c>
      <c r="F87" s="15">
        <v>1</v>
      </c>
      <c r="G87" s="5" t="s">
        <v>16</v>
      </c>
      <c r="H87" s="6">
        <v>11</v>
      </c>
      <c r="I87" s="2">
        <f t="shared" ref="I87" si="21">D87*F87*H87</f>
        <v>2475</v>
      </c>
      <c r="J87" s="46" t="s">
        <v>144</v>
      </c>
      <c r="K87" s="11"/>
    </row>
    <row r="88" spans="1:11" x14ac:dyDescent="0.2">
      <c r="A88" s="65"/>
      <c r="B88" s="4" t="s">
        <v>41</v>
      </c>
      <c r="C88" s="4"/>
      <c r="D88" s="5">
        <v>225</v>
      </c>
      <c r="E88" s="5" t="s">
        <v>17</v>
      </c>
      <c r="F88" s="15">
        <v>1</v>
      </c>
      <c r="G88" s="5" t="s">
        <v>16</v>
      </c>
      <c r="H88" s="6">
        <v>16.5</v>
      </c>
      <c r="I88" s="2">
        <f t="shared" ref="I88" si="22">D88*F88*H88</f>
        <v>3712.5</v>
      </c>
      <c r="J88" s="46"/>
      <c r="K88" s="11"/>
    </row>
    <row r="89" spans="1:11" x14ac:dyDescent="0.2">
      <c r="A89" s="65"/>
      <c r="B89" s="4" t="s">
        <v>145</v>
      </c>
      <c r="C89" s="4"/>
      <c r="D89" s="5">
        <v>130</v>
      </c>
      <c r="E89" s="5" t="s">
        <v>17</v>
      </c>
      <c r="F89" s="15">
        <v>1</v>
      </c>
      <c r="G89" s="5" t="s">
        <v>16</v>
      </c>
      <c r="H89" s="6">
        <f>85*1.1</f>
        <v>93.500000000000014</v>
      </c>
      <c r="I89" s="2">
        <f t="shared" ref="I89" si="23">D89*F89*H89</f>
        <v>12155.000000000002</v>
      </c>
      <c r="J89" s="46"/>
      <c r="K89" s="11"/>
    </row>
    <row r="90" spans="1:11" x14ac:dyDescent="0.2">
      <c r="A90" s="65"/>
      <c r="B90" s="35" t="s">
        <v>146</v>
      </c>
      <c r="C90" s="4"/>
      <c r="D90" s="5">
        <v>130</v>
      </c>
      <c r="E90" s="5" t="s">
        <v>17</v>
      </c>
      <c r="F90" s="15">
        <v>1</v>
      </c>
      <c r="G90" s="5" t="s">
        <v>16</v>
      </c>
      <c r="H90" s="6">
        <f>18*1.1</f>
        <v>19.8</v>
      </c>
      <c r="I90" s="2">
        <f t="shared" ref="I90:I96" si="24">D90*F90*H90</f>
        <v>2574</v>
      </c>
      <c r="J90" s="46"/>
      <c r="K90" s="11"/>
    </row>
    <row r="91" spans="1:11" x14ac:dyDescent="0.2">
      <c r="A91" s="65"/>
      <c r="B91" s="35" t="s">
        <v>147</v>
      </c>
      <c r="C91" s="4"/>
      <c r="D91" s="5">
        <v>130</v>
      </c>
      <c r="E91" s="5" t="s">
        <v>17</v>
      </c>
      <c r="F91" s="15">
        <v>1</v>
      </c>
      <c r="G91" s="5" t="s">
        <v>16</v>
      </c>
      <c r="H91" s="6">
        <f>25*1.1</f>
        <v>27.500000000000004</v>
      </c>
      <c r="I91" s="2">
        <f t="shared" si="24"/>
        <v>3575.0000000000005</v>
      </c>
      <c r="J91" s="46"/>
      <c r="K91" s="11"/>
    </row>
    <row r="92" spans="1:11" x14ac:dyDescent="0.2">
      <c r="A92" s="65"/>
      <c r="B92" s="4" t="s">
        <v>148</v>
      </c>
      <c r="C92" s="4"/>
      <c r="D92" s="5">
        <v>20</v>
      </c>
      <c r="E92" s="5" t="s">
        <v>17</v>
      </c>
      <c r="F92" s="15">
        <v>1</v>
      </c>
      <c r="G92" s="5" t="s">
        <v>16</v>
      </c>
      <c r="H92" s="6">
        <v>4.5</v>
      </c>
      <c r="I92" s="2">
        <f t="shared" si="24"/>
        <v>90</v>
      </c>
      <c r="J92" s="46"/>
      <c r="K92" s="11"/>
    </row>
    <row r="93" spans="1:11" x14ac:dyDescent="0.2">
      <c r="A93" s="65"/>
      <c r="B93" s="4" t="s">
        <v>149</v>
      </c>
      <c r="C93" s="4"/>
      <c r="D93" s="5">
        <v>1</v>
      </c>
      <c r="E93" s="5" t="s">
        <v>150</v>
      </c>
      <c r="F93" s="15">
        <v>1</v>
      </c>
      <c r="G93" s="5" t="s">
        <v>16</v>
      </c>
      <c r="H93" s="6">
        <f>56*1.1</f>
        <v>61.600000000000009</v>
      </c>
      <c r="I93" s="2">
        <f t="shared" si="24"/>
        <v>61.600000000000009</v>
      </c>
      <c r="J93" s="46"/>
      <c r="K93" s="11"/>
    </row>
    <row r="94" spans="1:11" x14ac:dyDescent="0.2">
      <c r="A94" s="65"/>
      <c r="B94" s="4" t="s">
        <v>151</v>
      </c>
      <c r="C94" s="4"/>
      <c r="D94" s="5">
        <v>5</v>
      </c>
      <c r="E94" s="5" t="s">
        <v>17</v>
      </c>
      <c r="F94" s="15">
        <v>1</v>
      </c>
      <c r="G94" s="5" t="s">
        <v>16</v>
      </c>
      <c r="H94" s="6">
        <v>11</v>
      </c>
      <c r="I94" s="2">
        <f t="shared" ref="I94" si="25">D94*F94*H94</f>
        <v>55</v>
      </c>
      <c r="J94" s="46"/>
      <c r="K94" s="11"/>
    </row>
    <row r="95" spans="1:11" x14ac:dyDescent="0.2">
      <c r="A95" s="65"/>
      <c r="B95" s="4" t="s">
        <v>152</v>
      </c>
      <c r="C95" s="4"/>
      <c r="D95" s="5">
        <v>3</v>
      </c>
      <c r="E95" s="5" t="s">
        <v>17</v>
      </c>
      <c r="F95" s="15">
        <v>1</v>
      </c>
      <c r="G95" s="5" t="s">
        <v>16</v>
      </c>
      <c r="H95" s="6">
        <v>55</v>
      </c>
      <c r="I95" s="2">
        <f t="shared" si="24"/>
        <v>165</v>
      </c>
      <c r="J95" s="46"/>
      <c r="K95" s="11"/>
    </row>
    <row r="96" spans="1:11" x14ac:dyDescent="0.2">
      <c r="A96" s="65"/>
      <c r="B96" s="35" t="s">
        <v>153</v>
      </c>
      <c r="C96" s="4"/>
      <c r="D96" s="5">
        <v>60</v>
      </c>
      <c r="E96" s="5" t="s">
        <v>17</v>
      </c>
      <c r="F96" s="15">
        <v>1</v>
      </c>
      <c r="G96" s="5" t="s">
        <v>16</v>
      </c>
      <c r="H96" s="6">
        <v>11</v>
      </c>
      <c r="I96" s="2">
        <f t="shared" si="24"/>
        <v>660</v>
      </c>
      <c r="J96" s="46"/>
      <c r="K96" s="11"/>
    </row>
    <row r="97" spans="1:11" x14ac:dyDescent="0.2">
      <c r="A97" s="65"/>
      <c r="B97" s="4" t="s">
        <v>50</v>
      </c>
      <c r="C97" s="4"/>
      <c r="D97" s="5">
        <v>1</v>
      </c>
      <c r="E97" s="5" t="s">
        <v>17</v>
      </c>
      <c r="F97" s="15">
        <v>1</v>
      </c>
      <c r="G97" s="5" t="s">
        <v>48</v>
      </c>
      <c r="H97" s="6">
        <v>385.00000000000006</v>
      </c>
      <c r="I97" s="2">
        <f t="shared" ref="I97" si="26">D97*F97*H97</f>
        <v>385.00000000000006</v>
      </c>
      <c r="J97" s="46"/>
      <c r="K97" s="11"/>
    </row>
    <row r="98" spans="1:11" x14ac:dyDescent="0.2">
      <c r="A98" s="65"/>
      <c r="B98" s="4" t="s">
        <v>154</v>
      </c>
      <c r="C98" s="4"/>
      <c r="D98" s="5">
        <v>1</v>
      </c>
      <c r="E98" s="5" t="s">
        <v>17</v>
      </c>
      <c r="F98" s="15">
        <v>1</v>
      </c>
      <c r="G98" s="5" t="s">
        <v>48</v>
      </c>
      <c r="H98" s="6">
        <f>450*1.1</f>
        <v>495.00000000000006</v>
      </c>
      <c r="I98" s="2">
        <f t="shared" ref="I98" si="27">D98*F98*H98</f>
        <v>495.00000000000006</v>
      </c>
      <c r="J98" s="46"/>
      <c r="K98" s="11"/>
    </row>
    <row r="99" spans="1:11" x14ac:dyDescent="0.2">
      <c r="A99" s="65"/>
      <c r="B99" s="4" t="s">
        <v>155</v>
      </c>
      <c r="C99" s="4"/>
      <c r="D99" s="5">
        <v>3</v>
      </c>
      <c r="E99" s="5" t="s">
        <v>17</v>
      </c>
      <c r="F99" s="15">
        <v>1</v>
      </c>
      <c r="G99" s="5" t="s">
        <v>48</v>
      </c>
      <c r="H99" s="6">
        <v>88</v>
      </c>
      <c r="I99" s="2">
        <f t="shared" ref="I99" si="28">D99*F99*H99</f>
        <v>264</v>
      </c>
      <c r="J99" s="46"/>
      <c r="K99" s="11"/>
    </row>
    <row r="100" spans="1:11" s="56" customFormat="1" x14ac:dyDescent="0.2">
      <c r="A100" s="65"/>
      <c r="B100" s="51" t="s">
        <v>110</v>
      </c>
      <c r="C100" s="51"/>
      <c r="D100" s="52">
        <v>1</v>
      </c>
      <c r="E100" s="52" t="s">
        <v>49</v>
      </c>
      <c r="F100" s="52">
        <v>1</v>
      </c>
      <c r="G100" s="52" t="s">
        <v>48</v>
      </c>
      <c r="H100" s="32">
        <v>4400</v>
      </c>
      <c r="I100" s="32">
        <f t="shared" ref="I100" si="29">D100*F100*H100</f>
        <v>4400</v>
      </c>
      <c r="J100" s="59"/>
    </row>
    <row r="101" spans="1:11" x14ac:dyDescent="0.2">
      <c r="A101" s="66" t="s">
        <v>28</v>
      </c>
      <c r="B101" s="67"/>
      <c r="C101" s="67"/>
      <c r="D101" s="67"/>
      <c r="E101" s="67"/>
      <c r="F101" s="67"/>
      <c r="G101" s="67"/>
      <c r="H101" s="68"/>
      <c r="I101" s="7">
        <f>SUM(I71:I100)</f>
        <v>200406.1</v>
      </c>
      <c r="J101" s="24"/>
    </row>
    <row r="102" spans="1:11" x14ac:dyDescent="0.2">
      <c r="A102" s="60" t="s">
        <v>13</v>
      </c>
      <c r="B102" s="61"/>
      <c r="C102" s="61"/>
      <c r="D102" s="61"/>
      <c r="E102" s="61"/>
      <c r="F102" s="61"/>
      <c r="G102" s="61"/>
      <c r="H102" s="62"/>
      <c r="I102" s="8">
        <f>I18++I70+I59+I101</f>
        <v>402840.1</v>
      </c>
      <c r="J102" s="22"/>
    </row>
    <row r="103" spans="1:11" x14ac:dyDescent="0.2">
      <c r="A103" s="60" t="s">
        <v>14</v>
      </c>
      <c r="B103" s="61"/>
      <c r="C103" s="61"/>
      <c r="D103" s="61"/>
      <c r="E103" s="61"/>
      <c r="F103" s="61"/>
      <c r="G103" s="61"/>
      <c r="H103" s="62"/>
      <c r="I103" s="8">
        <f>I102*0.06</f>
        <v>24170.405999999999</v>
      </c>
      <c r="J103" s="22"/>
    </row>
    <row r="104" spans="1:11" x14ac:dyDescent="0.2">
      <c r="A104" s="60" t="s">
        <v>122</v>
      </c>
      <c r="B104" s="61"/>
      <c r="C104" s="61"/>
      <c r="D104" s="61"/>
      <c r="E104" s="61"/>
      <c r="F104" s="61"/>
      <c r="G104" s="61"/>
      <c r="H104" s="62"/>
      <c r="I104" s="8">
        <f>SUM(I102:I103)</f>
        <v>427010.50599999999</v>
      </c>
      <c r="J104" s="22"/>
      <c r="K104" s="11"/>
    </row>
  </sheetData>
  <mergeCells count="18">
    <mergeCell ref="A1:J1"/>
    <mergeCell ref="A2:B3"/>
    <mergeCell ref="C2:C3"/>
    <mergeCell ref="D2:G2"/>
    <mergeCell ref="H2:I2"/>
    <mergeCell ref="J2:J3"/>
    <mergeCell ref="A104:H104"/>
    <mergeCell ref="A4:A17"/>
    <mergeCell ref="A18:H18"/>
    <mergeCell ref="A19:A57"/>
    <mergeCell ref="A59:H59"/>
    <mergeCell ref="A60:A69"/>
    <mergeCell ref="B60:B61"/>
    <mergeCell ref="A70:H70"/>
    <mergeCell ref="A71:A100"/>
    <mergeCell ref="A101:H101"/>
    <mergeCell ref="A102:H102"/>
    <mergeCell ref="A103:H10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topLeftCell="A80" workbookViewId="0">
      <selection activeCell="J115" sqref="J115"/>
    </sheetView>
  </sheetViews>
  <sheetFormatPr baseColWidth="10" defaultColWidth="9" defaultRowHeight="14" x14ac:dyDescent="0.2"/>
  <cols>
    <col min="1" max="1" width="9" style="13" customWidth="1"/>
    <col min="2" max="2" width="37.33203125" style="10" customWidth="1"/>
    <col min="3" max="3" width="19.33203125" style="10" customWidth="1"/>
    <col min="4" max="7" width="6.1640625" style="10" customWidth="1"/>
    <col min="8" max="8" width="9" style="12" customWidth="1"/>
    <col min="9" max="9" width="12.1640625" style="10" customWidth="1"/>
    <col min="10" max="10" width="21.1640625" style="23" customWidth="1"/>
    <col min="11" max="11" width="10.1640625" style="10" customWidth="1"/>
    <col min="12" max="12" width="9" style="11"/>
    <col min="13" max="13" width="10.1640625" style="11" customWidth="1"/>
    <col min="14" max="249" width="9" style="11"/>
    <col min="250" max="250" width="16.6640625" style="11" customWidth="1"/>
    <col min="251" max="251" width="12" style="11" customWidth="1"/>
    <col min="252" max="257" width="9" style="11" customWidth="1"/>
    <col min="258" max="261" width="5.1640625" style="11" customWidth="1"/>
    <col min="262" max="262" width="5.83203125" style="11" customWidth="1"/>
    <col min="263" max="263" width="10.83203125" style="11" customWidth="1"/>
    <col min="264" max="264" width="21.83203125" style="11" customWidth="1"/>
    <col min="265" max="505" width="9" style="11"/>
    <col min="506" max="506" width="16.6640625" style="11" customWidth="1"/>
    <col min="507" max="507" width="12" style="11" customWidth="1"/>
    <col min="508" max="513" width="9" style="11" customWidth="1"/>
    <col min="514" max="517" width="5.1640625" style="11" customWidth="1"/>
    <col min="518" max="518" width="5.83203125" style="11" customWidth="1"/>
    <col min="519" max="519" width="10.83203125" style="11" customWidth="1"/>
    <col min="520" max="520" width="21.83203125" style="11" customWidth="1"/>
    <col min="521" max="761" width="9" style="11"/>
    <col min="762" max="762" width="16.6640625" style="11" customWidth="1"/>
    <col min="763" max="763" width="12" style="11" customWidth="1"/>
    <col min="764" max="769" width="9" style="11" customWidth="1"/>
    <col min="770" max="773" width="5.1640625" style="11" customWidth="1"/>
    <col min="774" max="774" width="5.83203125" style="11" customWidth="1"/>
    <col min="775" max="775" width="10.83203125" style="11" customWidth="1"/>
    <col min="776" max="776" width="21.83203125" style="11" customWidth="1"/>
    <col min="777" max="1017" width="9" style="11"/>
    <col min="1018" max="1018" width="16.6640625" style="11" customWidth="1"/>
    <col min="1019" max="1019" width="12" style="11" customWidth="1"/>
    <col min="1020" max="1025" width="9" style="11" customWidth="1"/>
    <col min="1026" max="1029" width="5.1640625" style="11" customWidth="1"/>
    <col min="1030" max="1030" width="5.83203125" style="11" customWidth="1"/>
    <col min="1031" max="1031" width="10.83203125" style="11" customWidth="1"/>
    <col min="1032" max="1032" width="21.83203125" style="11" customWidth="1"/>
    <col min="1033" max="1273" width="9" style="11"/>
    <col min="1274" max="1274" width="16.6640625" style="11" customWidth="1"/>
    <col min="1275" max="1275" width="12" style="11" customWidth="1"/>
    <col min="1276" max="1281" width="9" style="11" customWidth="1"/>
    <col min="1282" max="1285" width="5.1640625" style="11" customWidth="1"/>
    <col min="1286" max="1286" width="5.83203125" style="11" customWidth="1"/>
    <col min="1287" max="1287" width="10.83203125" style="11" customWidth="1"/>
    <col min="1288" max="1288" width="21.83203125" style="11" customWidth="1"/>
    <col min="1289" max="1529" width="9" style="11"/>
    <col min="1530" max="1530" width="16.6640625" style="11" customWidth="1"/>
    <col min="1531" max="1531" width="12" style="11" customWidth="1"/>
    <col min="1532" max="1537" width="9" style="11" customWidth="1"/>
    <col min="1538" max="1541" width="5.1640625" style="11" customWidth="1"/>
    <col min="1542" max="1542" width="5.83203125" style="11" customWidth="1"/>
    <col min="1543" max="1543" width="10.83203125" style="11" customWidth="1"/>
    <col min="1544" max="1544" width="21.83203125" style="11" customWidth="1"/>
    <col min="1545" max="1785" width="9" style="11"/>
    <col min="1786" max="1786" width="16.6640625" style="11" customWidth="1"/>
    <col min="1787" max="1787" width="12" style="11" customWidth="1"/>
    <col min="1788" max="1793" width="9" style="11" customWidth="1"/>
    <col min="1794" max="1797" width="5.1640625" style="11" customWidth="1"/>
    <col min="1798" max="1798" width="5.83203125" style="11" customWidth="1"/>
    <col min="1799" max="1799" width="10.83203125" style="11" customWidth="1"/>
    <col min="1800" max="1800" width="21.83203125" style="11" customWidth="1"/>
    <col min="1801" max="2041" width="9" style="11"/>
    <col min="2042" max="2042" width="16.6640625" style="11" customWidth="1"/>
    <col min="2043" max="2043" width="12" style="11" customWidth="1"/>
    <col min="2044" max="2049" width="9" style="11" customWidth="1"/>
    <col min="2050" max="2053" width="5.1640625" style="11" customWidth="1"/>
    <col min="2054" max="2054" width="5.83203125" style="11" customWidth="1"/>
    <col min="2055" max="2055" width="10.83203125" style="11" customWidth="1"/>
    <col min="2056" max="2056" width="21.83203125" style="11" customWidth="1"/>
    <col min="2057" max="2297" width="9" style="11"/>
    <col min="2298" max="2298" width="16.6640625" style="11" customWidth="1"/>
    <col min="2299" max="2299" width="12" style="11" customWidth="1"/>
    <col min="2300" max="2305" width="9" style="11" customWidth="1"/>
    <col min="2306" max="2309" width="5.1640625" style="11" customWidth="1"/>
    <col min="2310" max="2310" width="5.83203125" style="11" customWidth="1"/>
    <col min="2311" max="2311" width="10.83203125" style="11" customWidth="1"/>
    <col min="2312" max="2312" width="21.83203125" style="11" customWidth="1"/>
    <col min="2313" max="2553" width="9" style="11"/>
    <col min="2554" max="2554" width="16.6640625" style="11" customWidth="1"/>
    <col min="2555" max="2555" width="12" style="11" customWidth="1"/>
    <col min="2556" max="2561" width="9" style="11" customWidth="1"/>
    <col min="2562" max="2565" width="5.1640625" style="11" customWidth="1"/>
    <col min="2566" max="2566" width="5.83203125" style="11" customWidth="1"/>
    <col min="2567" max="2567" width="10.83203125" style="11" customWidth="1"/>
    <col min="2568" max="2568" width="21.83203125" style="11" customWidth="1"/>
    <col min="2569" max="2809" width="9" style="11"/>
    <col min="2810" max="2810" width="16.6640625" style="11" customWidth="1"/>
    <col min="2811" max="2811" width="12" style="11" customWidth="1"/>
    <col min="2812" max="2817" width="9" style="11" customWidth="1"/>
    <col min="2818" max="2821" width="5.1640625" style="11" customWidth="1"/>
    <col min="2822" max="2822" width="5.83203125" style="11" customWidth="1"/>
    <col min="2823" max="2823" width="10.83203125" style="11" customWidth="1"/>
    <col min="2824" max="2824" width="21.83203125" style="11" customWidth="1"/>
    <col min="2825" max="3065" width="9" style="11"/>
    <col min="3066" max="3066" width="16.6640625" style="11" customWidth="1"/>
    <col min="3067" max="3067" width="12" style="11" customWidth="1"/>
    <col min="3068" max="3073" width="9" style="11" customWidth="1"/>
    <col min="3074" max="3077" width="5.1640625" style="11" customWidth="1"/>
    <col min="3078" max="3078" width="5.83203125" style="11" customWidth="1"/>
    <col min="3079" max="3079" width="10.83203125" style="11" customWidth="1"/>
    <col min="3080" max="3080" width="21.83203125" style="11" customWidth="1"/>
    <col min="3081" max="3321" width="9" style="11"/>
    <col min="3322" max="3322" width="16.6640625" style="11" customWidth="1"/>
    <col min="3323" max="3323" width="12" style="11" customWidth="1"/>
    <col min="3324" max="3329" width="9" style="11" customWidth="1"/>
    <col min="3330" max="3333" width="5.1640625" style="11" customWidth="1"/>
    <col min="3334" max="3334" width="5.83203125" style="11" customWidth="1"/>
    <col min="3335" max="3335" width="10.83203125" style="11" customWidth="1"/>
    <col min="3336" max="3336" width="21.83203125" style="11" customWidth="1"/>
    <col min="3337" max="3577" width="9" style="11"/>
    <col min="3578" max="3578" width="16.6640625" style="11" customWidth="1"/>
    <col min="3579" max="3579" width="12" style="11" customWidth="1"/>
    <col min="3580" max="3585" width="9" style="11" customWidth="1"/>
    <col min="3586" max="3589" width="5.1640625" style="11" customWidth="1"/>
    <col min="3590" max="3590" width="5.83203125" style="11" customWidth="1"/>
    <col min="3591" max="3591" width="10.83203125" style="11" customWidth="1"/>
    <col min="3592" max="3592" width="21.83203125" style="11" customWidth="1"/>
    <col min="3593" max="3833" width="9" style="11"/>
    <col min="3834" max="3834" width="16.6640625" style="11" customWidth="1"/>
    <col min="3835" max="3835" width="12" style="11" customWidth="1"/>
    <col min="3836" max="3841" width="9" style="11" customWidth="1"/>
    <col min="3842" max="3845" width="5.1640625" style="11" customWidth="1"/>
    <col min="3846" max="3846" width="5.83203125" style="11" customWidth="1"/>
    <col min="3847" max="3847" width="10.83203125" style="11" customWidth="1"/>
    <col min="3848" max="3848" width="21.83203125" style="11" customWidth="1"/>
    <col min="3849" max="4089" width="9" style="11"/>
    <col min="4090" max="4090" width="16.6640625" style="11" customWidth="1"/>
    <col min="4091" max="4091" width="12" style="11" customWidth="1"/>
    <col min="4092" max="4097" width="9" style="11" customWidth="1"/>
    <col min="4098" max="4101" width="5.1640625" style="11" customWidth="1"/>
    <col min="4102" max="4102" width="5.83203125" style="11" customWidth="1"/>
    <col min="4103" max="4103" width="10.83203125" style="11" customWidth="1"/>
    <col min="4104" max="4104" width="21.83203125" style="11" customWidth="1"/>
    <col min="4105" max="4345" width="9" style="11"/>
    <col min="4346" max="4346" width="16.6640625" style="11" customWidth="1"/>
    <col min="4347" max="4347" width="12" style="11" customWidth="1"/>
    <col min="4348" max="4353" width="9" style="11" customWidth="1"/>
    <col min="4354" max="4357" width="5.1640625" style="11" customWidth="1"/>
    <col min="4358" max="4358" width="5.83203125" style="11" customWidth="1"/>
    <col min="4359" max="4359" width="10.83203125" style="11" customWidth="1"/>
    <col min="4360" max="4360" width="21.83203125" style="11" customWidth="1"/>
    <col min="4361" max="4601" width="9" style="11"/>
    <col min="4602" max="4602" width="16.6640625" style="11" customWidth="1"/>
    <col min="4603" max="4603" width="12" style="11" customWidth="1"/>
    <col min="4604" max="4609" width="9" style="11" customWidth="1"/>
    <col min="4610" max="4613" width="5.1640625" style="11" customWidth="1"/>
    <col min="4614" max="4614" width="5.83203125" style="11" customWidth="1"/>
    <col min="4615" max="4615" width="10.83203125" style="11" customWidth="1"/>
    <col min="4616" max="4616" width="21.83203125" style="11" customWidth="1"/>
    <col min="4617" max="4857" width="9" style="11"/>
    <col min="4858" max="4858" width="16.6640625" style="11" customWidth="1"/>
    <col min="4859" max="4859" width="12" style="11" customWidth="1"/>
    <col min="4860" max="4865" width="9" style="11" customWidth="1"/>
    <col min="4866" max="4869" width="5.1640625" style="11" customWidth="1"/>
    <col min="4870" max="4870" width="5.83203125" style="11" customWidth="1"/>
    <col min="4871" max="4871" width="10.83203125" style="11" customWidth="1"/>
    <col min="4872" max="4872" width="21.83203125" style="11" customWidth="1"/>
    <col min="4873" max="5113" width="9" style="11"/>
    <col min="5114" max="5114" width="16.6640625" style="11" customWidth="1"/>
    <col min="5115" max="5115" width="12" style="11" customWidth="1"/>
    <col min="5116" max="5121" width="9" style="11" customWidth="1"/>
    <col min="5122" max="5125" width="5.1640625" style="11" customWidth="1"/>
    <col min="5126" max="5126" width="5.83203125" style="11" customWidth="1"/>
    <col min="5127" max="5127" width="10.83203125" style="11" customWidth="1"/>
    <col min="5128" max="5128" width="21.83203125" style="11" customWidth="1"/>
    <col min="5129" max="5369" width="9" style="11"/>
    <col min="5370" max="5370" width="16.6640625" style="11" customWidth="1"/>
    <col min="5371" max="5371" width="12" style="11" customWidth="1"/>
    <col min="5372" max="5377" width="9" style="11" customWidth="1"/>
    <col min="5378" max="5381" width="5.1640625" style="11" customWidth="1"/>
    <col min="5382" max="5382" width="5.83203125" style="11" customWidth="1"/>
    <col min="5383" max="5383" width="10.83203125" style="11" customWidth="1"/>
    <col min="5384" max="5384" width="21.83203125" style="11" customWidth="1"/>
    <col min="5385" max="5625" width="9" style="11"/>
    <col min="5626" max="5626" width="16.6640625" style="11" customWidth="1"/>
    <col min="5627" max="5627" width="12" style="11" customWidth="1"/>
    <col min="5628" max="5633" width="9" style="11" customWidth="1"/>
    <col min="5634" max="5637" width="5.1640625" style="11" customWidth="1"/>
    <col min="5638" max="5638" width="5.83203125" style="11" customWidth="1"/>
    <col min="5639" max="5639" width="10.83203125" style="11" customWidth="1"/>
    <col min="5640" max="5640" width="21.83203125" style="11" customWidth="1"/>
    <col min="5641" max="5881" width="9" style="11"/>
    <col min="5882" max="5882" width="16.6640625" style="11" customWidth="1"/>
    <col min="5883" max="5883" width="12" style="11" customWidth="1"/>
    <col min="5884" max="5889" width="9" style="11" customWidth="1"/>
    <col min="5890" max="5893" width="5.1640625" style="11" customWidth="1"/>
    <col min="5894" max="5894" width="5.83203125" style="11" customWidth="1"/>
    <col min="5895" max="5895" width="10.83203125" style="11" customWidth="1"/>
    <col min="5896" max="5896" width="21.83203125" style="11" customWidth="1"/>
    <col min="5897" max="6137" width="9" style="11"/>
    <col min="6138" max="6138" width="16.6640625" style="11" customWidth="1"/>
    <col min="6139" max="6139" width="12" style="11" customWidth="1"/>
    <col min="6140" max="6145" width="9" style="11" customWidth="1"/>
    <col min="6146" max="6149" width="5.1640625" style="11" customWidth="1"/>
    <col min="6150" max="6150" width="5.83203125" style="11" customWidth="1"/>
    <col min="6151" max="6151" width="10.83203125" style="11" customWidth="1"/>
    <col min="6152" max="6152" width="21.83203125" style="11" customWidth="1"/>
    <col min="6153" max="6393" width="9" style="11"/>
    <col min="6394" max="6394" width="16.6640625" style="11" customWidth="1"/>
    <col min="6395" max="6395" width="12" style="11" customWidth="1"/>
    <col min="6396" max="6401" width="9" style="11" customWidth="1"/>
    <col min="6402" max="6405" width="5.1640625" style="11" customWidth="1"/>
    <col min="6406" max="6406" width="5.83203125" style="11" customWidth="1"/>
    <col min="6407" max="6407" width="10.83203125" style="11" customWidth="1"/>
    <col min="6408" max="6408" width="21.83203125" style="11" customWidth="1"/>
    <col min="6409" max="6649" width="9" style="11"/>
    <col min="6650" max="6650" width="16.6640625" style="11" customWidth="1"/>
    <col min="6651" max="6651" width="12" style="11" customWidth="1"/>
    <col min="6652" max="6657" width="9" style="11" customWidth="1"/>
    <col min="6658" max="6661" width="5.1640625" style="11" customWidth="1"/>
    <col min="6662" max="6662" width="5.83203125" style="11" customWidth="1"/>
    <col min="6663" max="6663" width="10.83203125" style="11" customWidth="1"/>
    <col min="6664" max="6664" width="21.83203125" style="11" customWidth="1"/>
    <col min="6665" max="6905" width="9" style="11"/>
    <col min="6906" max="6906" width="16.6640625" style="11" customWidth="1"/>
    <col min="6907" max="6907" width="12" style="11" customWidth="1"/>
    <col min="6908" max="6913" width="9" style="11" customWidth="1"/>
    <col min="6914" max="6917" width="5.1640625" style="11" customWidth="1"/>
    <col min="6918" max="6918" width="5.83203125" style="11" customWidth="1"/>
    <col min="6919" max="6919" width="10.83203125" style="11" customWidth="1"/>
    <col min="6920" max="6920" width="21.83203125" style="11" customWidth="1"/>
    <col min="6921" max="7161" width="9" style="11"/>
    <col min="7162" max="7162" width="16.6640625" style="11" customWidth="1"/>
    <col min="7163" max="7163" width="12" style="11" customWidth="1"/>
    <col min="7164" max="7169" width="9" style="11" customWidth="1"/>
    <col min="7170" max="7173" width="5.1640625" style="11" customWidth="1"/>
    <col min="7174" max="7174" width="5.83203125" style="11" customWidth="1"/>
    <col min="7175" max="7175" width="10.83203125" style="11" customWidth="1"/>
    <col min="7176" max="7176" width="21.83203125" style="11" customWidth="1"/>
    <col min="7177" max="7417" width="9" style="11"/>
    <col min="7418" max="7418" width="16.6640625" style="11" customWidth="1"/>
    <col min="7419" max="7419" width="12" style="11" customWidth="1"/>
    <col min="7420" max="7425" width="9" style="11" customWidth="1"/>
    <col min="7426" max="7429" width="5.1640625" style="11" customWidth="1"/>
    <col min="7430" max="7430" width="5.83203125" style="11" customWidth="1"/>
    <col min="7431" max="7431" width="10.83203125" style="11" customWidth="1"/>
    <col min="7432" max="7432" width="21.83203125" style="11" customWidth="1"/>
    <col min="7433" max="7673" width="9" style="11"/>
    <col min="7674" max="7674" width="16.6640625" style="11" customWidth="1"/>
    <col min="7675" max="7675" width="12" style="11" customWidth="1"/>
    <col min="7676" max="7681" width="9" style="11" customWidth="1"/>
    <col min="7682" max="7685" width="5.1640625" style="11" customWidth="1"/>
    <col min="7686" max="7686" width="5.83203125" style="11" customWidth="1"/>
    <col min="7687" max="7687" width="10.83203125" style="11" customWidth="1"/>
    <col min="7688" max="7688" width="21.83203125" style="11" customWidth="1"/>
    <col min="7689" max="7929" width="9" style="11"/>
    <col min="7930" max="7930" width="16.6640625" style="11" customWidth="1"/>
    <col min="7931" max="7931" width="12" style="11" customWidth="1"/>
    <col min="7932" max="7937" width="9" style="11" customWidth="1"/>
    <col min="7938" max="7941" width="5.1640625" style="11" customWidth="1"/>
    <col min="7942" max="7942" width="5.83203125" style="11" customWidth="1"/>
    <col min="7943" max="7943" width="10.83203125" style="11" customWidth="1"/>
    <col min="7944" max="7944" width="21.83203125" style="11" customWidth="1"/>
    <col min="7945" max="8185" width="9" style="11"/>
    <col min="8186" max="8186" width="16.6640625" style="11" customWidth="1"/>
    <col min="8187" max="8187" width="12" style="11" customWidth="1"/>
    <col min="8188" max="8193" width="9" style="11" customWidth="1"/>
    <col min="8194" max="8197" width="5.1640625" style="11" customWidth="1"/>
    <col min="8198" max="8198" width="5.83203125" style="11" customWidth="1"/>
    <col min="8199" max="8199" width="10.83203125" style="11" customWidth="1"/>
    <col min="8200" max="8200" width="21.83203125" style="11" customWidth="1"/>
    <col min="8201" max="8441" width="9" style="11"/>
    <col min="8442" max="8442" width="16.6640625" style="11" customWidth="1"/>
    <col min="8443" max="8443" width="12" style="11" customWidth="1"/>
    <col min="8444" max="8449" width="9" style="11" customWidth="1"/>
    <col min="8450" max="8453" width="5.1640625" style="11" customWidth="1"/>
    <col min="8454" max="8454" width="5.83203125" style="11" customWidth="1"/>
    <col min="8455" max="8455" width="10.83203125" style="11" customWidth="1"/>
    <col min="8456" max="8456" width="21.83203125" style="11" customWidth="1"/>
    <col min="8457" max="8697" width="9" style="11"/>
    <col min="8698" max="8698" width="16.6640625" style="11" customWidth="1"/>
    <col min="8699" max="8699" width="12" style="11" customWidth="1"/>
    <col min="8700" max="8705" width="9" style="11" customWidth="1"/>
    <col min="8706" max="8709" width="5.1640625" style="11" customWidth="1"/>
    <col min="8710" max="8710" width="5.83203125" style="11" customWidth="1"/>
    <col min="8711" max="8711" width="10.83203125" style="11" customWidth="1"/>
    <col min="8712" max="8712" width="21.83203125" style="11" customWidth="1"/>
    <col min="8713" max="8953" width="9" style="11"/>
    <col min="8954" max="8954" width="16.6640625" style="11" customWidth="1"/>
    <col min="8955" max="8955" width="12" style="11" customWidth="1"/>
    <col min="8956" max="8961" width="9" style="11" customWidth="1"/>
    <col min="8962" max="8965" width="5.1640625" style="11" customWidth="1"/>
    <col min="8966" max="8966" width="5.83203125" style="11" customWidth="1"/>
    <col min="8967" max="8967" width="10.83203125" style="11" customWidth="1"/>
    <col min="8968" max="8968" width="21.83203125" style="11" customWidth="1"/>
    <col min="8969" max="9209" width="9" style="11"/>
    <col min="9210" max="9210" width="16.6640625" style="11" customWidth="1"/>
    <col min="9211" max="9211" width="12" style="11" customWidth="1"/>
    <col min="9212" max="9217" width="9" style="11" customWidth="1"/>
    <col min="9218" max="9221" width="5.1640625" style="11" customWidth="1"/>
    <col min="9222" max="9222" width="5.83203125" style="11" customWidth="1"/>
    <col min="9223" max="9223" width="10.83203125" style="11" customWidth="1"/>
    <col min="9224" max="9224" width="21.83203125" style="11" customWidth="1"/>
    <col min="9225" max="9465" width="9" style="11"/>
    <col min="9466" max="9466" width="16.6640625" style="11" customWidth="1"/>
    <col min="9467" max="9467" width="12" style="11" customWidth="1"/>
    <col min="9468" max="9473" width="9" style="11" customWidth="1"/>
    <col min="9474" max="9477" width="5.1640625" style="11" customWidth="1"/>
    <col min="9478" max="9478" width="5.83203125" style="11" customWidth="1"/>
    <col min="9479" max="9479" width="10.83203125" style="11" customWidth="1"/>
    <col min="9480" max="9480" width="21.83203125" style="11" customWidth="1"/>
    <col min="9481" max="9721" width="9" style="11"/>
    <col min="9722" max="9722" width="16.6640625" style="11" customWidth="1"/>
    <col min="9723" max="9723" width="12" style="11" customWidth="1"/>
    <col min="9724" max="9729" width="9" style="11" customWidth="1"/>
    <col min="9730" max="9733" width="5.1640625" style="11" customWidth="1"/>
    <col min="9734" max="9734" width="5.83203125" style="11" customWidth="1"/>
    <col min="9735" max="9735" width="10.83203125" style="11" customWidth="1"/>
    <col min="9736" max="9736" width="21.83203125" style="11" customWidth="1"/>
    <col min="9737" max="9977" width="9" style="11"/>
    <col min="9978" max="9978" width="16.6640625" style="11" customWidth="1"/>
    <col min="9979" max="9979" width="12" style="11" customWidth="1"/>
    <col min="9980" max="9985" width="9" style="11" customWidth="1"/>
    <col min="9986" max="9989" width="5.1640625" style="11" customWidth="1"/>
    <col min="9990" max="9990" width="5.83203125" style="11" customWidth="1"/>
    <col min="9991" max="9991" width="10.83203125" style="11" customWidth="1"/>
    <col min="9992" max="9992" width="21.83203125" style="11" customWidth="1"/>
    <col min="9993" max="10233" width="9" style="11"/>
    <col min="10234" max="10234" width="16.6640625" style="11" customWidth="1"/>
    <col min="10235" max="10235" width="12" style="11" customWidth="1"/>
    <col min="10236" max="10241" width="9" style="11" customWidth="1"/>
    <col min="10242" max="10245" width="5.1640625" style="11" customWidth="1"/>
    <col min="10246" max="10246" width="5.83203125" style="11" customWidth="1"/>
    <col min="10247" max="10247" width="10.83203125" style="11" customWidth="1"/>
    <col min="10248" max="10248" width="21.83203125" style="11" customWidth="1"/>
    <col min="10249" max="10489" width="9" style="11"/>
    <col min="10490" max="10490" width="16.6640625" style="11" customWidth="1"/>
    <col min="10491" max="10491" width="12" style="11" customWidth="1"/>
    <col min="10492" max="10497" width="9" style="11" customWidth="1"/>
    <col min="10498" max="10501" width="5.1640625" style="11" customWidth="1"/>
    <col min="10502" max="10502" width="5.83203125" style="11" customWidth="1"/>
    <col min="10503" max="10503" width="10.83203125" style="11" customWidth="1"/>
    <col min="10504" max="10504" width="21.83203125" style="11" customWidth="1"/>
    <col min="10505" max="10745" width="9" style="11"/>
    <col min="10746" max="10746" width="16.6640625" style="11" customWidth="1"/>
    <col min="10747" max="10747" width="12" style="11" customWidth="1"/>
    <col min="10748" max="10753" width="9" style="11" customWidth="1"/>
    <col min="10754" max="10757" width="5.1640625" style="11" customWidth="1"/>
    <col min="10758" max="10758" width="5.83203125" style="11" customWidth="1"/>
    <col min="10759" max="10759" width="10.83203125" style="11" customWidth="1"/>
    <col min="10760" max="10760" width="21.83203125" style="11" customWidth="1"/>
    <col min="10761" max="11001" width="9" style="11"/>
    <col min="11002" max="11002" width="16.6640625" style="11" customWidth="1"/>
    <col min="11003" max="11003" width="12" style="11" customWidth="1"/>
    <col min="11004" max="11009" width="9" style="11" customWidth="1"/>
    <col min="11010" max="11013" width="5.1640625" style="11" customWidth="1"/>
    <col min="11014" max="11014" width="5.83203125" style="11" customWidth="1"/>
    <col min="11015" max="11015" width="10.83203125" style="11" customWidth="1"/>
    <col min="11016" max="11016" width="21.83203125" style="11" customWidth="1"/>
    <col min="11017" max="11257" width="9" style="11"/>
    <col min="11258" max="11258" width="16.6640625" style="11" customWidth="1"/>
    <col min="11259" max="11259" width="12" style="11" customWidth="1"/>
    <col min="11260" max="11265" width="9" style="11" customWidth="1"/>
    <col min="11266" max="11269" width="5.1640625" style="11" customWidth="1"/>
    <col min="11270" max="11270" width="5.83203125" style="11" customWidth="1"/>
    <col min="11271" max="11271" width="10.83203125" style="11" customWidth="1"/>
    <col min="11272" max="11272" width="21.83203125" style="11" customWidth="1"/>
    <col min="11273" max="11513" width="9" style="11"/>
    <col min="11514" max="11514" width="16.6640625" style="11" customWidth="1"/>
    <col min="11515" max="11515" width="12" style="11" customWidth="1"/>
    <col min="11516" max="11521" width="9" style="11" customWidth="1"/>
    <col min="11522" max="11525" width="5.1640625" style="11" customWidth="1"/>
    <col min="11526" max="11526" width="5.83203125" style="11" customWidth="1"/>
    <col min="11527" max="11527" width="10.83203125" style="11" customWidth="1"/>
    <col min="11528" max="11528" width="21.83203125" style="11" customWidth="1"/>
    <col min="11529" max="11769" width="9" style="11"/>
    <col min="11770" max="11770" width="16.6640625" style="11" customWidth="1"/>
    <col min="11771" max="11771" width="12" style="11" customWidth="1"/>
    <col min="11772" max="11777" width="9" style="11" customWidth="1"/>
    <col min="11778" max="11781" width="5.1640625" style="11" customWidth="1"/>
    <col min="11782" max="11782" width="5.83203125" style="11" customWidth="1"/>
    <col min="11783" max="11783" width="10.83203125" style="11" customWidth="1"/>
    <col min="11784" max="11784" width="21.83203125" style="11" customWidth="1"/>
    <col min="11785" max="12025" width="9" style="11"/>
    <col min="12026" max="12026" width="16.6640625" style="11" customWidth="1"/>
    <col min="12027" max="12027" width="12" style="11" customWidth="1"/>
    <col min="12028" max="12033" width="9" style="11" customWidth="1"/>
    <col min="12034" max="12037" width="5.1640625" style="11" customWidth="1"/>
    <col min="12038" max="12038" width="5.83203125" style="11" customWidth="1"/>
    <col min="12039" max="12039" width="10.83203125" style="11" customWidth="1"/>
    <col min="12040" max="12040" width="21.83203125" style="11" customWidth="1"/>
    <col min="12041" max="12281" width="9" style="11"/>
    <col min="12282" max="12282" width="16.6640625" style="11" customWidth="1"/>
    <col min="12283" max="12283" width="12" style="11" customWidth="1"/>
    <col min="12284" max="12289" width="9" style="11" customWidth="1"/>
    <col min="12290" max="12293" width="5.1640625" style="11" customWidth="1"/>
    <col min="12294" max="12294" width="5.83203125" style="11" customWidth="1"/>
    <col min="12295" max="12295" width="10.83203125" style="11" customWidth="1"/>
    <col min="12296" max="12296" width="21.83203125" style="11" customWidth="1"/>
    <col min="12297" max="12537" width="9" style="11"/>
    <col min="12538" max="12538" width="16.6640625" style="11" customWidth="1"/>
    <col min="12539" max="12539" width="12" style="11" customWidth="1"/>
    <col min="12540" max="12545" width="9" style="11" customWidth="1"/>
    <col min="12546" max="12549" width="5.1640625" style="11" customWidth="1"/>
    <col min="12550" max="12550" width="5.83203125" style="11" customWidth="1"/>
    <col min="12551" max="12551" width="10.83203125" style="11" customWidth="1"/>
    <col min="12552" max="12552" width="21.83203125" style="11" customWidth="1"/>
    <col min="12553" max="12793" width="9" style="11"/>
    <col min="12794" max="12794" width="16.6640625" style="11" customWidth="1"/>
    <col min="12795" max="12795" width="12" style="11" customWidth="1"/>
    <col min="12796" max="12801" width="9" style="11" customWidth="1"/>
    <col min="12802" max="12805" width="5.1640625" style="11" customWidth="1"/>
    <col min="12806" max="12806" width="5.83203125" style="11" customWidth="1"/>
    <col min="12807" max="12807" width="10.83203125" style="11" customWidth="1"/>
    <col min="12808" max="12808" width="21.83203125" style="11" customWidth="1"/>
    <col min="12809" max="13049" width="9" style="11"/>
    <col min="13050" max="13050" width="16.6640625" style="11" customWidth="1"/>
    <col min="13051" max="13051" width="12" style="11" customWidth="1"/>
    <col min="13052" max="13057" width="9" style="11" customWidth="1"/>
    <col min="13058" max="13061" width="5.1640625" style="11" customWidth="1"/>
    <col min="13062" max="13062" width="5.83203125" style="11" customWidth="1"/>
    <col min="13063" max="13063" width="10.83203125" style="11" customWidth="1"/>
    <col min="13064" max="13064" width="21.83203125" style="11" customWidth="1"/>
    <col min="13065" max="13305" width="9" style="11"/>
    <col min="13306" max="13306" width="16.6640625" style="11" customWidth="1"/>
    <col min="13307" max="13307" width="12" style="11" customWidth="1"/>
    <col min="13308" max="13313" width="9" style="11" customWidth="1"/>
    <col min="13314" max="13317" width="5.1640625" style="11" customWidth="1"/>
    <col min="13318" max="13318" width="5.83203125" style="11" customWidth="1"/>
    <col min="13319" max="13319" width="10.83203125" style="11" customWidth="1"/>
    <col min="13320" max="13320" width="21.83203125" style="11" customWidth="1"/>
    <col min="13321" max="13561" width="9" style="11"/>
    <col min="13562" max="13562" width="16.6640625" style="11" customWidth="1"/>
    <col min="13563" max="13563" width="12" style="11" customWidth="1"/>
    <col min="13564" max="13569" width="9" style="11" customWidth="1"/>
    <col min="13570" max="13573" width="5.1640625" style="11" customWidth="1"/>
    <col min="13574" max="13574" width="5.83203125" style="11" customWidth="1"/>
    <col min="13575" max="13575" width="10.83203125" style="11" customWidth="1"/>
    <col min="13576" max="13576" width="21.83203125" style="11" customWidth="1"/>
    <col min="13577" max="13817" width="9" style="11"/>
    <col min="13818" max="13818" width="16.6640625" style="11" customWidth="1"/>
    <col min="13819" max="13819" width="12" style="11" customWidth="1"/>
    <col min="13820" max="13825" width="9" style="11" customWidth="1"/>
    <col min="13826" max="13829" width="5.1640625" style="11" customWidth="1"/>
    <col min="13830" max="13830" width="5.83203125" style="11" customWidth="1"/>
    <col min="13831" max="13831" width="10.83203125" style="11" customWidth="1"/>
    <col min="13832" max="13832" width="21.83203125" style="11" customWidth="1"/>
    <col min="13833" max="14073" width="9" style="11"/>
    <col min="14074" max="14074" width="16.6640625" style="11" customWidth="1"/>
    <col min="14075" max="14075" width="12" style="11" customWidth="1"/>
    <col min="14076" max="14081" width="9" style="11" customWidth="1"/>
    <col min="14082" max="14085" width="5.1640625" style="11" customWidth="1"/>
    <col min="14086" max="14086" width="5.83203125" style="11" customWidth="1"/>
    <col min="14087" max="14087" width="10.83203125" style="11" customWidth="1"/>
    <col min="14088" max="14088" width="21.83203125" style="11" customWidth="1"/>
    <col min="14089" max="14329" width="9" style="11"/>
    <col min="14330" max="14330" width="16.6640625" style="11" customWidth="1"/>
    <col min="14331" max="14331" width="12" style="11" customWidth="1"/>
    <col min="14332" max="14337" width="9" style="11" customWidth="1"/>
    <col min="14338" max="14341" width="5.1640625" style="11" customWidth="1"/>
    <col min="14342" max="14342" width="5.83203125" style="11" customWidth="1"/>
    <col min="14343" max="14343" width="10.83203125" style="11" customWidth="1"/>
    <col min="14344" max="14344" width="21.83203125" style="11" customWidth="1"/>
    <col min="14345" max="14585" width="9" style="11"/>
    <col min="14586" max="14586" width="16.6640625" style="11" customWidth="1"/>
    <col min="14587" max="14587" width="12" style="11" customWidth="1"/>
    <col min="14588" max="14593" width="9" style="11" customWidth="1"/>
    <col min="14594" max="14597" width="5.1640625" style="11" customWidth="1"/>
    <col min="14598" max="14598" width="5.83203125" style="11" customWidth="1"/>
    <col min="14599" max="14599" width="10.83203125" style="11" customWidth="1"/>
    <col min="14600" max="14600" width="21.83203125" style="11" customWidth="1"/>
    <col min="14601" max="14841" width="9" style="11"/>
    <col min="14842" max="14842" width="16.6640625" style="11" customWidth="1"/>
    <col min="14843" max="14843" width="12" style="11" customWidth="1"/>
    <col min="14844" max="14849" width="9" style="11" customWidth="1"/>
    <col min="14850" max="14853" width="5.1640625" style="11" customWidth="1"/>
    <col min="14854" max="14854" width="5.83203125" style="11" customWidth="1"/>
    <col min="14855" max="14855" width="10.83203125" style="11" customWidth="1"/>
    <col min="14856" max="14856" width="21.83203125" style="11" customWidth="1"/>
    <col min="14857" max="15097" width="9" style="11"/>
    <col min="15098" max="15098" width="16.6640625" style="11" customWidth="1"/>
    <col min="15099" max="15099" width="12" style="11" customWidth="1"/>
    <col min="15100" max="15105" width="9" style="11" customWidth="1"/>
    <col min="15106" max="15109" width="5.1640625" style="11" customWidth="1"/>
    <col min="15110" max="15110" width="5.83203125" style="11" customWidth="1"/>
    <col min="15111" max="15111" width="10.83203125" style="11" customWidth="1"/>
    <col min="15112" max="15112" width="21.83203125" style="11" customWidth="1"/>
    <col min="15113" max="15353" width="9" style="11"/>
    <col min="15354" max="15354" width="16.6640625" style="11" customWidth="1"/>
    <col min="15355" max="15355" width="12" style="11" customWidth="1"/>
    <col min="15356" max="15361" width="9" style="11" customWidth="1"/>
    <col min="15362" max="15365" width="5.1640625" style="11" customWidth="1"/>
    <col min="15366" max="15366" width="5.83203125" style="11" customWidth="1"/>
    <col min="15367" max="15367" width="10.83203125" style="11" customWidth="1"/>
    <col min="15368" max="15368" width="21.83203125" style="11" customWidth="1"/>
    <col min="15369" max="15609" width="9" style="11"/>
    <col min="15610" max="15610" width="16.6640625" style="11" customWidth="1"/>
    <col min="15611" max="15611" width="12" style="11" customWidth="1"/>
    <col min="15612" max="15617" width="9" style="11" customWidth="1"/>
    <col min="15618" max="15621" width="5.1640625" style="11" customWidth="1"/>
    <col min="15622" max="15622" width="5.83203125" style="11" customWidth="1"/>
    <col min="15623" max="15623" width="10.83203125" style="11" customWidth="1"/>
    <col min="15624" max="15624" width="21.83203125" style="11" customWidth="1"/>
    <col min="15625" max="15865" width="9" style="11"/>
    <col min="15866" max="15866" width="16.6640625" style="11" customWidth="1"/>
    <col min="15867" max="15867" width="12" style="11" customWidth="1"/>
    <col min="15868" max="15873" width="9" style="11" customWidth="1"/>
    <col min="15874" max="15877" width="5.1640625" style="11" customWidth="1"/>
    <col min="15878" max="15878" width="5.83203125" style="11" customWidth="1"/>
    <col min="15879" max="15879" width="10.83203125" style="11" customWidth="1"/>
    <col min="15880" max="15880" width="21.83203125" style="11" customWidth="1"/>
    <col min="15881" max="16121" width="9" style="11"/>
    <col min="16122" max="16122" width="16.6640625" style="11" customWidth="1"/>
    <col min="16123" max="16123" width="12" style="11" customWidth="1"/>
    <col min="16124" max="16129" width="9" style="11" customWidth="1"/>
    <col min="16130" max="16133" width="5.1640625" style="11" customWidth="1"/>
    <col min="16134" max="16134" width="5.83203125" style="11" customWidth="1"/>
    <col min="16135" max="16135" width="10.83203125" style="11" customWidth="1"/>
    <col min="16136" max="16136" width="21.83203125" style="11" customWidth="1"/>
    <col min="16137" max="16384" width="9" style="11"/>
  </cols>
  <sheetData>
    <row r="1" spans="1:11" x14ac:dyDescent="0.2">
      <c r="A1" s="72" t="s">
        <v>168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x14ac:dyDescent="0.2">
      <c r="A2" s="64" t="s">
        <v>0</v>
      </c>
      <c r="B2" s="64"/>
      <c r="C2" s="73" t="s">
        <v>1</v>
      </c>
      <c r="D2" s="64" t="s">
        <v>2</v>
      </c>
      <c r="E2" s="64"/>
      <c r="F2" s="64"/>
      <c r="G2" s="64"/>
      <c r="H2" s="64" t="s">
        <v>3</v>
      </c>
      <c r="I2" s="64"/>
      <c r="J2" s="75" t="s">
        <v>4</v>
      </c>
    </row>
    <row r="3" spans="1:11" x14ac:dyDescent="0.2">
      <c r="A3" s="64"/>
      <c r="B3" s="64"/>
      <c r="C3" s="74"/>
      <c r="D3" s="44" t="s">
        <v>5</v>
      </c>
      <c r="E3" s="44" t="s">
        <v>6</v>
      </c>
      <c r="F3" s="44" t="s">
        <v>5</v>
      </c>
      <c r="G3" s="44" t="s">
        <v>6</v>
      </c>
      <c r="H3" s="44" t="s">
        <v>7</v>
      </c>
      <c r="I3" s="44" t="s">
        <v>8</v>
      </c>
      <c r="J3" s="76"/>
    </row>
    <row r="4" spans="1:11" x14ac:dyDescent="0.2">
      <c r="A4" s="63" t="s">
        <v>128</v>
      </c>
      <c r="B4" s="1" t="s">
        <v>119</v>
      </c>
      <c r="C4" s="3"/>
      <c r="D4" s="2">
        <v>1</v>
      </c>
      <c r="E4" s="2" t="s">
        <v>17</v>
      </c>
      <c r="F4" s="2">
        <v>1</v>
      </c>
      <c r="G4" s="5" t="s">
        <v>24</v>
      </c>
      <c r="H4" s="2">
        <v>220</v>
      </c>
      <c r="I4" s="2">
        <f t="shared" ref="I4:I16" si="0">D4*F4*H4</f>
        <v>220</v>
      </c>
      <c r="J4" s="22"/>
    </row>
    <row r="5" spans="1:11" x14ac:dyDescent="0.2">
      <c r="A5" s="63"/>
      <c r="B5" s="1" t="s">
        <v>30</v>
      </c>
      <c r="C5" s="3" t="s">
        <v>101</v>
      </c>
      <c r="D5" s="2">
        <v>14</v>
      </c>
      <c r="E5" s="2" t="s">
        <v>18</v>
      </c>
      <c r="F5" s="2">
        <v>1</v>
      </c>
      <c r="G5" s="5" t="s">
        <v>24</v>
      </c>
      <c r="H5" s="2">
        <v>385.00000000000006</v>
      </c>
      <c r="I5" s="2">
        <f t="shared" si="0"/>
        <v>5390.0000000000009</v>
      </c>
      <c r="J5" s="22"/>
    </row>
    <row r="6" spans="1:11" x14ac:dyDescent="0.2">
      <c r="A6" s="63"/>
      <c r="B6" s="1" t="s">
        <v>113</v>
      </c>
      <c r="C6" s="3"/>
      <c r="D6" s="2">
        <v>2</v>
      </c>
      <c r="E6" s="2" t="s">
        <v>114</v>
      </c>
      <c r="F6" s="2">
        <v>1</v>
      </c>
      <c r="G6" s="5" t="s">
        <v>24</v>
      </c>
      <c r="H6" s="2">
        <v>330</v>
      </c>
      <c r="I6" s="2">
        <f t="shared" si="0"/>
        <v>660</v>
      </c>
      <c r="J6" s="22"/>
    </row>
    <row r="7" spans="1:11" x14ac:dyDescent="0.2">
      <c r="A7" s="63"/>
      <c r="B7" s="1" t="s">
        <v>120</v>
      </c>
      <c r="C7" s="3"/>
      <c r="D7" s="2">
        <v>2</v>
      </c>
      <c r="E7" s="2" t="s">
        <v>17</v>
      </c>
      <c r="F7" s="2">
        <v>1</v>
      </c>
      <c r="G7" s="5" t="s">
        <v>24</v>
      </c>
      <c r="H7" s="2">
        <v>220</v>
      </c>
      <c r="I7" s="2">
        <f t="shared" si="0"/>
        <v>440</v>
      </c>
      <c r="J7" s="22"/>
    </row>
    <row r="8" spans="1:11" x14ac:dyDescent="0.2">
      <c r="A8" s="63"/>
      <c r="B8" s="1" t="s">
        <v>43</v>
      </c>
      <c r="C8" s="3" t="s">
        <v>121</v>
      </c>
      <c r="D8" s="2">
        <f>9.5*5</f>
        <v>47.5</v>
      </c>
      <c r="E8" s="2" t="s">
        <v>18</v>
      </c>
      <c r="F8" s="2">
        <v>1</v>
      </c>
      <c r="G8" s="5" t="s">
        <v>24</v>
      </c>
      <c r="H8" s="2">
        <v>200</v>
      </c>
      <c r="I8" s="2">
        <f t="shared" si="0"/>
        <v>9500</v>
      </c>
      <c r="J8" s="46"/>
      <c r="K8" s="11"/>
    </row>
    <row r="9" spans="1:11" x14ac:dyDescent="0.2">
      <c r="A9" s="63"/>
      <c r="B9" s="1" t="s">
        <v>21</v>
      </c>
      <c r="C9" s="3" t="s">
        <v>20</v>
      </c>
      <c r="D9" s="2">
        <v>60</v>
      </c>
      <c r="E9" s="2" t="s">
        <v>18</v>
      </c>
      <c r="F9" s="2">
        <v>1</v>
      </c>
      <c r="G9" s="5" t="s">
        <v>24</v>
      </c>
      <c r="H9" s="2">
        <v>35</v>
      </c>
      <c r="I9" s="2">
        <f t="shared" si="0"/>
        <v>2100</v>
      </c>
      <c r="J9" s="46"/>
      <c r="K9" s="11"/>
    </row>
    <row r="10" spans="1:11" x14ac:dyDescent="0.2">
      <c r="A10" s="63"/>
      <c r="B10" s="1" t="s">
        <v>31</v>
      </c>
      <c r="C10" s="3"/>
      <c r="D10" s="2">
        <v>5</v>
      </c>
      <c r="E10" s="2" t="s">
        <v>32</v>
      </c>
      <c r="F10" s="2">
        <v>1</v>
      </c>
      <c r="G10" s="5" t="s">
        <v>24</v>
      </c>
      <c r="H10" s="2">
        <v>440.00000000000006</v>
      </c>
      <c r="I10" s="2">
        <f t="shared" si="0"/>
        <v>2200.0000000000005</v>
      </c>
      <c r="J10" s="46"/>
      <c r="K10" s="11"/>
    </row>
    <row r="11" spans="1:11" x14ac:dyDescent="0.2">
      <c r="A11" s="63"/>
      <c r="B11" s="1" t="s">
        <v>74</v>
      </c>
      <c r="C11" s="3" t="s">
        <v>75</v>
      </c>
      <c r="D11" s="2">
        <v>1</v>
      </c>
      <c r="E11" s="2" t="s">
        <v>17</v>
      </c>
      <c r="F11" s="2">
        <v>1</v>
      </c>
      <c r="G11" s="5" t="s">
        <v>24</v>
      </c>
      <c r="H11" s="2">
        <v>7000</v>
      </c>
      <c r="I11" s="2">
        <f t="shared" si="0"/>
        <v>7000</v>
      </c>
      <c r="J11" s="46"/>
      <c r="K11" s="11"/>
    </row>
    <row r="12" spans="1:11" x14ac:dyDescent="0.2">
      <c r="A12" s="63"/>
      <c r="B12" s="1" t="s">
        <v>76</v>
      </c>
      <c r="C12" s="3" t="s">
        <v>115</v>
      </c>
      <c r="D12" s="2">
        <v>1</v>
      </c>
      <c r="E12" s="2" t="s">
        <v>17</v>
      </c>
      <c r="F12" s="2">
        <v>1</v>
      </c>
      <c r="G12" s="5" t="s">
        <v>24</v>
      </c>
      <c r="H12" s="2">
        <v>6500</v>
      </c>
      <c r="I12" s="2">
        <f t="shared" si="0"/>
        <v>6500</v>
      </c>
      <c r="J12" s="46"/>
      <c r="K12" s="11"/>
    </row>
    <row r="13" spans="1:11" x14ac:dyDescent="0.2">
      <c r="A13" s="63"/>
      <c r="B13" s="1" t="s">
        <v>111</v>
      </c>
      <c r="C13" s="3"/>
      <c r="D13" s="2">
        <v>10</v>
      </c>
      <c r="E13" s="2" t="s">
        <v>17</v>
      </c>
      <c r="F13" s="2">
        <v>1</v>
      </c>
      <c r="G13" s="5" t="s">
        <v>24</v>
      </c>
      <c r="H13" s="2">
        <v>110</v>
      </c>
      <c r="I13" s="2">
        <f t="shared" si="0"/>
        <v>1100</v>
      </c>
      <c r="J13" s="46"/>
      <c r="K13" s="11"/>
    </row>
    <row r="14" spans="1:11" x14ac:dyDescent="0.2">
      <c r="A14" s="63"/>
      <c r="B14" s="1" t="s">
        <v>112</v>
      </c>
      <c r="C14" s="3"/>
      <c r="D14" s="2">
        <v>5</v>
      </c>
      <c r="E14" s="2" t="s">
        <v>17</v>
      </c>
      <c r="F14" s="2">
        <v>1</v>
      </c>
      <c r="G14" s="5" t="s">
        <v>24</v>
      </c>
      <c r="H14" s="9">
        <v>65</v>
      </c>
      <c r="I14" s="2">
        <f t="shared" si="0"/>
        <v>325</v>
      </c>
      <c r="J14" s="46"/>
      <c r="K14" s="11"/>
    </row>
    <row r="15" spans="1:11" x14ac:dyDescent="0.2">
      <c r="A15" s="63"/>
      <c r="B15" s="1" t="s">
        <v>166</v>
      </c>
      <c r="C15" s="3"/>
      <c r="D15" s="2">
        <v>15</v>
      </c>
      <c r="E15" s="2" t="s">
        <v>42</v>
      </c>
      <c r="F15" s="2">
        <v>1</v>
      </c>
      <c r="G15" s="5" t="s">
        <v>24</v>
      </c>
      <c r="H15" s="9">
        <v>45</v>
      </c>
      <c r="I15" s="2">
        <f t="shared" si="0"/>
        <v>675</v>
      </c>
      <c r="J15" s="46"/>
      <c r="K15" s="11"/>
    </row>
    <row r="16" spans="1:11" x14ac:dyDescent="0.2">
      <c r="A16" s="63"/>
      <c r="B16" s="17" t="s">
        <v>45</v>
      </c>
      <c r="C16" s="19"/>
      <c r="D16" s="5">
        <v>14</v>
      </c>
      <c r="E16" s="20" t="s">
        <v>46</v>
      </c>
      <c r="F16" s="15">
        <v>1</v>
      </c>
      <c r="G16" s="5" t="s">
        <v>24</v>
      </c>
      <c r="H16" s="18">
        <v>385.00000000000006</v>
      </c>
      <c r="I16" s="2">
        <f t="shared" si="0"/>
        <v>5390.0000000000009</v>
      </c>
      <c r="J16" s="46"/>
      <c r="K16" s="11"/>
    </row>
    <row r="17" spans="1:11" x14ac:dyDescent="0.2">
      <c r="A17" s="63"/>
      <c r="B17" s="17" t="s">
        <v>47</v>
      </c>
      <c r="C17" s="19"/>
      <c r="D17" s="5">
        <v>2</v>
      </c>
      <c r="E17" s="20" t="s">
        <v>22</v>
      </c>
      <c r="F17" s="15">
        <v>2</v>
      </c>
      <c r="G17" s="5" t="s">
        <v>40</v>
      </c>
      <c r="H17" s="18">
        <v>1100</v>
      </c>
      <c r="I17" s="2">
        <f>D17*F17*H17</f>
        <v>4400</v>
      </c>
      <c r="J17" s="46"/>
      <c r="K17" s="11"/>
    </row>
    <row r="18" spans="1:11" x14ac:dyDescent="0.2">
      <c r="A18" s="64" t="s">
        <v>10</v>
      </c>
      <c r="B18" s="64"/>
      <c r="C18" s="64"/>
      <c r="D18" s="64"/>
      <c r="E18" s="64"/>
      <c r="F18" s="64"/>
      <c r="G18" s="64"/>
      <c r="H18" s="64"/>
      <c r="I18" s="7">
        <f>SUM(I4:I17)</f>
        <v>45900</v>
      </c>
      <c r="J18" s="24"/>
      <c r="K18" s="11"/>
    </row>
    <row r="19" spans="1:11" x14ac:dyDescent="0.2">
      <c r="A19" s="65" t="s">
        <v>39</v>
      </c>
      <c r="B19" s="4" t="s">
        <v>34</v>
      </c>
      <c r="C19" s="4"/>
      <c r="D19" s="6">
        <f>9.5*4</f>
        <v>38</v>
      </c>
      <c r="E19" s="5" t="s">
        <v>18</v>
      </c>
      <c r="F19" s="5">
        <v>1</v>
      </c>
      <c r="G19" s="5" t="s">
        <v>19</v>
      </c>
      <c r="H19" s="2">
        <v>660</v>
      </c>
      <c r="I19" s="2">
        <f t="shared" ref="I19:I57" si="1">D19*F19*H19</f>
        <v>25080</v>
      </c>
      <c r="J19" s="22"/>
      <c r="K19" s="11"/>
    </row>
    <row r="20" spans="1:11" x14ac:dyDescent="0.2">
      <c r="A20" s="65"/>
      <c r="B20" s="4" t="s">
        <v>83</v>
      </c>
      <c r="C20" s="4" t="s">
        <v>84</v>
      </c>
      <c r="D20" s="6">
        <v>1</v>
      </c>
      <c r="E20" s="5" t="s">
        <v>17</v>
      </c>
      <c r="F20" s="5">
        <v>1</v>
      </c>
      <c r="G20" s="5" t="s">
        <v>19</v>
      </c>
      <c r="H20" s="2">
        <v>800</v>
      </c>
      <c r="I20" s="2">
        <f t="shared" si="1"/>
        <v>800</v>
      </c>
      <c r="J20" s="22"/>
      <c r="K20" s="11"/>
    </row>
    <row r="21" spans="1:11" x14ac:dyDescent="0.2">
      <c r="A21" s="65"/>
      <c r="B21" s="4" t="s">
        <v>33</v>
      </c>
      <c r="C21" s="4"/>
      <c r="D21" s="6">
        <v>2</v>
      </c>
      <c r="E21" s="5" t="s">
        <v>17</v>
      </c>
      <c r="F21" s="5">
        <v>1</v>
      </c>
      <c r="G21" s="5" t="s">
        <v>19</v>
      </c>
      <c r="H21" s="2">
        <v>550</v>
      </c>
      <c r="I21" s="2">
        <f t="shared" si="1"/>
        <v>1100</v>
      </c>
      <c r="J21" s="22"/>
      <c r="K21" s="11"/>
    </row>
    <row r="22" spans="1:11" x14ac:dyDescent="0.2">
      <c r="A22" s="65"/>
      <c r="B22" s="4" t="s">
        <v>51</v>
      </c>
      <c r="C22" s="4" t="s">
        <v>77</v>
      </c>
      <c r="D22" s="6">
        <v>1</v>
      </c>
      <c r="E22" s="5" t="s">
        <v>17</v>
      </c>
      <c r="F22" s="5">
        <v>1</v>
      </c>
      <c r="G22" s="5" t="s">
        <v>19</v>
      </c>
      <c r="H22" s="2">
        <v>1100</v>
      </c>
      <c r="I22" s="2">
        <f t="shared" si="1"/>
        <v>1100</v>
      </c>
      <c r="J22" s="22"/>
      <c r="K22" s="11"/>
    </row>
    <row r="23" spans="1:11" x14ac:dyDescent="0.2">
      <c r="A23" s="65"/>
      <c r="B23" s="4" t="s">
        <v>69</v>
      </c>
      <c r="C23" s="4" t="s">
        <v>70</v>
      </c>
      <c r="D23" s="2">
        <v>1</v>
      </c>
      <c r="E23" s="5" t="s">
        <v>17</v>
      </c>
      <c r="F23" s="5">
        <v>1</v>
      </c>
      <c r="G23" s="5" t="s">
        <v>19</v>
      </c>
      <c r="H23" s="2">
        <v>660</v>
      </c>
      <c r="I23" s="2">
        <f t="shared" si="1"/>
        <v>660</v>
      </c>
      <c r="J23" s="22"/>
      <c r="K23" s="11"/>
    </row>
    <row r="24" spans="1:11" x14ac:dyDescent="0.2">
      <c r="A24" s="65"/>
      <c r="B24" s="4" t="s">
        <v>89</v>
      </c>
      <c r="C24" s="4"/>
      <c r="D24" s="6">
        <v>3</v>
      </c>
      <c r="E24" s="5" t="s">
        <v>17</v>
      </c>
      <c r="F24" s="15">
        <v>1</v>
      </c>
      <c r="G24" s="5" t="s">
        <v>19</v>
      </c>
      <c r="H24" s="2">
        <v>440</v>
      </c>
      <c r="I24" s="2">
        <f t="shared" si="1"/>
        <v>1320</v>
      </c>
      <c r="J24" s="22"/>
      <c r="K24" s="11"/>
    </row>
    <row r="25" spans="1:11" x14ac:dyDescent="0.2">
      <c r="A25" s="65"/>
      <c r="B25" s="34" t="s">
        <v>35</v>
      </c>
      <c r="C25" s="34"/>
      <c r="D25" s="26">
        <v>1</v>
      </c>
      <c r="E25" s="26" t="s">
        <v>17</v>
      </c>
      <c r="F25" s="26">
        <v>1</v>
      </c>
      <c r="G25" s="26" t="s">
        <v>19</v>
      </c>
      <c r="H25" s="26">
        <v>5500</v>
      </c>
      <c r="I25" s="26">
        <f t="shared" si="1"/>
        <v>5500</v>
      </c>
      <c r="J25" s="41"/>
      <c r="K25" s="11"/>
    </row>
    <row r="26" spans="1:11" x14ac:dyDescent="0.2">
      <c r="A26" s="65"/>
      <c r="B26" s="4" t="s">
        <v>85</v>
      </c>
      <c r="C26" s="4"/>
      <c r="D26" s="5">
        <v>1</v>
      </c>
      <c r="E26" s="5" t="s">
        <v>36</v>
      </c>
      <c r="F26" s="15">
        <v>1</v>
      </c>
      <c r="G26" s="5" t="s">
        <v>19</v>
      </c>
      <c r="H26" s="2">
        <v>880.00000000000011</v>
      </c>
      <c r="I26" s="26">
        <f t="shared" si="1"/>
        <v>880.00000000000011</v>
      </c>
      <c r="J26" s="22"/>
      <c r="K26" s="11"/>
    </row>
    <row r="27" spans="1:11" s="40" customFormat="1" x14ac:dyDescent="0.2">
      <c r="A27" s="65"/>
      <c r="B27" s="35" t="s">
        <v>116</v>
      </c>
      <c r="C27" s="35" t="s">
        <v>86</v>
      </c>
      <c r="D27" s="15">
        <v>8</v>
      </c>
      <c r="E27" s="15" t="s">
        <v>17</v>
      </c>
      <c r="F27" s="15">
        <v>0</v>
      </c>
      <c r="G27" s="15" t="s">
        <v>19</v>
      </c>
      <c r="H27" s="9">
        <v>1320</v>
      </c>
      <c r="I27" s="26">
        <f t="shared" si="1"/>
        <v>0</v>
      </c>
      <c r="J27" s="25"/>
    </row>
    <row r="28" spans="1:11" s="40" customFormat="1" x14ac:dyDescent="0.2">
      <c r="A28" s="65"/>
      <c r="B28" s="35" t="s">
        <v>118</v>
      </c>
      <c r="C28" s="35" t="s">
        <v>117</v>
      </c>
      <c r="D28" s="15">
        <v>4</v>
      </c>
      <c r="E28" s="15" t="s">
        <v>17</v>
      </c>
      <c r="F28" s="15">
        <v>0</v>
      </c>
      <c r="G28" s="15" t="s">
        <v>19</v>
      </c>
      <c r="H28" s="9">
        <v>1320</v>
      </c>
      <c r="I28" s="26">
        <f t="shared" si="1"/>
        <v>0</v>
      </c>
      <c r="J28" s="47"/>
    </row>
    <row r="29" spans="1:11" s="40" customFormat="1" ht="28" x14ac:dyDescent="0.2">
      <c r="A29" s="65"/>
      <c r="B29" s="35" t="s">
        <v>159</v>
      </c>
      <c r="C29" s="35" t="s">
        <v>86</v>
      </c>
      <c r="D29" s="15">
        <v>8</v>
      </c>
      <c r="E29" s="15" t="s">
        <v>17</v>
      </c>
      <c r="F29" s="15">
        <v>1</v>
      </c>
      <c r="G29" s="15" t="s">
        <v>19</v>
      </c>
      <c r="H29" s="9">
        <v>660</v>
      </c>
      <c r="I29" s="9">
        <f t="shared" ref="I29" si="2">D29*F29*H29</f>
        <v>5280</v>
      </c>
      <c r="J29" s="22" t="s">
        <v>160</v>
      </c>
    </row>
    <row r="30" spans="1:11" x14ac:dyDescent="0.2">
      <c r="A30" s="65"/>
      <c r="B30" s="4" t="s">
        <v>87</v>
      </c>
      <c r="C30" s="4"/>
      <c r="D30" s="5">
        <v>2</v>
      </c>
      <c r="E30" s="5" t="s">
        <v>17</v>
      </c>
      <c r="F30" s="15">
        <v>1</v>
      </c>
      <c r="G30" s="5" t="s">
        <v>19</v>
      </c>
      <c r="H30" s="2">
        <v>550</v>
      </c>
      <c r="I30" s="2">
        <f t="shared" si="1"/>
        <v>1100</v>
      </c>
      <c r="J30" s="22"/>
      <c r="K30" s="11"/>
    </row>
    <row r="31" spans="1:11" x14ac:dyDescent="0.2">
      <c r="A31" s="65"/>
      <c r="B31" s="4" t="s">
        <v>88</v>
      </c>
      <c r="C31" s="4"/>
      <c r="D31" s="16">
        <v>1</v>
      </c>
      <c r="E31" s="16" t="s">
        <v>17</v>
      </c>
      <c r="F31" s="16">
        <v>1</v>
      </c>
      <c r="G31" s="16" t="s">
        <v>19</v>
      </c>
      <c r="H31" s="16">
        <v>3300.0000000000005</v>
      </c>
      <c r="I31" s="16">
        <f t="shared" si="1"/>
        <v>3300.0000000000005</v>
      </c>
      <c r="J31" s="33"/>
      <c r="K31" s="11"/>
    </row>
    <row r="32" spans="1:11" s="27" customFormat="1" x14ac:dyDescent="0.2">
      <c r="A32" s="65"/>
      <c r="B32" s="25" t="s">
        <v>53</v>
      </c>
      <c r="C32" s="25" t="s">
        <v>71</v>
      </c>
      <c r="D32" s="16">
        <v>4</v>
      </c>
      <c r="E32" s="16" t="s">
        <v>17</v>
      </c>
      <c r="F32" s="16">
        <v>1</v>
      </c>
      <c r="G32" s="16" t="s">
        <v>19</v>
      </c>
      <c r="H32" s="16">
        <v>220</v>
      </c>
      <c r="I32" s="16">
        <f t="shared" si="1"/>
        <v>880</v>
      </c>
      <c r="J32" s="25"/>
    </row>
    <row r="33" spans="1:12" s="27" customFormat="1" x14ac:dyDescent="0.2">
      <c r="A33" s="65"/>
      <c r="B33" s="25" t="s">
        <v>52</v>
      </c>
      <c r="C33" s="25"/>
      <c r="D33" s="16">
        <v>2</v>
      </c>
      <c r="E33" s="16" t="s">
        <v>17</v>
      </c>
      <c r="F33" s="26">
        <v>1</v>
      </c>
      <c r="G33" s="16" t="s">
        <v>19</v>
      </c>
      <c r="H33" s="16">
        <v>550</v>
      </c>
      <c r="I33" s="16">
        <f t="shared" si="1"/>
        <v>1100</v>
      </c>
      <c r="J33" s="25"/>
    </row>
    <row r="34" spans="1:12" s="27" customFormat="1" x14ac:dyDescent="0.2">
      <c r="A34" s="65"/>
      <c r="B34" s="25" t="s">
        <v>124</v>
      </c>
      <c r="C34" s="25" t="s">
        <v>125</v>
      </c>
      <c r="D34" s="16">
        <v>6</v>
      </c>
      <c r="E34" s="16" t="s">
        <v>17</v>
      </c>
      <c r="F34" s="16">
        <v>1</v>
      </c>
      <c r="G34" s="16" t="s">
        <v>19</v>
      </c>
      <c r="H34" s="16">
        <v>220</v>
      </c>
      <c r="I34" s="16">
        <f t="shared" si="1"/>
        <v>1320</v>
      </c>
      <c r="J34" s="25"/>
    </row>
    <row r="35" spans="1:12" s="27" customFormat="1" x14ac:dyDescent="0.2">
      <c r="A35" s="65"/>
      <c r="B35" s="25" t="s">
        <v>126</v>
      </c>
      <c r="C35" s="25" t="s">
        <v>127</v>
      </c>
      <c r="D35" s="16">
        <v>2</v>
      </c>
      <c r="E35" s="16" t="s">
        <v>17</v>
      </c>
      <c r="F35" s="16">
        <v>1</v>
      </c>
      <c r="G35" s="16" t="s">
        <v>19</v>
      </c>
      <c r="H35" s="16">
        <v>220</v>
      </c>
      <c r="I35" s="16">
        <f t="shared" si="1"/>
        <v>440</v>
      </c>
      <c r="J35" s="25"/>
    </row>
    <row r="36" spans="1:12" s="30" customFormat="1" x14ac:dyDescent="0.2">
      <c r="A36" s="65"/>
      <c r="B36" s="25" t="s">
        <v>54</v>
      </c>
      <c r="C36" s="25"/>
      <c r="D36" s="26">
        <v>2</v>
      </c>
      <c r="E36" s="26" t="s">
        <v>17</v>
      </c>
      <c r="F36" s="26">
        <v>1</v>
      </c>
      <c r="G36" s="26" t="s">
        <v>19</v>
      </c>
      <c r="H36" s="26">
        <v>770.00000000000011</v>
      </c>
      <c r="I36" s="26">
        <f t="shared" si="1"/>
        <v>1540.0000000000002</v>
      </c>
      <c r="J36" s="48"/>
    </row>
    <row r="37" spans="1:12" x14ac:dyDescent="0.2">
      <c r="A37" s="65"/>
      <c r="B37" s="4" t="s">
        <v>90</v>
      </c>
      <c r="C37" s="4"/>
      <c r="D37" s="9">
        <v>1</v>
      </c>
      <c r="E37" s="26" t="s">
        <v>17</v>
      </c>
      <c r="F37" s="15">
        <v>1</v>
      </c>
      <c r="G37" s="15" t="s">
        <v>19</v>
      </c>
      <c r="H37" s="9">
        <v>440</v>
      </c>
      <c r="I37" s="9">
        <f t="shared" si="1"/>
        <v>440</v>
      </c>
      <c r="J37" s="22"/>
      <c r="K37" s="11"/>
    </row>
    <row r="38" spans="1:12" x14ac:dyDescent="0.2">
      <c r="A38" s="65"/>
      <c r="B38" s="4" t="s">
        <v>91</v>
      </c>
      <c r="C38" s="4" t="s">
        <v>92</v>
      </c>
      <c r="D38" s="15">
        <v>1</v>
      </c>
      <c r="E38" s="26" t="s">
        <v>93</v>
      </c>
      <c r="F38" s="15">
        <v>1</v>
      </c>
      <c r="G38" s="15" t="s">
        <v>19</v>
      </c>
      <c r="H38" s="9">
        <v>550</v>
      </c>
      <c r="I38" s="9">
        <f t="shared" si="1"/>
        <v>550</v>
      </c>
      <c r="J38" s="46"/>
      <c r="K38" s="11"/>
    </row>
    <row r="39" spans="1:12" s="31" customFormat="1" x14ac:dyDescent="0.2">
      <c r="A39" s="65"/>
      <c r="B39" s="4" t="s">
        <v>94</v>
      </c>
      <c r="C39" s="4"/>
      <c r="D39" s="15">
        <v>1</v>
      </c>
      <c r="E39" s="26" t="s">
        <v>36</v>
      </c>
      <c r="F39" s="15">
        <v>1</v>
      </c>
      <c r="G39" s="15" t="s">
        <v>19</v>
      </c>
      <c r="H39" s="9">
        <v>880.00000000000011</v>
      </c>
      <c r="I39" s="9">
        <f t="shared" si="1"/>
        <v>880.00000000000011</v>
      </c>
      <c r="J39" s="47"/>
    </row>
    <row r="40" spans="1:12" s="31" customFormat="1" x14ac:dyDescent="0.2">
      <c r="A40" s="65"/>
      <c r="B40" s="34" t="s">
        <v>72</v>
      </c>
      <c r="C40" s="34" t="s">
        <v>73</v>
      </c>
      <c r="D40" s="26">
        <v>8</v>
      </c>
      <c r="E40" s="16" t="s">
        <v>17</v>
      </c>
      <c r="F40" s="26">
        <v>1</v>
      </c>
      <c r="G40" s="5" t="s">
        <v>19</v>
      </c>
      <c r="H40" s="26">
        <v>66</v>
      </c>
      <c r="I40" s="26">
        <f t="shared" si="1"/>
        <v>528</v>
      </c>
      <c r="J40" s="49"/>
    </row>
    <row r="41" spans="1:12" s="30" customFormat="1" x14ac:dyDescent="0.2">
      <c r="A41" s="65"/>
      <c r="B41" s="35" t="s">
        <v>96</v>
      </c>
      <c r="C41" s="36" t="s">
        <v>97</v>
      </c>
      <c r="D41" s="15">
        <v>1</v>
      </c>
      <c r="E41" s="16" t="s">
        <v>17</v>
      </c>
      <c r="F41" s="15">
        <v>1</v>
      </c>
      <c r="G41" s="5" t="s">
        <v>19</v>
      </c>
      <c r="H41" s="15">
        <v>3300</v>
      </c>
      <c r="I41" s="9">
        <f t="shared" si="1"/>
        <v>3300</v>
      </c>
      <c r="J41" s="48"/>
    </row>
    <row r="42" spans="1:12" s="30" customFormat="1" ht="28" x14ac:dyDescent="0.2">
      <c r="A42" s="65"/>
      <c r="B42" s="34" t="s">
        <v>98</v>
      </c>
      <c r="C42" s="43" t="s">
        <v>99</v>
      </c>
      <c r="D42" s="26">
        <v>1</v>
      </c>
      <c r="E42" s="16" t="s">
        <v>36</v>
      </c>
      <c r="F42" s="26">
        <v>1</v>
      </c>
      <c r="G42" s="16" t="s">
        <v>19</v>
      </c>
      <c r="H42" s="38">
        <v>2200</v>
      </c>
      <c r="I42" s="9">
        <f t="shared" si="1"/>
        <v>2200</v>
      </c>
      <c r="J42" s="48"/>
    </row>
    <row r="43" spans="1:12" s="27" customFormat="1" x14ac:dyDescent="0.2">
      <c r="A43" s="65"/>
      <c r="B43" s="25" t="s">
        <v>55</v>
      </c>
      <c r="C43" s="25"/>
      <c r="D43" s="16">
        <v>6</v>
      </c>
      <c r="E43" s="16" t="s">
        <v>64</v>
      </c>
      <c r="F43" s="26">
        <v>1</v>
      </c>
      <c r="G43" s="16" t="s">
        <v>19</v>
      </c>
      <c r="H43" s="16">
        <v>660</v>
      </c>
      <c r="I43" s="16">
        <f t="shared" si="1"/>
        <v>3960</v>
      </c>
      <c r="J43" s="34"/>
      <c r="K43" s="11"/>
      <c r="L43" s="11"/>
    </row>
    <row r="44" spans="1:12" s="27" customFormat="1" x14ac:dyDescent="0.2">
      <c r="A44" s="65"/>
      <c r="B44" s="25" t="s">
        <v>56</v>
      </c>
      <c r="C44" s="25"/>
      <c r="D44" s="16">
        <v>12</v>
      </c>
      <c r="E44" s="16" t="s">
        <v>64</v>
      </c>
      <c r="F44" s="26">
        <v>1</v>
      </c>
      <c r="G44" s="16" t="s">
        <v>19</v>
      </c>
      <c r="H44" s="16">
        <v>220.00000000000003</v>
      </c>
      <c r="I44" s="16">
        <f t="shared" si="1"/>
        <v>2640.0000000000005</v>
      </c>
      <c r="J44" s="34" t="s">
        <v>130</v>
      </c>
      <c r="K44" s="11"/>
      <c r="L44" s="11"/>
    </row>
    <row r="45" spans="1:12" s="27" customFormat="1" x14ac:dyDescent="0.2">
      <c r="A45" s="65"/>
      <c r="B45" s="25" t="s">
        <v>57</v>
      </c>
      <c r="C45" s="25"/>
      <c r="D45" s="16">
        <v>8</v>
      </c>
      <c r="E45" s="16" t="s">
        <v>64</v>
      </c>
      <c r="F45" s="26">
        <v>1</v>
      </c>
      <c r="G45" s="16" t="s">
        <v>19</v>
      </c>
      <c r="H45" s="16">
        <v>330</v>
      </c>
      <c r="I45" s="16">
        <f t="shared" si="1"/>
        <v>2640</v>
      </c>
      <c r="J45" s="34"/>
      <c r="K45" s="11"/>
      <c r="L45" s="11"/>
    </row>
    <row r="46" spans="1:12" s="27" customFormat="1" x14ac:dyDescent="0.2">
      <c r="A46" s="65"/>
      <c r="B46" s="25" t="s">
        <v>58</v>
      </c>
      <c r="C46" s="25"/>
      <c r="D46" s="16">
        <v>1</v>
      </c>
      <c r="E46" s="16" t="s">
        <v>64</v>
      </c>
      <c r="F46" s="26">
        <v>1</v>
      </c>
      <c r="G46" s="16" t="s">
        <v>19</v>
      </c>
      <c r="H46" s="16">
        <v>1320</v>
      </c>
      <c r="I46" s="16">
        <f t="shared" si="1"/>
        <v>1320</v>
      </c>
      <c r="J46" s="34"/>
      <c r="K46" s="11"/>
      <c r="L46" s="11"/>
    </row>
    <row r="47" spans="1:12" s="27" customFormat="1" x14ac:dyDescent="0.2">
      <c r="A47" s="65"/>
      <c r="B47" s="25" t="s">
        <v>59</v>
      </c>
      <c r="C47" s="25"/>
      <c r="D47" s="16">
        <v>1</v>
      </c>
      <c r="E47" s="16" t="s">
        <v>64</v>
      </c>
      <c r="F47" s="26">
        <v>1</v>
      </c>
      <c r="G47" s="16" t="s">
        <v>19</v>
      </c>
      <c r="H47" s="16">
        <v>220.00000000000003</v>
      </c>
      <c r="I47" s="16">
        <f t="shared" si="1"/>
        <v>220.00000000000003</v>
      </c>
      <c r="J47" s="34"/>
      <c r="K47" s="11"/>
      <c r="L47" s="11"/>
    </row>
    <row r="48" spans="1:12" s="27" customFormat="1" x14ac:dyDescent="0.2">
      <c r="A48" s="65"/>
      <c r="B48" s="25" t="s">
        <v>60</v>
      </c>
      <c r="C48" s="25"/>
      <c r="D48" s="16">
        <v>1</v>
      </c>
      <c r="E48" s="16" t="s">
        <v>64</v>
      </c>
      <c r="F48" s="26">
        <v>1</v>
      </c>
      <c r="G48" s="16" t="s">
        <v>19</v>
      </c>
      <c r="H48" s="16">
        <v>660</v>
      </c>
      <c r="I48" s="16">
        <f t="shared" si="1"/>
        <v>660</v>
      </c>
      <c r="J48" s="34"/>
      <c r="K48" s="11"/>
      <c r="L48" s="11"/>
    </row>
    <row r="49" spans="1:12" s="27" customFormat="1" x14ac:dyDescent="0.2">
      <c r="A49" s="65"/>
      <c r="B49" s="25" t="s">
        <v>61</v>
      </c>
      <c r="C49" s="25"/>
      <c r="D49" s="16">
        <v>1</v>
      </c>
      <c r="E49" s="16" t="s">
        <v>64</v>
      </c>
      <c r="F49" s="26">
        <v>1</v>
      </c>
      <c r="G49" s="16" t="s">
        <v>19</v>
      </c>
      <c r="H49" s="16">
        <v>660</v>
      </c>
      <c r="I49" s="16">
        <f t="shared" si="1"/>
        <v>660</v>
      </c>
      <c r="J49" s="34"/>
      <c r="K49" s="11"/>
      <c r="L49" s="11"/>
    </row>
    <row r="50" spans="1:12" s="27" customFormat="1" x14ac:dyDescent="0.2">
      <c r="A50" s="65"/>
      <c r="B50" s="25" t="s">
        <v>62</v>
      </c>
      <c r="C50" s="25"/>
      <c r="D50" s="16">
        <v>5</v>
      </c>
      <c r="E50" s="16" t="s">
        <v>64</v>
      </c>
      <c r="F50" s="26">
        <v>1</v>
      </c>
      <c r="G50" s="16" t="s">
        <v>19</v>
      </c>
      <c r="H50" s="16">
        <v>440.00000000000006</v>
      </c>
      <c r="I50" s="16">
        <f t="shared" si="1"/>
        <v>2200.0000000000005</v>
      </c>
      <c r="J50" s="34" t="s">
        <v>131</v>
      </c>
      <c r="K50" s="11"/>
      <c r="L50" s="11"/>
    </row>
    <row r="51" spans="1:12" s="27" customFormat="1" x14ac:dyDescent="0.2">
      <c r="A51" s="65"/>
      <c r="B51" s="25" t="s">
        <v>63</v>
      </c>
      <c r="C51" s="25"/>
      <c r="D51" s="16">
        <v>1</v>
      </c>
      <c r="E51" s="16" t="s">
        <v>64</v>
      </c>
      <c r="F51" s="26">
        <v>1</v>
      </c>
      <c r="G51" s="16" t="s">
        <v>19</v>
      </c>
      <c r="H51" s="16">
        <v>440.00000000000006</v>
      </c>
      <c r="I51" s="16">
        <f t="shared" si="1"/>
        <v>440.00000000000006</v>
      </c>
      <c r="J51" s="34"/>
      <c r="K51" s="11"/>
      <c r="L51" s="11"/>
    </row>
    <row r="52" spans="1:12" s="27" customFormat="1" x14ac:dyDescent="0.2">
      <c r="A52" s="65"/>
      <c r="B52" s="25" t="s">
        <v>65</v>
      </c>
      <c r="C52" s="25"/>
      <c r="D52" s="5">
        <v>1</v>
      </c>
      <c r="E52" s="5" t="s">
        <v>36</v>
      </c>
      <c r="F52" s="15">
        <v>0</v>
      </c>
      <c r="G52" s="5" t="s">
        <v>19</v>
      </c>
      <c r="H52" s="2">
        <v>880.00000000000011</v>
      </c>
      <c r="I52" s="32">
        <f t="shared" si="1"/>
        <v>0</v>
      </c>
      <c r="J52" s="47" t="s">
        <v>95</v>
      </c>
      <c r="K52" s="11"/>
      <c r="L52" s="11"/>
    </row>
    <row r="53" spans="1:12" s="27" customFormat="1" x14ac:dyDescent="0.2">
      <c r="A53" s="65"/>
      <c r="B53" s="25" t="s">
        <v>66</v>
      </c>
      <c r="C53" s="28"/>
      <c r="D53" s="16">
        <v>2</v>
      </c>
      <c r="E53" s="29" t="s">
        <v>15</v>
      </c>
      <c r="F53" s="26">
        <v>2</v>
      </c>
      <c r="G53" s="16" t="s">
        <v>19</v>
      </c>
      <c r="H53" s="16">
        <v>550</v>
      </c>
      <c r="I53" s="16">
        <f t="shared" si="1"/>
        <v>2200</v>
      </c>
      <c r="J53" s="34"/>
      <c r="K53" s="11"/>
      <c r="L53" s="11"/>
    </row>
    <row r="54" spans="1:12" s="27" customFormat="1" x14ac:dyDescent="0.2">
      <c r="A54" s="65"/>
      <c r="B54" s="25" t="s">
        <v>67</v>
      </c>
      <c r="C54" s="28"/>
      <c r="D54" s="16">
        <v>1</v>
      </c>
      <c r="E54" s="29" t="s">
        <v>15</v>
      </c>
      <c r="F54" s="26">
        <v>2</v>
      </c>
      <c r="G54" s="16" t="s">
        <v>19</v>
      </c>
      <c r="H54" s="16">
        <v>550</v>
      </c>
      <c r="I54" s="16">
        <f t="shared" si="1"/>
        <v>1100</v>
      </c>
      <c r="J54" s="34"/>
      <c r="K54" s="11"/>
      <c r="L54" s="11"/>
    </row>
    <row r="55" spans="1:12" s="27" customFormat="1" x14ac:dyDescent="0.2">
      <c r="A55" s="65"/>
      <c r="B55" s="25" t="s">
        <v>68</v>
      </c>
      <c r="D55" s="16">
        <v>1</v>
      </c>
      <c r="E55" s="29" t="s">
        <v>15</v>
      </c>
      <c r="F55" s="26">
        <v>2</v>
      </c>
      <c r="G55" s="16" t="s">
        <v>19</v>
      </c>
      <c r="H55" s="16">
        <v>550</v>
      </c>
      <c r="I55" s="16">
        <f t="shared" si="1"/>
        <v>1100</v>
      </c>
      <c r="J55" s="34"/>
      <c r="K55" s="11"/>
      <c r="L55" s="11"/>
    </row>
    <row r="56" spans="1:12" x14ac:dyDescent="0.2">
      <c r="A56" s="65"/>
      <c r="B56" s="19" t="s">
        <v>78</v>
      </c>
      <c r="C56" s="19"/>
      <c r="D56" s="5">
        <v>16</v>
      </c>
      <c r="E56" s="20" t="s">
        <v>15</v>
      </c>
      <c r="F56" s="15">
        <v>1</v>
      </c>
      <c r="G56" s="5" t="s">
        <v>19</v>
      </c>
      <c r="H56" s="2">
        <v>385.00000000000006</v>
      </c>
      <c r="I56" s="2">
        <f t="shared" si="1"/>
        <v>6160.0000000000009</v>
      </c>
      <c r="J56" s="46" t="s">
        <v>156</v>
      </c>
      <c r="K56" s="11"/>
    </row>
    <row r="57" spans="1:12" x14ac:dyDescent="0.2">
      <c r="A57" s="21"/>
      <c r="B57" s="4" t="s">
        <v>47</v>
      </c>
      <c r="C57" s="28"/>
      <c r="D57" s="5">
        <v>2</v>
      </c>
      <c r="E57" s="20" t="s">
        <v>22</v>
      </c>
      <c r="F57" s="15">
        <v>2</v>
      </c>
      <c r="G57" s="5" t="s">
        <v>40</v>
      </c>
      <c r="H57" s="2">
        <v>1100</v>
      </c>
      <c r="I57" s="2">
        <f t="shared" si="1"/>
        <v>4400</v>
      </c>
      <c r="J57" s="46"/>
      <c r="K57" s="11"/>
    </row>
    <row r="58" spans="1:12" x14ac:dyDescent="0.2">
      <c r="A58" s="66" t="s">
        <v>109</v>
      </c>
      <c r="B58" s="67"/>
      <c r="C58" s="67"/>
      <c r="D58" s="67"/>
      <c r="E58" s="67"/>
      <c r="F58" s="67"/>
      <c r="G58" s="67"/>
      <c r="H58" s="68"/>
      <c r="I58" s="7">
        <f>SUM(I19:I57)</f>
        <v>88998</v>
      </c>
      <c r="J58" s="24"/>
      <c r="K58" s="11"/>
    </row>
    <row r="59" spans="1:12" x14ac:dyDescent="0.2">
      <c r="A59" s="65" t="s">
        <v>108</v>
      </c>
      <c r="B59" s="69" t="s">
        <v>12</v>
      </c>
      <c r="C59" s="4" t="s">
        <v>80</v>
      </c>
      <c r="D59" s="5">
        <v>1</v>
      </c>
      <c r="E59" s="5" t="s">
        <v>15</v>
      </c>
      <c r="F59" s="5">
        <v>0</v>
      </c>
      <c r="G59" s="5" t="s">
        <v>11</v>
      </c>
      <c r="H59" s="6">
        <f>2500*1.1</f>
        <v>2750</v>
      </c>
      <c r="I59" s="2">
        <f t="shared" ref="I59:I99" si="3">D59*F59*H59</f>
        <v>0</v>
      </c>
      <c r="J59" s="22"/>
      <c r="K59" s="11"/>
    </row>
    <row r="60" spans="1:12" ht="42" x14ac:dyDescent="0.2">
      <c r="A60" s="65"/>
      <c r="B60" s="70"/>
      <c r="C60" s="4" t="s">
        <v>81</v>
      </c>
      <c r="D60" s="5">
        <v>2</v>
      </c>
      <c r="E60" s="5" t="s">
        <v>15</v>
      </c>
      <c r="F60" s="5">
        <v>1</v>
      </c>
      <c r="G60" s="5" t="s">
        <v>11</v>
      </c>
      <c r="H60" s="6">
        <v>3025</v>
      </c>
      <c r="I60" s="2">
        <f t="shared" si="3"/>
        <v>6050</v>
      </c>
      <c r="J60" s="42" t="s">
        <v>164</v>
      </c>
      <c r="K60" s="11"/>
    </row>
    <row r="61" spans="1:12" x14ac:dyDescent="0.2">
      <c r="A61" s="65"/>
      <c r="B61" s="4" t="s">
        <v>23</v>
      </c>
      <c r="C61" s="4"/>
      <c r="D61" s="5">
        <v>1</v>
      </c>
      <c r="E61" s="5" t="s">
        <v>9</v>
      </c>
      <c r="F61" s="5">
        <v>1</v>
      </c>
      <c r="G61" s="5" t="s">
        <v>24</v>
      </c>
      <c r="H61" s="6">
        <v>10000</v>
      </c>
      <c r="I61" s="14">
        <f t="shared" si="3"/>
        <v>10000</v>
      </c>
      <c r="J61" s="22"/>
      <c r="K61" s="11"/>
    </row>
    <row r="62" spans="1:12" x14ac:dyDescent="0.2">
      <c r="A62" s="65"/>
      <c r="B62" s="4" t="s">
        <v>27</v>
      </c>
      <c r="C62" s="4"/>
      <c r="D62" s="5">
        <v>1</v>
      </c>
      <c r="E62" s="5" t="s">
        <v>79</v>
      </c>
      <c r="F62" s="5">
        <v>1</v>
      </c>
      <c r="G62" s="5" t="s">
        <v>24</v>
      </c>
      <c r="H62" s="6">
        <v>8000</v>
      </c>
      <c r="I62" s="37">
        <f t="shared" si="3"/>
        <v>8000</v>
      </c>
      <c r="J62" s="22" t="s">
        <v>100</v>
      </c>
      <c r="K62" s="11"/>
    </row>
    <row r="63" spans="1:12" x14ac:dyDescent="0.2">
      <c r="A63" s="65"/>
      <c r="B63" s="4" t="s">
        <v>25</v>
      </c>
      <c r="C63" s="4"/>
      <c r="D63" s="5">
        <v>1</v>
      </c>
      <c r="E63" s="5" t="s">
        <v>9</v>
      </c>
      <c r="F63" s="5">
        <v>1</v>
      </c>
      <c r="G63" s="5" t="s">
        <v>24</v>
      </c>
      <c r="H63" s="6">
        <v>8000</v>
      </c>
      <c r="I63" s="37">
        <v>4000</v>
      </c>
      <c r="J63" s="41" t="s">
        <v>100</v>
      </c>
      <c r="K63" s="11"/>
    </row>
    <row r="64" spans="1:12" x14ac:dyDescent="0.2">
      <c r="A64" s="65"/>
      <c r="B64" s="4" t="s">
        <v>37</v>
      </c>
      <c r="C64" s="4"/>
      <c r="D64" s="5">
        <v>2</v>
      </c>
      <c r="E64" s="5" t="s">
        <v>9</v>
      </c>
      <c r="F64" s="5">
        <v>1</v>
      </c>
      <c r="G64" s="5" t="s">
        <v>19</v>
      </c>
      <c r="H64" s="6">
        <v>800</v>
      </c>
      <c r="I64" s="2">
        <f t="shared" si="3"/>
        <v>1600</v>
      </c>
      <c r="J64" s="42" t="s">
        <v>167</v>
      </c>
      <c r="K64" s="11"/>
    </row>
    <row r="65" spans="1:11" x14ac:dyDescent="0.2">
      <c r="A65" s="65"/>
      <c r="B65" s="4" t="s">
        <v>82</v>
      </c>
      <c r="C65" s="4"/>
      <c r="D65" s="5">
        <v>3</v>
      </c>
      <c r="E65" s="5" t="s">
        <v>15</v>
      </c>
      <c r="F65" s="5">
        <v>1</v>
      </c>
      <c r="G65" s="5" t="s">
        <v>19</v>
      </c>
      <c r="H65" s="6">
        <f>350*1.1</f>
        <v>385.00000000000006</v>
      </c>
      <c r="I65" s="2">
        <f t="shared" si="3"/>
        <v>1155.0000000000002</v>
      </c>
      <c r="J65" s="22" t="s">
        <v>163</v>
      </c>
      <c r="K65" s="11"/>
    </row>
    <row r="66" spans="1:11" x14ac:dyDescent="0.2">
      <c r="A66" s="65"/>
      <c r="B66" s="4" t="s">
        <v>107</v>
      </c>
      <c r="C66" s="4"/>
      <c r="D66" s="5">
        <v>4</v>
      </c>
      <c r="E66" s="5" t="s">
        <v>15</v>
      </c>
      <c r="F66" s="5">
        <v>1</v>
      </c>
      <c r="G66" s="5" t="s">
        <v>19</v>
      </c>
      <c r="H66" s="6">
        <v>660</v>
      </c>
      <c r="I66" s="2">
        <f t="shared" si="3"/>
        <v>2640</v>
      </c>
      <c r="J66" s="22"/>
      <c r="K66" s="11"/>
    </row>
    <row r="67" spans="1:11" x14ac:dyDescent="0.2">
      <c r="A67" s="65"/>
      <c r="B67" s="4" t="s">
        <v>106</v>
      </c>
      <c r="C67" s="4"/>
      <c r="D67" s="5">
        <v>2</v>
      </c>
      <c r="E67" s="5" t="s">
        <v>15</v>
      </c>
      <c r="F67" s="5">
        <v>1</v>
      </c>
      <c r="G67" s="5" t="s">
        <v>19</v>
      </c>
      <c r="H67" s="6">
        <v>770</v>
      </c>
      <c r="I67" s="2">
        <f t="shared" si="3"/>
        <v>1540</v>
      </c>
      <c r="J67" s="22" t="s">
        <v>44</v>
      </c>
      <c r="K67" s="11"/>
    </row>
    <row r="68" spans="1:11" x14ac:dyDescent="0.2">
      <c r="A68" s="65"/>
      <c r="B68" s="4" t="s">
        <v>38</v>
      </c>
      <c r="C68" s="4"/>
      <c r="D68" s="5">
        <v>19</v>
      </c>
      <c r="E68" s="5" t="s">
        <v>15</v>
      </c>
      <c r="F68" s="15">
        <v>1</v>
      </c>
      <c r="G68" s="5" t="s">
        <v>26</v>
      </c>
      <c r="H68" s="6">
        <v>33</v>
      </c>
      <c r="I68" s="2">
        <f t="shared" si="3"/>
        <v>627</v>
      </c>
      <c r="J68" s="22"/>
      <c r="K68" s="11"/>
    </row>
    <row r="69" spans="1:11" x14ac:dyDescent="0.2">
      <c r="A69" s="66" t="s">
        <v>29</v>
      </c>
      <c r="B69" s="67"/>
      <c r="C69" s="67"/>
      <c r="D69" s="67"/>
      <c r="E69" s="67"/>
      <c r="F69" s="67"/>
      <c r="G69" s="67"/>
      <c r="H69" s="68"/>
      <c r="I69" s="7">
        <f>SUM(I59:I68)</f>
        <v>35612</v>
      </c>
      <c r="J69" s="24"/>
      <c r="K69" s="11"/>
    </row>
    <row r="70" spans="1:11" x14ac:dyDescent="0.2">
      <c r="A70" s="71" t="s">
        <v>132</v>
      </c>
      <c r="B70" s="4" t="s">
        <v>123</v>
      </c>
      <c r="C70" s="4"/>
      <c r="D70" s="5">
        <v>1</v>
      </c>
      <c r="E70" s="5" t="s">
        <v>16</v>
      </c>
      <c r="F70" s="15">
        <v>1</v>
      </c>
      <c r="G70" s="5" t="s">
        <v>16</v>
      </c>
      <c r="H70" s="2">
        <v>55000</v>
      </c>
      <c r="I70" s="2">
        <f t="shared" si="3"/>
        <v>55000</v>
      </c>
      <c r="J70" s="46"/>
      <c r="K70" s="11"/>
    </row>
    <row r="71" spans="1:11" x14ac:dyDescent="0.2">
      <c r="A71" s="65"/>
      <c r="B71" s="4" t="s">
        <v>102</v>
      </c>
      <c r="C71" s="4"/>
      <c r="D71" s="5">
        <v>1</v>
      </c>
      <c r="E71" s="5" t="s">
        <v>16</v>
      </c>
      <c r="F71" s="15">
        <v>1</v>
      </c>
      <c r="G71" s="5" t="s">
        <v>16</v>
      </c>
      <c r="H71" s="2">
        <v>11000</v>
      </c>
      <c r="I71" s="2">
        <f t="shared" si="3"/>
        <v>11000</v>
      </c>
      <c r="J71" s="46"/>
      <c r="K71" s="11"/>
    </row>
    <row r="72" spans="1:11" x14ac:dyDescent="0.2">
      <c r="A72" s="65"/>
      <c r="B72" s="4" t="s">
        <v>103</v>
      </c>
      <c r="C72" s="4"/>
      <c r="D72" s="5">
        <v>1</v>
      </c>
      <c r="E72" s="5" t="s">
        <v>16</v>
      </c>
      <c r="F72" s="15">
        <v>1</v>
      </c>
      <c r="G72" s="5" t="s">
        <v>16</v>
      </c>
      <c r="H72" s="2">
        <v>11000</v>
      </c>
      <c r="I72" s="2">
        <f t="shared" si="3"/>
        <v>11000</v>
      </c>
      <c r="J72" s="46"/>
      <c r="K72" s="11"/>
    </row>
    <row r="73" spans="1:11" x14ac:dyDescent="0.2">
      <c r="A73" s="65"/>
      <c r="B73" s="4" t="s">
        <v>104</v>
      </c>
      <c r="C73" s="4"/>
      <c r="D73" s="5">
        <v>1</v>
      </c>
      <c r="E73" s="5" t="s">
        <v>16</v>
      </c>
      <c r="F73" s="15">
        <v>1</v>
      </c>
      <c r="G73" s="5" t="s">
        <v>16</v>
      </c>
      <c r="H73" s="2">
        <v>8800</v>
      </c>
      <c r="I73" s="2">
        <f t="shared" si="3"/>
        <v>8800</v>
      </c>
      <c r="J73" s="46"/>
      <c r="K73" s="11"/>
    </row>
    <row r="74" spans="1:11" x14ac:dyDescent="0.2">
      <c r="A74" s="65"/>
      <c r="B74" s="4" t="s">
        <v>105</v>
      </c>
      <c r="C74" s="4"/>
      <c r="D74" s="5">
        <v>1</v>
      </c>
      <c r="E74" s="5" t="s">
        <v>16</v>
      </c>
      <c r="F74" s="15">
        <v>1</v>
      </c>
      <c r="G74" s="5" t="s">
        <v>16</v>
      </c>
      <c r="H74" s="2">
        <v>11000</v>
      </c>
      <c r="I74" s="2">
        <f t="shared" si="3"/>
        <v>11000</v>
      </c>
      <c r="J74" s="46"/>
      <c r="K74" s="11"/>
    </row>
    <row r="75" spans="1:11" x14ac:dyDescent="0.2">
      <c r="A75" s="65"/>
      <c r="B75" s="4" t="s">
        <v>134</v>
      </c>
      <c r="C75" s="4"/>
      <c r="D75" s="5">
        <v>1</v>
      </c>
      <c r="E75" s="5" t="s">
        <v>16</v>
      </c>
      <c r="F75" s="15">
        <v>1</v>
      </c>
      <c r="G75" s="5" t="s">
        <v>16</v>
      </c>
      <c r="H75" s="2">
        <v>3300</v>
      </c>
      <c r="I75" s="2">
        <f t="shared" si="3"/>
        <v>3300</v>
      </c>
      <c r="J75" s="46"/>
      <c r="K75" s="11"/>
    </row>
    <row r="76" spans="1:11" x14ac:dyDescent="0.2">
      <c r="A76" s="65"/>
      <c r="B76" s="4" t="s">
        <v>135</v>
      </c>
      <c r="C76" s="4"/>
      <c r="D76" s="5">
        <v>1</v>
      </c>
      <c r="E76" s="5" t="s">
        <v>16</v>
      </c>
      <c r="F76" s="15">
        <v>1</v>
      </c>
      <c r="G76" s="5" t="s">
        <v>16</v>
      </c>
      <c r="H76" s="2">
        <v>3300</v>
      </c>
      <c r="I76" s="2">
        <f t="shared" si="3"/>
        <v>3300</v>
      </c>
      <c r="J76" s="46"/>
      <c r="K76" s="11"/>
    </row>
    <row r="77" spans="1:11" x14ac:dyDescent="0.2">
      <c r="A77" s="65"/>
      <c r="B77" s="4" t="s">
        <v>162</v>
      </c>
      <c r="C77" s="4"/>
      <c r="D77" s="5">
        <v>1</v>
      </c>
      <c r="E77" s="5" t="s">
        <v>16</v>
      </c>
      <c r="F77" s="15">
        <v>1</v>
      </c>
      <c r="G77" s="5" t="s">
        <v>16</v>
      </c>
      <c r="H77" s="2">
        <v>11000</v>
      </c>
      <c r="I77" s="2">
        <f t="shared" ref="I77" si="4">D77*F77*H77</f>
        <v>11000</v>
      </c>
      <c r="J77" s="46"/>
      <c r="K77" s="11"/>
    </row>
    <row r="78" spans="1:11" x14ac:dyDescent="0.2">
      <c r="A78" s="65"/>
      <c r="B78" s="45" t="s">
        <v>133</v>
      </c>
      <c r="C78" s="4"/>
      <c r="D78" s="5">
        <v>60</v>
      </c>
      <c r="E78" s="5" t="s">
        <v>17</v>
      </c>
      <c r="F78" s="15">
        <v>1</v>
      </c>
      <c r="G78" s="5" t="s">
        <v>16</v>
      </c>
      <c r="H78" s="6">
        <v>10</v>
      </c>
      <c r="I78" s="2">
        <f t="shared" si="3"/>
        <v>600</v>
      </c>
      <c r="J78" s="46"/>
      <c r="K78" s="11"/>
    </row>
    <row r="79" spans="1:11" x14ac:dyDescent="0.2">
      <c r="A79" s="65"/>
      <c r="B79" s="45" t="s">
        <v>136</v>
      </c>
      <c r="C79" s="4"/>
      <c r="D79" s="5">
        <v>8</v>
      </c>
      <c r="E79" s="5" t="s">
        <v>17</v>
      </c>
      <c r="F79" s="15">
        <v>1</v>
      </c>
      <c r="G79" s="5" t="s">
        <v>16</v>
      </c>
      <c r="H79" s="6">
        <v>10</v>
      </c>
      <c r="I79" s="2">
        <f t="shared" si="3"/>
        <v>80</v>
      </c>
      <c r="J79" s="46"/>
      <c r="K79" s="11"/>
    </row>
    <row r="80" spans="1:11" x14ac:dyDescent="0.2">
      <c r="A80" s="65"/>
      <c r="B80" s="4" t="s">
        <v>137</v>
      </c>
      <c r="C80" s="4"/>
      <c r="D80" s="5">
        <v>130</v>
      </c>
      <c r="E80" s="5" t="s">
        <v>17</v>
      </c>
      <c r="F80" s="15">
        <v>1</v>
      </c>
      <c r="G80" s="5" t="s">
        <v>16</v>
      </c>
      <c r="H80" s="6">
        <v>9</v>
      </c>
      <c r="I80" s="2">
        <f t="shared" si="3"/>
        <v>1170</v>
      </c>
      <c r="J80" s="46"/>
      <c r="K80" s="11"/>
    </row>
    <row r="81" spans="1:11" x14ac:dyDescent="0.2">
      <c r="A81" s="65"/>
      <c r="B81" s="4" t="s">
        <v>138</v>
      </c>
      <c r="C81" s="4"/>
      <c r="D81" s="5">
        <v>2</v>
      </c>
      <c r="E81" s="5" t="s">
        <v>17</v>
      </c>
      <c r="F81" s="15">
        <v>1</v>
      </c>
      <c r="G81" s="5" t="s">
        <v>16</v>
      </c>
      <c r="H81" s="6">
        <v>45</v>
      </c>
      <c r="I81" s="2">
        <f t="shared" si="3"/>
        <v>90</v>
      </c>
      <c r="J81" s="46"/>
      <c r="K81" s="11"/>
    </row>
    <row r="82" spans="1:11" x14ac:dyDescent="0.2">
      <c r="A82" s="65"/>
      <c r="B82" s="4" t="s">
        <v>139</v>
      </c>
      <c r="C82" s="4"/>
      <c r="D82" s="5">
        <v>5</v>
      </c>
      <c r="E82" s="5" t="s">
        <v>17</v>
      </c>
      <c r="F82" s="15">
        <v>1</v>
      </c>
      <c r="G82" s="5" t="s">
        <v>16</v>
      </c>
      <c r="H82" s="6">
        <v>22</v>
      </c>
      <c r="I82" s="2">
        <f t="shared" si="3"/>
        <v>110</v>
      </c>
      <c r="J82" s="46"/>
      <c r="K82" s="11"/>
    </row>
    <row r="83" spans="1:11" x14ac:dyDescent="0.2">
      <c r="A83" s="65"/>
      <c r="B83" s="4" t="s">
        <v>140</v>
      </c>
      <c r="C83" s="4"/>
      <c r="D83" s="5">
        <v>2</v>
      </c>
      <c r="E83" s="5" t="s">
        <v>17</v>
      </c>
      <c r="F83" s="15">
        <v>1</v>
      </c>
      <c r="G83" s="5" t="s">
        <v>16</v>
      </c>
      <c r="H83" s="6">
        <v>16.5</v>
      </c>
      <c r="I83" s="2">
        <f t="shared" si="3"/>
        <v>33</v>
      </c>
      <c r="J83" s="46"/>
      <c r="K83" s="11"/>
    </row>
    <row r="84" spans="1:11" x14ac:dyDescent="0.2">
      <c r="A84" s="65"/>
      <c r="B84" s="4" t="s">
        <v>141</v>
      </c>
      <c r="C84" s="4"/>
      <c r="D84" s="5">
        <v>140</v>
      </c>
      <c r="E84" s="5" t="s">
        <v>17</v>
      </c>
      <c r="F84" s="15">
        <v>1</v>
      </c>
      <c r="G84" s="5" t="s">
        <v>16</v>
      </c>
      <c r="H84" s="6">
        <v>6.6</v>
      </c>
      <c r="I84" s="2">
        <f t="shared" si="3"/>
        <v>924</v>
      </c>
      <c r="J84" s="46"/>
      <c r="K84" s="11"/>
    </row>
    <row r="85" spans="1:11" x14ac:dyDescent="0.2">
      <c r="A85" s="65"/>
      <c r="B85" s="4" t="s">
        <v>142</v>
      </c>
      <c r="C85" s="4"/>
      <c r="D85" s="5">
        <v>70</v>
      </c>
      <c r="E85" s="5" t="s">
        <v>17</v>
      </c>
      <c r="F85" s="15">
        <v>1</v>
      </c>
      <c r="G85" s="5" t="s">
        <v>16</v>
      </c>
      <c r="H85" s="6">
        <v>6.6</v>
      </c>
      <c r="I85" s="2">
        <f t="shared" si="3"/>
        <v>462</v>
      </c>
      <c r="J85" s="46"/>
      <c r="K85" s="11"/>
    </row>
    <row r="86" spans="1:11" ht="28" x14ac:dyDescent="0.2">
      <c r="A86" s="65"/>
      <c r="B86" s="4" t="s">
        <v>143</v>
      </c>
      <c r="C86" s="4"/>
      <c r="D86" s="5">
        <v>225</v>
      </c>
      <c r="E86" s="5" t="s">
        <v>17</v>
      </c>
      <c r="F86" s="15">
        <v>1</v>
      </c>
      <c r="G86" s="5" t="s">
        <v>16</v>
      </c>
      <c r="H86" s="6">
        <v>11</v>
      </c>
      <c r="I86" s="2">
        <f t="shared" si="3"/>
        <v>2475</v>
      </c>
      <c r="J86" s="46" t="s">
        <v>144</v>
      </c>
      <c r="K86" s="11"/>
    </row>
    <row r="87" spans="1:11" x14ac:dyDescent="0.2">
      <c r="A87" s="65"/>
      <c r="B87" s="4" t="s">
        <v>41</v>
      </c>
      <c r="C87" s="4"/>
      <c r="D87" s="5">
        <v>225</v>
      </c>
      <c r="E87" s="5" t="s">
        <v>17</v>
      </c>
      <c r="F87" s="15">
        <v>1</v>
      </c>
      <c r="G87" s="5" t="s">
        <v>16</v>
      </c>
      <c r="H87" s="6">
        <v>11</v>
      </c>
      <c r="I87" s="2">
        <f t="shared" si="3"/>
        <v>2475</v>
      </c>
      <c r="J87" s="46"/>
      <c r="K87" s="11"/>
    </row>
    <row r="88" spans="1:11" x14ac:dyDescent="0.2">
      <c r="A88" s="65"/>
      <c r="B88" s="4" t="s">
        <v>157</v>
      </c>
      <c r="C88" s="4"/>
      <c r="D88" s="5">
        <v>130</v>
      </c>
      <c r="E88" s="5" t="s">
        <v>17</v>
      </c>
      <c r="F88" s="15">
        <v>1</v>
      </c>
      <c r="G88" s="5" t="s">
        <v>16</v>
      </c>
      <c r="H88" s="6">
        <f>85*1.1</f>
        <v>93.500000000000014</v>
      </c>
      <c r="I88" s="2">
        <f t="shared" si="3"/>
        <v>12155.000000000002</v>
      </c>
      <c r="J88" s="46"/>
      <c r="K88" s="11"/>
    </row>
    <row r="89" spans="1:11" x14ac:dyDescent="0.2">
      <c r="A89" s="65"/>
      <c r="B89" s="35" t="s">
        <v>146</v>
      </c>
      <c r="C89" s="4"/>
      <c r="D89" s="5">
        <v>130</v>
      </c>
      <c r="E89" s="5" t="s">
        <v>17</v>
      </c>
      <c r="F89" s="15">
        <v>1</v>
      </c>
      <c r="G89" s="5" t="s">
        <v>16</v>
      </c>
      <c r="H89" s="6">
        <f>18*1.1</f>
        <v>19.8</v>
      </c>
      <c r="I89" s="2">
        <f t="shared" si="3"/>
        <v>2574</v>
      </c>
      <c r="J89" s="46"/>
      <c r="K89" s="11"/>
    </row>
    <row r="90" spans="1:11" x14ac:dyDescent="0.2">
      <c r="A90" s="65"/>
      <c r="B90" s="35" t="s">
        <v>147</v>
      </c>
      <c r="C90" s="4"/>
      <c r="D90" s="5">
        <v>150</v>
      </c>
      <c r="E90" s="5" t="s">
        <v>17</v>
      </c>
      <c r="F90" s="15">
        <v>1</v>
      </c>
      <c r="G90" s="5" t="s">
        <v>16</v>
      </c>
      <c r="H90" s="6">
        <f>25*1.1</f>
        <v>27.500000000000004</v>
      </c>
      <c r="I90" s="2">
        <f t="shared" si="3"/>
        <v>4125.0000000000009</v>
      </c>
      <c r="J90" s="46"/>
      <c r="K90" s="11"/>
    </row>
    <row r="91" spans="1:11" x14ac:dyDescent="0.2">
      <c r="A91" s="65"/>
      <c r="B91" s="4" t="s">
        <v>148</v>
      </c>
      <c r="C91" s="4"/>
      <c r="D91" s="5">
        <v>20</v>
      </c>
      <c r="E91" s="5" t="s">
        <v>17</v>
      </c>
      <c r="F91" s="15">
        <v>1</v>
      </c>
      <c r="G91" s="5" t="s">
        <v>16</v>
      </c>
      <c r="H91" s="6">
        <v>4.5</v>
      </c>
      <c r="I91" s="2">
        <f t="shared" si="3"/>
        <v>90</v>
      </c>
      <c r="J91" s="46"/>
      <c r="K91" s="11"/>
    </row>
    <row r="92" spans="1:11" x14ac:dyDescent="0.2">
      <c r="A92" s="65"/>
      <c r="B92" s="4" t="s">
        <v>149</v>
      </c>
      <c r="C92" s="4"/>
      <c r="D92" s="5">
        <v>1</v>
      </c>
      <c r="E92" s="5" t="s">
        <v>150</v>
      </c>
      <c r="F92" s="15">
        <v>1</v>
      </c>
      <c r="G92" s="5" t="s">
        <v>16</v>
      </c>
      <c r="H92" s="6">
        <f>56*1.1</f>
        <v>61.600000000000009</v>
      </c>
      <c r="I92" s="2">
        <f t="shared" si="3"/>
        <v>61.600000000000009</v>
      </c>
      <c r="J92" s="46"/>
      <c r="K92" s="11"/>
    </row>
    <row r="93" spans="1:11" x14ac:dyDescent="0.2">
      <c r="A93" s="65"/>
      <c r="B93" s="4" t="s">
        <v>151</v>
      </c>
      <c r="C93" s="4"/>
      <c r="D93" s="5">
        <v>5</v>
      </c>
      <c r="E93" s="5" t="s">
        <v>17</v>
      </c>
      <c r="F93" s="15">
        <v>1</v>
      </c>
      <c r="G93" s="5" t="s">
        <v>16</v>
      </c>
      <c r="H93" s="6">
        <v>11</v>
      </c>
      <c r="I93" s="2">
        <f t="shared" si="3"/>
        <v>55</v>
      </c>
      <c r="J93" s="46"/>
      <c r="K93" s="11"/>
    </row>
    <row r="94" spans="1:11" x14ac:dyDescent="0.2">
      <c r="A94" s="65"/>
      <c r="B94" s="4" t="s">
        <v>152</v>
      </c>
      <c r="C94" s="4"/>
      <c r="D94" s="5">
        <v>3</v>
      </c>
      <c r="E94" s="5" t="s">
        <v>17</v>
      </c>
      <c r="F94" s="15">
        <v>1</v>
      </c>
      <c r="G94" s="5" t="s">
        <v>16</v>
      </c>
      <c r="H94" s="6">
        <v>55</v>
      </c>
      <c r="I94" s="2">
        <f t="shared" si="3"/>
        <v>165</v>
      </c>
      <c r="J94" s="46"/>
      <c r="K94" s="11"/>
    </row>
    <row r="95" spans="1:11" x14ac:dyDescent="0.2">
      <c r="A95" s="65"/>
      <c r="B95" s="35" t="s">
        <v>153</v>
      </c>
      <c r="C95" s="4"/>
      <c r="D95" s="5">
        <v>60</v>
      </c>
      <c r="E95" s="5" t="s">
        <v>17</v>
      </c>
      <c r="F95" s="15">
        <v>1</v>
      </c>
      <c r="G95" s="5" t="s">
        <v>16</v>
      </c>
      <c r="H95" s="6">
        <v>11</v>
      </c>
      <c r="I95" s="2">
        <f t="shared" si="3"/>
        <v>660</v>
      </c>
      <c r="J95" s="46"/>
      <c r="K95" s="11"/>
    </row>
    <row r="96" spans="1:11" x14ac:dyDescent="0.2">
      <c r="A96" s="65"/>
      <c r="B96" s="4" t="s">
        <v>50</v>
      </c>
      <c r="C96" s="4"/>
      <c r="D96" s="5">
        <v>1</v>
      </c>
      <c r="E96" s="5" t="s">
        <v>17</v>
      </c>
      <c r="F96" s="15">
        <v>1</v>
      </c>
      <c r="G96" s="5" t="s">
        <v>48</v>
      </c>
      <c r="H96" s="6">
        <v>385.00000000000006</v>
      </c>
      <c r="I96" s="2">
        <f t="shared" si="3"/>
        <v>385.00000000000006</v>
      </c>
      <c r="J96" s="46"/>
      <c r="K96" s="11"/>
    </row>
    <row r="97" spans="1:11" x14ac:dyDescent="0.2">
      <c r="A97" s="65"/>
      <c r="B97" s="4" t="s">
        <v>154</v>
      </c>
      <c r="C97" s="4"/>
      <c r="D97" s="5">
        <v>1</v>
      </c>
      <c r="E97" s="5" t="s">
        <v>17</v>
      </c>
      <c r="F97" s="15">
        <v>1</v>
      </c>
      <c r="G97" s="5" t="s">
        <v>48</v>
      </c>
      <c r="H97" s="6">
        <f>450*1.1</f>
        <v>495.00000000000006</v>
      </c>
      <c r="I97" s="2">
        <f t="shared" si="3"/>
        <v>495.00000000000006</v>
      </c>
      <c r="J97" s="46"/>
      <c r="K97" s="11"/>
    </row>
    <row r="98" spans="1:11" x14ac:dyDescent="0.2">
      <c r="A98" s="65"/>
      <c r="B98" s="4" t="s">
        <v>165</v>
      </c>
      <c r="C98" s="4"/>
      <c r="D98" s="5">
        <v>3</v>
      </c>
      <c r="E98" s="5" t="s">
        <v>17</v>
      </c>
      <c r="F98" s="15">
        <v>1</v>
      </c>
      <c r="G98" s="5" t="s">
        <v>48</v>
      </c>
      <c r="H98" s="6">
        <v>88</v>
      </c>
      <c r="I98" s="2">
        <f t="shared" si="3"/>
        <v>264</v>
      </c>
      <c r="J98" s="46"/>
      <c r="K98" s="11"/>
    </row>
    <row r="99" spans="1:11" x14ac:dyDescent="0.2">
      <c r="A99" s="65"/>
      <c r="B99" s="4" t="s">
        <v>110</v>
      </c>
      <c r="C99" s="4"/>
      <c r="D99" s="5">
        <v>1</v>
      </c>
      <c r="E99" s="5" t="s">
        <v>49</v>
      </c>
      <c r="F99" s="15">
        <v>1</v>
      </c>
      <c r="G99" s="5" t="s">
        <v>48</v>
      </c>
      <c r="H99" s="6">
        <v>2200</v>
      </c>
      <c r="I99" s="2">
        <f t="shared" si="3"/>
        <v>2200</v>
      </c>
      <c r="J99" s="46"/>
      <c r="K99" s="11"/>
    </row>
    <row r="100" spans="1:11" x14ac:dyDescent="0.2">
      <c r="A100" s="66" t="s">
        <v>28</v>
      </c>
      <c r="B100" s="67"/>
      <c r="C100" s="67"/>
      <c r="D100" s="67"/>
      <c r="E100" s="67"/>
      <c r="F100" s="67"/>
      <c r="G100" s="67"/>
      <c r="H100" s="68"/>
      <c r="I100" s="7">
        <f>SUM(I70:I99)</f>
        <v>146048.6</v>
      </c>
      <c r="J100" s="24"/>
    </row>
    <row r="101" spans="1:11" x14ac:dyDescent="0.2">
      <c r="A101" s="60" t="s">
        <v>13</v>
      </c>
      <c r="B101" s="61"/>
      <c r="C101" s="61"/>
      <c r="D101" s="61"/>
      <c r="E101" s="61"/>
      <c r="F101" s="61"/>
      <c r="G101" s="61"/>
      <c r="H101" s="62"/>
      <c r="I101" s="8">
        <f>I18++I69+I58+I100</f>
        <v>316558.59999999998</v>
      </c>
      <c r="J101" s="22"/>
    </row>
    <row r="102" spans="1:11" x14ac:dyDescent="0.2">
      <c r="A102" s="60" t="s">
        <v>14</v>
      </c>
      <c r="B102" s="61"/>
      <c r="C102" s="61"/>
      <c r="D102" s="61"/>
      <c r="E102" s="61"/>
      <c r="F102" s="61"/>
      <c r="G102" s="61"/>
      <c r="H102" s="62"/>
      <c r="I102" s="8">
        <f>I101*0.06</f>
        <v>18993.516</v>
      </c>
      <c r="J102" s="22"/>
    </row>
    <row r="103" spans="1:11" x14ac:dyDescent="0.2">
      <c r="A103" s="60" t="s">
        <v>122</v>
      </c>
      <c r="B103" s="61"/>
      <c r="C103" s="61"/>
      <c r="D103" s="61"/>
      <c r="E103" s="61"/>
      <c r="F103" s="61"/>
      <c r="G103" s="61"/>
      <c r="H103" s="62"/>
      <c r="I103" s="8">
        <f>SUM(I101:I102)</f>
        <v>335552.11599999998</v>
      </c>
      <c r="J103" s="22"/>
      <c r="K103" s="11"/>
    </row>
    <row r="104" spans="1:11" x14ac:dyDescent="0.2">
      <c r="A104" s="60" t="s">
        <v>161</v>
      </c>
      <c r="B104" s="61"/>
      <c r="C104" s="61"/>
      <c r="D104" s="61"/>
      <c r="E104" s="61"/>
      <c r="F104" s="61"/>
      <c r="G104" s="61"/>
      <c r="H104" s="62"/>
      <c r="I104" s="8">
        <v>286000</v>
      </c>
      <c r="J104" s="22"/>
    </row>
  </sheetData>
  <mergeCells count="19">
    <mergeCell ref="A1:J1"/>
    <mergeCell ref="A2:B3"/>
    <mergeCell ref="C2:C3"/>
    <mergeCell ref="D2:G2"/>
    <mergeCell ref="H2:I2"/>
    <mergeCell ref="J2:J3"/>
    <mergeCell ref="A4:A17"/>
    <mergeCell ref="A18:H18"/>
    <mergeCell ref="A19:A56"/>
    <mergeCell ref="A58:H58"/>
    <mergeCell ref="A59:A68"/>
    <mergeCell ref="B59:B60"/>
    <mergeCell ref="A104:H104"/>
    <mergeCell ref="A69:H69"/>
    <mergeCell ref="A70:A99"/>
    <mergeCell ref="A100:H100"/>
    <mergeCell ref="A101:H101"/>
    <mergeCell ref="A102:H102"/>
    <mergeCell ref="A103:H103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常规报价</vt:lpstr>
      <vt:lpstr>沸点年会报价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2015-06-05T18:19:00Z</dcterms:created>
  <dcterms:modified xsi:type="dcterms:W3CDTF">2018-05-29T12:02:53Z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