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AppData\Local\Microsoft\Windows\Temporary Internet Files\Content.Outlook\RR15SJWZ\"/>
    </mc:Choice>
  </mc:AlternateContent>
  <bookViews>
    <workbookView xWindow="14340" yWindow="1395" windowWidth="26700" windowHeight="18645" tabRatio="822" firstSheet="2" activeTab="3"/>
  </bookViews>
  <sheets>
    <sheet name="Sheet1" sheetId="1" state="hidden" r:id="rId1"/>
    <sheet name="华山国际酒店二区报价 " sheetId="2" state="hidden" r:id="rId2"/>
    <sheet name="济南1月4日" sheetId="7" r:id="rId3"/>
    <sheet name="泰安3月5日" sheetId="9" r:id="rId4"/>
    <sheet name="华山国际酒店八区报价" sheetId="8" state="hidden" r:id="rId5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0" i="9" l="1"/>
  <c r="I11" i="9"/>
  <c r="I12" i="9"/>
  <c r="I13" i="9"/>
  <c r="I14" i="9"/>
  <c r="I15" i="9"/>
  <c r="I16" i="9"/>
  <c r="I17" i="9"/>
  <c r="I18" i="9"/>
  <c r="I19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32" i="7"/>
  <c r="I33" i="7"/>
  <c r="I34" i="7"/>
  <c r="I35" i="7"/>
  <c r="I36" i="7"/>
  <c r="I37" i="7"/>
  <c r="I38" i="7"/>
  <c r="I39" i="7"/>
  <c r="I20" i="7"/>
  <c r="I21" i="7"/>
  <c r="I22" i="7"/>
  <c r="I23" i="7"/>
  <c r="I24" i="7"/>
  <c r="I25" i="7"/>
  <c r="I26" i="7"/>
  <c r="I16" i="7"/>
  <c r="I14" i="7"/>
  <c r="I17" i="7"/>
  <c r="I30" i="7"/>
  <c r="I27" i="7"/>
  <c r="I28" i="7"/>
  <c r="I29" i="7"/>
  <c r="I31" i="7"/>
  <c r="I10" i="7"/>
  <c r="I11" i="7"/>
  <c r="I12" i="7"/>
  <c r="I13" i="7"/>
  <c r="I15" i="7"/>
  <c r="I18" i="7"/>
  <c r="I19" i="7"/>
  <c r="I40" i="7"/>
  <c r="I41" i="7"/>
  <c r="I42" i="7"/>
  <c r="I43" i="7"/>
  <c r="I44" i="7"/>
  <c r="I45" i="7"/>
  <c r="I46" i="7"/>
  <c r="I47" i="7"/>
  <c r="I48" i="7"/>
  <c r="I33" i="8"/>
  <c r="I25" i="8"/>
  <c r="I24" i="8"/>
  <c r="I23" i="8"/>
  <c r="I22" i="8"/>
  <c r="I21" i="8"/>
  <c r="I28" i="8"/>
  <c r="I16" i="8"/>
  <c r="I17" i="8"/>
  <c r="I18" i="8"/>
  <c r="I13" i="8"/>
  <c r="I15" i="8"/>
  <c r="I12" i="8"/>
  <c r="I33" i="2"/>
  <c r="I25" i="2"/>
  <c r="I24" i="2"/>
  <c r="I21" i="2"/>
  <c r="I28" i="2"/>
  <c r="I17" i="2"/>
  <c r="I18" i="2"/>
  <c r="I13" i="2"/>
  <c r="I15" i="2"/>
  <c r="I12" i="2"/>
  <c r="I34" i="2"/>
  <c r="B15" i="1"/>
  <c r="I34" i="8"/>
  <c r="I35" i="2"/>
  <c r="I36" i="2"/>
  <c r="I37" i="2"/>
  <c r="I35" i="8"/>
  <c r="I36" i="8"/>
  <c r="I37" i="8"/>
</calcChain>
</file>

<file path=xl/sharedStrings.xml><?xml version="1.0" encoding="utf-8"?>
<sst xmlns="http://schemas.openxmlformats.org/spreadsheetml/2006/main" count="496" uniqueCount="226">
  <si>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</si>
  <si>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</si>
  <si>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</si>
  <si>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</si>
  <si>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</si>
  <si>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</si>
  <si>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</si>
  <si>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</si>
  <si>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</si>
  <si>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</si>
  <si>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</si>
  <si>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</si>
  <si>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</si>
  <si>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</si>
  <si>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</si>
  <si>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</si>
  <si>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</si>
  <si>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</si>
  <si>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</si>
  <si>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</si>
  <si>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</si>
  <si>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</si>
  <si>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</si>
  <si>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</si>
  <si>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</si>
  <si>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</si>
  <si>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</si>
  <si>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</si>
  <si>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</si>
  <si>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</si>
  <si>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</si>
  <si>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</si>
  <si>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</si>
  <si>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</si>
  <si>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</si>
  <si>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</si>
  <si>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</si>
  <si>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</si>
  <si>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</si>
  <si>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</si>
  <si>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</si>
  <si>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</si>
  <si>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</si>
  <si>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</si>
  <si>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</si>
  <si>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</si>
  <si>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</si>
  <si>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</si>
  <si>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</si>
  <si>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</si>
  <si>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</si>
  <si>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</si>
  <si>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</si>
  <si>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</si>
  <si>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</si>
  <si>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</si>
  <si>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</si>
  <si>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</si>
  <si>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</si>
  <si>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</si>
  <si>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</si>
  <si>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</si>
  <si>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</si>
  <si>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</si>
  <si>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</si>
  <si>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</si>
  <si>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</si>
  <si>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</si>
  <si>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</si>
  <si>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</si>
  <si>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</si>
  <si>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</si>
  <si>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</si>
  <si>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</si>
  <si>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</si>
  <si>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</si>
  <si>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</si>
  <si>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</si>
  <si>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</si>
  <si>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</si>
  <si>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</si>
  <si>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</si>
  <si>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</si>
  <si>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</si>
  <si>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</si>
  <si>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</si>
  <si>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</si>
  <si>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</si>
  <si>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</si>
  <si>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</si>
  <si>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</si>
  <si>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</si>
  <si>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</si>
  <si>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</si>
  <si>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</si>
  <si>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</si>
  <si>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</si>
  <si>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</si>
  <si>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</si>
  <si>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</si>
  <si>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</si>
  <si>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</si>
  <si>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</si>
  <si>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</si>
  <si>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</si>
  <si>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供应商名称:</t>
  </si>
  <si>
    <t>项目名称</t>
  </si>
  <si>
    <t>时间：</t>
  </si>
  <si>
    <t>地点</t>
  </si>
  <si>
    <t>用餐</t>
  </si>
  <si>
    <t>桌</t>
  </si>
  <si>
    <t xml:space="preserve"> </t>
  </si>
  <si>
    <t>瓶</t>
  </si>
  <si>
    <t>住宿费用</t>
  </si>
  <si>
    <t>大床</t>
  </si>
  <si>
    <t>标间</t>
  </si>
  <si>
    <t>住宿费用合计</t>
  </si>
  <si>
    <t>物料费用合计</t>
  </si>
  <si>
    <t>执行人员交通费action agent transport expense</t>
  </si>
  <si>
    <t>需要执行人员统筹与会人员房间安排（统计需求、协调拼房等），现场会务安排及协调</t>
  </si>
  <si>
    <t>执行人员住宿费action agent hotelexpense</t>
  </si>
  <si>
    <t>餐费</t>
  </si>
  <si>
    <t>执行人员费用action agent expense</t>
  </si>
  <si>
    <t>服务费10%</t>
  </si>
  <si>
    <t>总价</t>
  </si>
  <si>
    <t>2014.12.04—2014.12.06</t>
  </si>
  <si>
    <t>100</t>
  </si>
  <si>
    <t>自助午餐</t>
  </si>
  <si>
    <t>投影+幕布</t>
  </si>
  <si>
    <r>
      <t>201</t>
    </r>
    <r>
      <rPr>
        <sz val="11"/>
        <color indexed="8"/>
        <rFont val="微软雅黑"/>
        <family val="2"/>
        <charset val="134"/>
      </rPr>
      <t>8</t>
    </r>
    <r>
      <rPr>
        <sz val="11"/>
        <color indexed="8"/>
        <rFont val="微软雅黑"/>
        <family val="2"/>
        <charset val="134"/>
      </rPr>
      <t>年1月</t>
    </r>
    <r>
      <rPr>
        <sz val="11"/>
        <color indexed="8"/>
        <rFont val="微软雅黑"/>
        <family val="2"/>
        <charset val="134"/>
      </rPr>
      <t>4</t>
    </r>
    <r>
      <rPr>
        <sz val="11"/>
        <color indexed="8"/>
        <rFont val="微软雅黑"/>
        <family val="2"/>
        <charset val="134"/>
      </rPr>
      <t>日</t>
    </r>
    <phoneticPr fontId="16" type="noConversion"/>
  </si>
  <si>
    <t>济南</t>
    <phoneticPr fontId="16" type="noConversion"/>
  </si>
  <si>
    <t>济南洲际</t>
    <phoneticPr fontId="16" type="noConversion"/>
  </si>
  <si>
    <r>
      <t>1月</t>
    </r>
    <r>
      <rPr>
        <sz val="11"/>
        <color indexed="8"/>
        <rFont val="微软雅黑"/>
        <family val="2"/>
        <charset val="134"/>
      </rPr>
      <t>4日自助午餐</t>
    </r>
    <phoneticPr fontId="16" type="noConversion"/>
  </si>
  <si>
    <t>人</t>
    <phoneticPr fontId="16" type="noConversion"/>
  </si>
  <si>
    <r>
      <t>1月</t>
    </r>
    <r>
      <rPr>
        <sz val="11"/>
        <color indexed="8"/>
        <rFont val="微软雅黑"/>
        <family val="2"/>
        <charset val="134"/>
      </rPr>
      <t>4日晚宴</t>
    </r>
    <phoneticPr fontId="16" type="noConversion"/>
  </si>
  <si>
    <t>桌</t>
    <phoneticPr fontId="16" type="noConversion"/>
  </si>
  <si>
    <t>7F 泉岳厅</t>
    <phoneticPr fontId="16" type="noConversion"/>
  </si>
  <si>
    <t>次</t>
    <phoneticPr fontId="16" type="noConversion"/>
  </si>
  <si>
    <t>下午</t>
    <phoneticPr fontId="16" type="noConversion"/>
  </si>
  <si>
    <t>茶歇</t>
    <phoneticPr fontId="16" type="noConversion"/>
  </si>
  <si>
    <t>块</t>
    <phoneticPr fontId="16" type="noConversion"/>
  </si>
  <si>
    <t>平</t>
    <phoneticPr fontId="16" type="noConversion"/>
  </si>
  <si>
    <t xml:space="preserve"> </t>
    <phoneticPr fontId="16" type="noConversion"/>
  </si>
  <si>
    <t>100</t>
    <phoneticPr fontId="16" type="noConversion"/>
  </si>
  <si>
    <t>酒店最低报价</t>
    <phoneticPr fontId="16" type="noConversion"/>
  </si>
  <si>
    <t>物料运输费</t>
    <phoneticPr fontId="16" type="noConversion"/>
  </si>
  <si>
    <t>次</t>
    <phoneticPr fontId="16" type="noConversion"/>
  </si>
  <si>
    <t>块</t>
    <phoneticPr fontId="16" type="noConversion"/>
  </si>
  <si>
    <t>平</t>
    <phoneticPr fontId="16" type="noConversion"/>
  </si>
  <si>
    <t>人</t>
    <rPh sb="0" eb="1">
      <t>ren</t>
    </rPh>
    <phoneticPr fontId="16" type="noConversion"/>
  </si>
  <si>
    <t>次</t>
    <rPh sb="0" eb="1">
      <t>ci</t>
    </rPh>
    <phoneticPr fontId="16" type="noConversion"/>
  </si>
  <si>
    <t>啤酒</t>
    <rPh sb="0" eb="1">
      <t>pi'jiu</t>
    </rPh>
    <phoneticPr fontId="16" type="noConversion"/>
  </si>
  <si>
    <t>箱</t>
    <rPh sb="0" eb="1">
      <t>xiang</t>
    </rPh>
    <phoneticPr fontId="16" type="noConversion"/>
  </si>
  <si>
    <t>红酒</t>
    <rPh sb="0" eb="1">
      <t>hong'jiu</t>
    </rPh>
    <phoneticPr fontId="16" type="noConversion"/>
  </si>
  <si>
    <t>茶叶</t>
    <rPh sb="0" eb="1">
      <t>cha'ye</t>
    </rPh>
    <phoneticPr fontId="16" type="noConversion"/>
  </si>
  <si>
    <t>平</t>
    <rPh sb="0" eb="1">
      <t>ping</t>
    </rPh>
    <phoneticPr fontId="16" type="noConversion"/>
  </si>
  <si>
    <t>块</t>
    <rPh sb="0" eb="1">
      <t>kuai</t>
    </rPh>
    <phoneticPr fontId="16" type="noConversion"/>
  </si>
  <si>
    <t>房费自付300/天</t>
    <rPh sb="0" eb="1">
      <t>fang'fei</t>
    </rPh>
    <rPh sb="2" eb="3">
      <t>zi'fu</t>
    </rPh>
    <rPh sb="8" eb="9">
      <t>tian</t>
    </rPh>
    <phoneticPr fontId="16" type="noConversion"/>
  </si>
  <si>
    <t>间</t>
    <rPh sb="0" eb="1">
      <t>jian</t>
    </rPh>
    <phoneticPr fontId="16" type="noConversion"/>
  </si>
  <si>
    <t>晚</t>
    <rPh sb="0" eb="1">
      <t>wan</t>
    </rPh>
    <phoneticPr fontId="16" type="noConversion"/>
  </si>
  <si>
    <t>房费自付550/天</t>
    <rPh sb="0" eb="1">
      <t>fang'fei</t>
    </rPh>
    <rPh sb="2" eb="3">
      <t>zi'fu</t>
    </rPh>
    <rPh sb="8" eb="9">
      <t>tian</t>
    </rPh>
    <phoneticPr fontId="16" type="noConversion"/>
  </si>
  <si>
    <t>宫伟+余亮（标间）</t>
    <phoneticPr fontId="16" type="noConversion"/>
  </si>
  <si>
    <t>签字笔</t>
    <rPh sb="0" eb="1">
      <t>qian'zi'bi</t>
    </rPh>
    <phoneticPr fontId="16" type="noConversion"/>
  </si>
  <si>
    <t>支</t>
    <rPh sb="0" eb="1">
      <t>zhi</t>
    </rPh>
    <phoneticPr fontId="16" type="noConversion"/>
  </si>
  <si>
    <t>场</t>
    <rPh sb="0" eb="1">
      <t>chang</t>
    </rPh>
    <phoneticPr fontId="16" type="noConversion"/>
  </si>
  <si>
    <t>背景板（会议室）</t>
    <rPh sb="4" eb="5">
      <t>hui'yi'shi</t>
    </rPh>
    <phoneticPr fontId="16" type="noConversion"/>
  </si>
  <si>
    <t>背景板（宴会厅）</t>
    <rPh sb="0" eb="1">
      <t>bei'jing'ban</t>
    </rPh>
    <rPh sb="4" eb="5">
      <t>yan'hui't</t>
    </rPh>
    <phoneticPr fontId="16" type="noConversion"/>
  </si>
  <si>
    <t>KT板</t>
    <rPh sb="2" eb="3">
      <t>ban</t>
    </rPh>
    <phoneticPr fontId="16" type="noConversion"/>
  </si>
  <si>
    <t>张</t>
    <rPh sb="0" eb="1">
      <t>zhang</t>
    </rPh>
    <phoneticPr fontId="16" type="noConversion"/>
  </si>
  <si>
    <t>盒</t>
    <rPh sb="0" eb="1">
      <t>he</t>
    </rPh>
    <phoneticPr fontId="16" type="noConversion"/>
  </si>
  <si>
    <t>葡萄汁</t>
    <rPh sb="0" eb="1">
      <t>pu'tao'zhi</t>
    </rPh>
    <phoneticPr fontId="16" type="noConversion"/>
  </si>
  <si>
    <t>瓶</t>
    <rPh sb="0" eb="1">
      <t>ping</t>
    </rPh>
    <phoneticPr fontId="16" type="noConversion"/>
  </si>
  <si>
    <t>加餐</t>
    <rPh sb="0" eb="1">
      <t>jia'can</t>
    </rPh>
    <phoneticPr fontId="16" type="noConversion"/>
  </si>
  <si>
    <t>红酒运费</t>
    <rPh sb="0" eb="1">
      <t>hong'jiu</t>
    </rPh>
    <rPh sb="2" eb="3">
      <t>yun'fi</t>
    </rPh>
    <phoneticPr fontId="16" type="noConversion"/>
  </si>
  <si>
    <t>电子屏</t>
    <phoneticPr fontId="16" type="noConversion"/>
  </si>
  <si>
    <t>广告制作费</t>
    <rPh sb="0" eb="1">
      <t>guag'gao</t>
    </rPh>
    <rPh sb="2" eb="3">
      <t>zhi'zuo'fe</t>
    </rPh>
    <phoneticPr fontId="16" type="noConversion"/>
  </si>
  <si>
    <t>周昱物料制作费</t>
    <rPh sb="0" eb="1">
      <t>zhou'yu</t>
    </rPh>
    <rPh sb="2" eb="3">
      <t>wu'liao</t>
    </rPh>
    <rPh sb="4" eb="5">
      <t>zhi'zuo'fei</t>
    </rPh>
    <phoneticPr fontId="16" type="noConversion"/>
  </si>
  <si>
    <t>青岛啤酒原购买6箱，现场增加30箱</t>
    <rPh sb="0" eb="1">
      <t>qing'dao</t>
    </rPh>
    <rPh sb="2" eb="3">
      <t>pi'jiu</t>
    </rPh>
    <rPh sb="4" eb="5">
      <t>yuan</t>
    </rPh>
    <rPh sb="5" eb="6">
      <t>gou'mai</t>
    </rPh>
    <rPh sb="8" eb="9">
      <t>xiang</t>
    </rPh>
    <rPh sb="10" eb="11">
      <t>xian'chang</t>
    </rPh>
    <rPh sb="12" eb="13">
      <t>zeng'jia</t>
    </rPh>
    <rPh sb="16" eb="17">
      <t>xiang</t>
    </rPh>
    <phoneticPr fontId="16" type="noConversion"/>
  </si>
  <si>
    <t>现场新增</t>
    <rPh sb="0" eb="1">
      <t>xian'c</t>
    </rPh>
    <rPh sb="2" eb="3">
      <t>xin'zeng</t>
    </rPh>
    <phoneticPr fontId="16" type="noConversion"/>
  </si>
  <si>
    <t>大瓶可乐雪碧。</t>
    <phoneticPr fontId="16" type="noConversion"/>
  </si>
  <si>
    <t>啤酒运输费</t>
    <rPh sb="0" eb="1">
      <t>pi'jiu'yun'shu'f</t>
    </rPh>
    <phoneticPr fontId="16" type="noConversion"/>
  </si>
  <si>
    <t>次</t>
    <rPh sb="0" eb="1">
      <t>c</t>
    </rPh>
    <phoneticPr fontId="16" type="noConversion"/>
  </si>
  <si>
    <t>咖啡、茶、点心、水果；会议实际人数为145，增加20份</t>
    <rPh sb="11" eb="12">
      <t>hui'yi'shi'ji</t>
    </rPh>
    <rPh sb="15" eb="16">
      <t>ren'shu</t>
    </rPh>
    <rPh sb="17" eb="18">
      <t>wei</t>
    </rPh>
    <rPh sb="22" eb="23">
      <t>zeng'jia</t>
    </rPh>
    <rPh sb="26" eb="27">
      <t>fen</t>
    </rPh>
    <phoneticPr fontId="16" type="noConversion"/>
  </si>
  <si>
    <t>快递费</t>
    <rPh sb="0" eb="1">
      <t>kuai'di'fei</t>
    </rPh>
    <phoneticPr fontId="16" type="noConversion"/>
  </si>
  <si>
    <t>周昱（大床）、王赛群+李克鑫（标间）、</t>
    <rPh sb="3" eb="4">
      <t>da'chuang</t>
    </rPh>
    <rPh sb="7" eb="8">
      <t>wang</t>
    </rPh>
    <rPh sb="8" eb="9">
      <t>sai</t>
    </rPh>
    <rPh sb="9" eb="10">
      <t>qun</t>
    </rPh>
    <rPh sb="11" eb="12">
      <t>li</t>
    </rPh>
    <rPh sb="12" eb="13">
      <t>ke</t>
    </rPh>
    <rPh sb="13" eb="14">
      <t>xin</t>
    </rPh>
    <rPh sb="15" eb="16">
      <t>biao'jian</t>
    </rPh>
    <phoneticPr fontId="16" type="noConversion"/>
  </si>
  <si>
    <t>满君君（标间）、谢其力（大床）</t>
    <rPh sb="0" eb="1">
      <t>man'jun'jun</t>
    </rPh>
    <rPh sb="4" eb="5">
      <t>biao'jian</t>
    </rPh>
    <rPh sb="8" eb="9">
      <t>xie'qi'li</t>
    </rPh>
    <rPh sb="9" eb="10">
      <t>qi'shi</t>
    </rPh>
    <rPh sb="10" eb="11">
      <t>li</t>
    </rPh>
    <rPh sb="12" eb="13">
      <t>da'chuang</t>
    </rPh>
    <phoneticPr fontId="16" type="noConversion"/>
  </si>
  <si>
    <t>房费自付600/天</t>
    <rPh sb="0" eb="1">
      <t>fang'fei'zi'fu</t>
    </rPh>
    <rPh sb="8" eb="9">
      <t>tian</t>
    </rPh>
    <phoneticPr fontId="16" type="noConversion"/>
  </si>
  <si>
    <t>吉祺炜（景观大）</t>
    <rPh sb="1" eb="2">
      <t>qi</t>
    </rPh>
    <rPh sb="2" eb="3">
      <t>wei</t>
    </rPh>
    <rPh sb="4" eb="5">
      <t>jing'guan</t>
    </rPh>
    <rPh sb="6" eb="7">
      <t>da</t>
    </rPh>
    <phoneticPr fontId="16" type="noConversion"/>
  </si>
  <si>
    <t>一桌十人，超过部分按人数计算</t>
    <rPh sb="0" eb="1">
      <t>yi'zhuo</t>
    </rPh>
    <rPh sb="2" eb="3">
      <t>shi'ren</t>
    </rPh>
    <rPh sb="5" eb="6">
      <t>chao'guo</t>
    </rPh>
    <rPh sb="7" eb="8">
      <t>bu'fen</t>
    </rPh>
    <rPh sb="9" eb="10">
      <t>an</t>
    </rPh>
    <rPh sb="10" eb="11">
      <t>ren'shu</t>
    </rPh>
    <rPh sb="12" eb="13">
      <t>ji'suan</t>
    </rPh>
    <phoneticPr fontId="16" type="noConversion"/>
  </si>
  <si>
    <t>康辉集团北京国际会议展览有限公司</t>
    <phoneticPr fontId="16" type="noConversion"/>
  </si>
  <si>
    <t>物料费</t>
    <rPh sb="0" eb="1">
      <t>wu'liao'fei</t>
    </rPh>
    <phoneticPr fontId="16" type="noConversion"/>
  </si>
  <si>
    <t>软饮</t>
    <phoneticPr fontId="16" type="noConversion"/>
  </si>
  <si>
    <t>2018年Q1雪佛兰一区总经理会议</t>
    <rPh sb="10" eb="11">
      <t>yi</t>
    </rPh>
    <rPh sb="15" eb="16">
      <t>hui'yi</t>
    </rPh>
    <phoneticPr fontId="16" type="noConversion"/>
  </si>
  <si>
    <t>2018年Q1雪佛兰一区总经理会议</t>
    <rPh sb="7" eb="8">
      <t>xue'fo'lan</t>
    </rPh>
    <rPh sb="10" eb="11">
      <t>yi'qu</t>
    </rPh>
    <rPh sb="12" eb="13">
      <t>zong'j'l</t>
    </rPh>
    <rPh sb="15" eb="16">
      <t>hui'yi</t>
    </rPh>
    <phoneticPr fontId="16" type="noConversion"/>
  </si>
  <si>
    <t>会议室LED电子屏</t>
    <rPh sb="0" eb="1">
      <t>hui'yi'shi</t>
    </rPh>
    <rPh sb="6" eb="7">
      <t>dian'zi'p</t>
    </rPh>
    <phoneticPr fontId="16" type="noConversion"/>
  </si>
  <si>
    <t>王时会议资料快递</t>
    <rPh sb="0" eb="1">
      <t>wang'shi</t>
    </rPh>
    <rPh sb="1" eb="2">
      <t>shi'jian</t>
    </rPh>
    <rPh sb="2" eb="3">
      <t>hui'yi'zi'liao</t>
    </rPh>
    <rPh sb="6" eb="7">
      <t>kuai'd</t>
    </rPh>
    <phoneticPr fontId="16" type="noConversion"/>
  </si>
  <si>
    <t>预估80人，实际为127人。</t>
    <rPh sb="0" eb="1">
      <t>yu'gu</t>
    </rPh>
    <rPh sb="4" eb="5">
      <t>ren</t>
    </rPh>
    <rPh sb="6" eb="7">
      <t>shi'ji</t>
    </rPh>
    <rPh sb="8" eb="9">
      <t>wei</t>
    </rPh>
    <rPh sb="12" eb="13">
      <t>ren</t>
    </rPh>
    <phoneticPr fontId="16" type="noConversion"/>
  </si>
  <si>
    <t>康辉集团北京国际会议展览有限公司</t>
    <phoneticPr fontId="16" type="noConversion"/>
  </si>
  <si>
    <t>2018年Q1雪佛兰一区区域会议</t>
    <rPh sb="10" eb="11">
      <t>yi</t>
    </rPh>
    <rPh sb="12" eb="13">
      <t>qu'yu</t>
    </rPh>
    <rPh sb="14" eb="15">
      <t>hui'yi</t>
    </rPh>
    <phoneticPr fontId="16" type="noConversion"/>
  </si>
  <si>
    <r>
      <t>201</t>
    </r>
    <r>
      <rPr>
        <sz val="11"/>
        <color indexed="8"/>
        <rFont val="微软雅黑"/>
        <family val="2"/>
        <charset val="134"/>
      </rPr>
      <t>8年3月5日</t>
    </r>
  </si>
  <si>
    <t>山东</t>
    <rPh sb="0" eb="1">
      <t>nan'jing</t>
    </rPh>
    <phoneticPr fontId="16" type="noConversion"/>
  </si>
  <si>
    <t>山东泰安福朋喜来登酒店</t>
    <rPh sb="0" eb="1">
      <t>nan'jing</t>
    </rPh>
    <rPh sb="2" eb="3">
      <t>zi'jin'shan'zhaung</t>
    </rPh>
    <rPh sb="4" eb="5">
      <t>fu'peng</t>
    </rPh>
    <rPh sb="6" eb="7">
      <t>xi'lai'deng</t>
    </rPh>
    <rPh sb="9" eb="10">
      <t>jiu'dian</t>
    </rPh>
    <phoneticPr fontId="16" type="noConversion"/>
  </si>
  <si>
    <t>360</t>
    <phoneticPr fontId="16" type="noConversion"/>
  </si>
  <si>
    <t>3月5日自助午餐</t>
    <phoneticPr fontId="16" type="noConversion"/>
  </si>
  <si>
    <t>人</t>
    <phoneticPr fontId="16" type="noConversion"/>
  </si>
  <si>
    <r>
      <t>3月</t>
    </r>
    <r>
      <rPr>
        <sz val="11"/>
        <color indexed="8"/>
        <rFont val="微软雅黑"/>
        <family val="2"/>
        <charset val="134"/>
      </rPr>
      <t>5日晚宴</t>
    </r>
  </si>
  <si>
    <t>桌</t>
    <rPh sb="0" eb="1">
      <t>zhuo</t>
    </rPh>
    <phoneticPr fontId="16" type="noConversion"/>
  </si>
  <si>
    <t>酒水预估</t>
    <rPh sb="0" eb="1">
      <t>jiu'shui</t>
    </rPh>
    <rPh sb="2" eb="3">
      <t>yu'gu</t>
    </rPh>
    <phoneticPr fontId="16" type="noConversion"/>
  </si>
  <si>
    <t>桌</t>
    <phoneticPr fontId="16" type="noConversion"/>
  </si>
  <si>
    <t>主桌红酒</t>
    <rPh sb="0" eb="1">
      <t>zhu'zhuo</t>
    </rPh>
    <rPh sb="2" eb="3">
      <t>hong'jiu</t>
    </rPh>
    <phoneticPr fontId="16" type="noConversion"/>
  </si>
  <si>
    <t>酒水运费预估</t>
    <rPh sb="0" eb="1">
      <t>jiu'shui</t>
    </rPh>
    <rPh sb="2" eb="3">
      <t>yun'fei</t>
    </rPh>
    <rPh sb="4" eb="5">
      <t>yu'gu</t>
    </rPh>
    <phoneticPr fontId="16" type="noConversion"/>
  </si>
  <si>
    <t>软饮预估</t>
    <rPh sb="0" eb="1">
      <t>ruan'yin</t>
    </rPh>
    <rPh sb="2" eb="3">
      <t>yu'gu</t>
    </rPh>
    <phoneticPr fontId="16" type="noConversion"/>
  </si>
  <si>
    <t>可乐、雪碧</t>
    <rPh sb="0" eb="1">
      <t>ke'le</t>
    </rPh>
    <rPh sb="3" eb="4">
      <t>xue'bi</t>
    </rPh>
    <phoneticPr fontId="16" type="noConversion"/>
  </si>
  <si>
    <t xml:space="preserve"> </t>
    <phoneticPr fontId="16" type="noConversion"/>
  </si>
  <si>
    <t>会议室</t>
    <rPh sb="0" eb="1">
      <t>hui'ys'ihi</t>
    </rPh>
    <phoneticPr fontId="16" type="noConversion"/>
  </si>
  <si>
    <t>下午半天；福朋厅：517㎡；</t>
    <rPh sb="0" eb="1">
      <t>xia'wu'ban't</t>
    </rPh>
    <rPh sb="12" eb="13">
      <t>ping'fang'mi</t>
    </rPh>
    <phoneticPr fontId="16" type="noConversion"/>
  </si>
  <si>
    <t>背景板（签到处）</t>
    <rPh sb="4" eb="5">
      <t>qian'dao'chu</t>
    </rPh>
    <phoneticPr fontId="16" type="noConversion"/>
  </si>
  <si>
    <t>块</t>
    <phoneticPr fontId="16" type="noConversion"/>
  </si>
  <si>
    <t>电子屏</t>
    <phoneticPr fontId="16" type="noConversion"/>
  </si>
  <si>
    <t>LED电子屏</t>
    <rPh sb="3" eb="4">
      <t>dian'zi'p</t>
    </rPh>
    <phoneticPr fontId="16" type="noConversion"/>
  </si>
  <si>
    <t>手卡</t>
    <rPh sb="0" eb="1">
      <t>shou</t>
    </rPh>
    <phoneticPr fontId="16" type="noConversion"/>
  </si>
  <si>
    <t>地接费</t>
    <rPh sb="0" eb="1">
      <t>di'jie</t>
    </rPh>
    <rPh sb="2" eb="3">
      <t>fei</t>
    </rPh>
    <phoneticPr fontId="16" type="noConversion"/>
  </si>
  <si>
    <t>8h工作时间，超时100元/h</t>
    <phoneticPr fontId="16" type="noConversion"/>
  </si>
  <si>
    <t>地接餐费</t>
    <rPh sb="0" eb="1">
      <t>di'jie</t>
    </rPh>
    <rPh sb="2" eb="3">
      <t>can'fei</t>
    </rPh>
    <phoneticPr fontId="16" type="noConversion"/>
  </si>
  <si>
    <t>总计</t>
    <rPh sb="0" eb="1">
      <t>zong</t>
    </rPh>
    <phoneticPr fontId="16" type="noConversion"/>
  </si>
  <si>
    <t>周昱房费、报销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</si>
</sst>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\¥#,##0.00;\¥\-#,##0.00"/>
    <numFmt numFmtId="165" formatCode="0.00_ "/>
    <numFmt numFmtId="166" formatCode="\¥#,##0.00_);[Red]\(\¥#,##0.00\)"/>
    <numFmt numFmtId="167" formatCode="\¥#,##0.00"/>
    <numFmt numFmtId="168" formatCode="0_ "/>
  </numFmts>
  <fonts count="21">
    <font>
      <sz val="12"/>
      <name val="宋体"/>
      <charset val="134"/>
    </font>
    <font>
      <b/>
      <sz val="11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b/>
      <sz val="12"/>
      <name val="楷体_GB2312"/>
      <family val="3"/>
      <charset val="134"/>
    </font>
    <font>
      <sz val="10"/>
      <name val="宋体"/>
      <family val="3"/>
      <charset val="134"/>
    </font>
    <font>
      <b/>
      <sz val="22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2"/>
      <name val="楷体_GB2312"/>
      <family val="3"/>
      <charset val="134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indexed="8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5" fillId="0" borderId="0" applyFont="0" applyFill="0" applyBorder="0" applyAlignment="0" applyProtection="0"/>
    <xf numFmtId="0" fontId="15" fillId="0" borderId="0">
      <alignment vertical="center"/>
    </xf>
  </cellStyleXfs>
  <cellXfs count="239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66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66" fontId="1" fillId="3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166" fontId="2" fillId="5" borderId="8" xfId="0" applyNumberFormat="1" applyFont="1" applyFill="1" applyBorder="1" applyAlignment="1">
      <alignment horizontal="right" vertical="center"/>
    </xf>
    <xf numFmtId="166" fontId="1" fillId="3" borderId="15" xfId="1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67" fontId="2" fillId="2" borderId="8" xfId="0" applyNumberFormat="1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center" vertical="center"/>
    </xf>
    <xf numFmtId="166" fontId="2" fillId="0" borderId="8" xfId="1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166" fontId="3" fillId="5" borderId="8" xfId="1" applyNumberFormat="1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center" vertical="center"/>
    </xf>
    <xf numFmtId="164" fontId="2" fillId="3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166" fontId="1" fillId="7" borderId="15" xfId="1" applyNumberFormat="1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66" fontId="1" fillId="7" borderId="16" xfId="1" applyNumberFormat="1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66" fontId="1" fillId="3" borderId="8" xfId="0" applyNumberFormat="1" applyFont="1" applyFill="1" applyBorder="1" applyAlignment="1">
      <alignment horizontal="right" vertical="center"/>
    </xf>
    <xf numFmtId="0" fontId="2" fillId="5" borderId="26" xfId="0" applyFont="1" applyFill="1" applyBorder="1" applyAlignment="1">
      <alignment horizontal="left" vertical="center"/>
    </xf>
    <xf numFmtId="166" fontId="1" fillId="3" borderId="14" xfId="0" applyNumberFormat="1" applyFont="1" applyFill="1" applyBorder="1" applyAlignment="1">
      <alignment horizontal="right" vertical="center"/>
    </xf>
    <xf numFmtId="166" fontId="2" fillId="3" borderId="26" xfId="0" applyNumberFormat="1" applyFont="1" applyFill="1" applyBorder="1" applyAlignment="1">
      <alignment horizontal="left" vertical="center"/>
    </xf>
    <xf numFmtId="166" fontId="2" fillId="0" borderId="26" xfId="0" applyNumberFormat="1" applyFont="1" applyFill="1" applyBorder="1" applyAlignment="1">
      <alignment horizontal="left" vertical="center"/>
    </xf>
    <xf numFmtId="166" fontId="2" fillId="0" borderId="26" xfId="0" applyNumberFormat="1" applyFont="1" applyFill="1" applyBorder="1" applyAlignment="1">
      <alignment horizontal="left" vertical="center" wrapText="1"/>
    </xf>
    <xf numFmtId="166" fontId="1" fillId="3" borderId="26" xfId="0" applyNumberFormat="1" applyFont="1" applyFill="1" applyBorder="1" applyAlignment="1">
      <alignment horizontal="left" vertical="center"/>
    </xf>
    <xf numFmtId="166" fontId="2" fillId="2" borderId="8" xfId="0" applyNumberFormat="1" applyFont="1" applyFill="1" applyBorder="1" applyAlignment="1">
      <alignment horizontal="right" vertical="center"/>
    </xf>
    <xf numFmtId="166" fontId="2" fillId="0" borderId="27" xfId="0" applyNumberFormat="1" applyFont="1" applyFill="1" applyBorder="1" applyAlignment="1">
      <alignment horizontal="left" vertical="center"/>
    </xf>
    <xf numFmtId="166" fontId="2" fillId="0" borderId="27" xfId="0" applyNumberFormat="1" applyFont="1" applyFill="1" applyBorder="1" applyAlignment="1">
      <alignment horizontal="left" vertical="center" wrapText="1"/>
    </xf>
    <xf numFmtId="166" fontId="5" fillId="0" borderId="27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66" fontId="1" fillId="6" borderId="8" xfId="0" applyNumberFormat="1" applyFont="1" applyFill="1" applyBorder="1" applyAlignment="1">
      <alignment horizontal="right" vertical="center"/>
    </xf>
    <xf numFmtId="166" fontId="1" fillId="6" borderId="26" xfId="0" applyNumberFormat="1" applyFont="1" applyFill="1" applyBorder="1" applyAlignment="1">
      <alignment horizontal="left" vertical="center"/>
    </xf>
    <xf numFmtId="166" fontId="1" fillId="7" borderId="8" xfId="0" applyNumberFormat="1" applyFont="1" applyFill="1" applyBorder="1" applyAlignment="1">
      <alignment horizontal="right" vertical="center"/>
    </xf>
    <xf numFmtId="166" fontId="1" fillId="7" borderId="26" xfId="0" applyNumberFormat="1" applyFont="1" applyFill="1" applyBorder="1" applyAlignment="1">
      <alignment horizontal="left" vertical="center"/>
    </xf>
    <xf numFmtId="166" fontId="4" fillId="8" borderId="23" xfId="0" applyNumberFormat="1" applyFont="1" applyFill="1" applyBorder="1" applyAlignment="1">
      <alignment horizontal="right" vertical="center"/>
    </xf>
    <xf numFmtId="166" fontId="4" fillId="8" borderId="28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top"/>
    </xf>
    <xf numFmtId="49" fontId="2" fillId="2" borderId="0" xfId="0" applyNumberFormat="1" applyFont="1" applyFill="1" applyBorder="1" applyAlignment="1">
      <alignment vertical="center"/>
    </xf>
    <xf numFmtId="168" fontId="2" fillId="2" borderId="0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1" fillId="4" borderId="30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66" fontId="1" fillId="3" borderId="13" xfId="0" applyNumberFormat="1" applyFont="1" applyFill="1" applyBorder="1" applyAlignment="1">
      <alignment vertical="center"/>
    </xf>
    <xf numFmtId="167" fontId="2" fillId="0" borderId="8" xfId="0" applyNumberFormat="1" applyFont="1" applyFill="1" applyBorder="1" applyAlignment="1">
      <alignment horizontal="right" vertical="center"/>
    </xf>
    <xf numFmtId="168" fontId="2" fillId="0" borderId="0" xfId="0" applyNumberFormat="1" applyFont="1" applyFill="1" applyBorder="1" applyAlignment="1">
      <alignment vertical="center"/>
    </xf>
    <xf numFmtId="168" fontId="2" fillId="0" borderId="0" xfId="0" applyNumberFormat="1" applyFont="1" applyFill="1" applyBorder="1" applyAlignment="1">
      <alignment horizontal="center" vertical="center"/>
    </xf>
    <xf numFmtId="168" fontId="2" fillId="0" borderId="0" xfId="0" applyNumberFormat="1" applyFont="1" applyFill="1" applyBorder="1" applyAlignment="1">
      <alignment vertical="top"/>
    </xf>
    <xf numFmtId="168" fontId="2" fillId="0" borderId="1" xfId="0" applyNumberFormat="1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166" fontId="1" fillId="3" borderId="14" xfId="0" applyNumberFormat="1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1" fillId="3" borderId="35" xfId="0" applyFont="1" applyFill="1" applyBorder="1" applyAlignment="1">
      <alignment vertical="center"/>
    </xf>
    <xf numFmtId="166" fontId="2" fillId="0" borderId="8" xfId="0" applyNumberFormat="1" applyFont="1" applyFill="1" applyBorder="1" applyAlignment="1">
      <alignment horizontal="right" vertical="center"/>
    </xf>
    <xf numFmtId="166" fontId="7" fillId="6" borderId="8" xfId="0" applyNumberFormat="1" applyFont="1" applyFill="1" applyBorder="1" applyAlignment="1">
      <alignment horizontal="right" vertical="center"/>
    </xf>
    <xf numFmtId="166" fontId="2" fillId="6" borderId="8" xfId="0" applyNumberFormat="1" applyFont="1" applyFill="1" applyBorder="1" applyAlignment="1">
      <alignment horizontal="right" vertical="center"/>
    </xf>
    <xf numFmtId="0" fontId="8" fillId="0" borderId="0" xfId="0" applyFont="1"/>
    <xf numFmtId="0" fontId="9" fillId="0" borderId="0" xfId="0" applyFont="1"/>
    <xf numFmtId="0" fontId="0" fillId="0" borderId="0" xfId="0" applyAlignment="1"/>
    <xf numFmtId="49" fontId="0" fillId="0" borderId="0" xfId="0" applyNumberFormat="1"/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49" fontId="11" fillId="0" borderId="0" xfId="0" applyNumberFormat="1" applyFont="1"/>
    <xf numFmtId="49" fontId="11" fillId="9" borderId="8" xfId="0" applyNumberFormat="1" applyFont="1" applyFill="1" applyBorder="1" applyAlignment="1">
      <alignment vertical="center"/>
    </xf>
    <xf numFmtId="0" fontId="11" fillId="9" borderId="8" xfId="0" applyFont="1" applyFill="1" applyBorder="1" applyAlignment="1">
      <alignment vertical="center"/>
    </xf>
    <xf numFmtId="14" fontId="12" fillId="0" borderId="17" xfId="0" applyNumberFormat="1" applyFont="1" applyBorder="1" applyAlignment="1">
      <alignment horizontal="center" vertical="center"/>
    </xf>
    <xf numFmtId="14" fontId="12" fillId="0" borderId="8" xfId="0" applyNumberFormat="1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10" borderId="21" xfId="0" applyFont="1" applyFill="1" applyBorder="1" applyAlignment="1">
      <alignment horizontal="center" vertical="center"/>
    </xf>
    <xf numFmtId="14" fontId="11" fillId="0" borderId="6" xfId="0" applyNumberFormat="1" applyFont="1" applyFill="1" applyBorder="1" applyAlignment="1">
      <alignment horizontal="left"/>
    </xf>
    <xf numFmtId="0" fontId="11" fillId="0" borderId="0" xfId="0" applyFont="1" applyBorder="1" applyAlignment="1"/>
    <xf numFmtId="49" fontId="11" fillId="0" borderId="0" xfId="0" applyNumberFormat="1" applyFont="1" applyBorder="1" applyAlignment="1"/>
    <xf numFmtId="14" fontId="11" fillId="0" borderId="39" xfId="0" applyNumberFormat="1" applyFont="1" applyFill="1" applyBorder="1" applyAlignment="1">
      <alignment horizontal="left"/>
    </xf>
    <xf numFmtId="0" fontId="11" fillId="0" borderId="1" xfId="0" applyFont="1" applyBorder="1" applyAlignment="1"/>
    <xf numFmtId="49" fontId="11" fillId="0" borderId="1" xfId="0" applyNumberFormat="1" applyFont="1" applyBorder="1" applyAlignment="1"/>
    <xf numFmtId="14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Border="1"/>
    <xf numFmtId="49" fontId="11" fillId="0" borderId="0" xfId="0" applyNumberFormat="1" applyFont="1" applyBorder="1"/>
    <xf numFmtId="0" fontId="12" fillId="0" borderId="0" xfId="0" applyFont="1"/>
    <xf numFmtId="49" fontId="12" fillId="0" borderId="0" xfId="0" applyNumberFormat="1" applyFont="1"/>
    <xf numFmtId="0" fontId="13" fillId="0" borderId="0" xfId="0" applyFont="1" applyBorder="1" applyAlignment="1"/>
    <xf numFmtId="0" fontId="14" fillId="0" borderId="0" xfId="0" applyFont="1"/>
    <xf numFmtId="165" fontId="12" fillId="0" borderId="26" xfId="0" applyNumberFormat="1" applyFont="1" applyBorder="1" applyAlignment="1">
      <alignment horizontal="center" vertical="center"/>
    </xf>
    <xf numFmtId="0" fontId="11" fillId="0" borderId="42" xfId="0" applyFont="1" applyBorder="1" applyAlignment="1"/>
    <xf numFmtId="0" fontId="11" fillId="0" borderId="43" xfId="0" applyFont="1" applyBorder="1" applyAlignment="1"/>
    <xf numFmtId="49" fontId="17" fillId="0" borderId="0" xfId="0" applyNumberFormat="1" applyFont="1" applyFill="1" applyBorder="1" applyAlignment="1">
      <alignment vertical="top"/>
    </xf>
    <xf numFmtId="49" fontId="17" fillId="2" borderId="0" xfId="0" applyNumberFormat="1" applyFont="1" applyFill="1" applyBorder="1" applyAlignment="1">
      <alignment horizontal="left" vertical="center"/>
    </xf>
    <xf numFmtId="49" fontId="17" fillId="0" borderId="1" xfId="0" applyNumberFormat="1" applyFont="1" applyFill="1" applyBorder="1" applyAlignment="1">
      <alignment vertical="center"/>
    </xf>
    <xf numFmtId="0" fontId="17" fillId="0" borderId="8" xfId="0" applyFont="1" applyFill="1" applyBorder="1" applyAlignment="1">
      <alignment horizontal="center" vertical="center"/>
    </xf>
    <xf numFmtId="166" fontId="17" fillId="0" borderId="8" xfId="0" applyNumberFormat="1" applyFont="1" applyFill="1" applyBorder="1" applyAlignment="1">
      <alignment horizontal="left" vertical="center"/>
    </xf>
    <xf numFmtId="166" fontId="17" fillId="0" borderId="26" xfId="0" applyNumberFormat="1" applyFont="1" applyFill="1" applyBorder="1" applyAlignment="1">
      <alignment horizontal="left" vertical="center"/>
    </xf>
    <xf numFmtId="166" fontId="19" fillId="0" borderId="26" xfId="0" applyNumberFormat="1" applyFont="1" applyFill="1" applyBorder="1" applyAlignment="1">
      <alignment horizontal="left" vertical="center"/>
    </xf>
    <xf numFmtId="166" fontId="3" fillId="0" borderId="26" xfId="0" applyNumberFormat="1" applyFont="1" applyFill="1" applyBorder="1" applyAlignment="1">
      <alignment horizontal="left" vertical="center"/>
    </xf>
    <xf numFmtId="166" fontId="2" fillId="0" borderId="8" xfId="0" applyNumberFormat="1" applyFont="1" applyFill="1" applyBorder="1" applyAlignment="1">
      <alignment horizontal="left" vertical="center"/>
    </xf>
    <xf numFmtId="166" fontId="1" fillId="3" borderId="8" xfId="0" applyNumberFormat="1" applyFont="1" applyFill="1" applyBorder="1" applyAlignment="1">
      <alignment horizontal="left" vertical="center"/>
    </xf>
    <xf numFmtId="166" fontId="1" fillId="6" borderId="8" xfId="0" applyNumberFormat="1" applyFont="1" applyFill="1" applyBorder="1" applyAlignment="1">
      <alignment horizontal="left" vertical="center"/>
    </xf>
    <xf numFmtId="166" fontId="17" fillId="0" borderId="8" xfId="0" applyNumberFormat="1" applyFont="1" applyFill="1" applyBorder="1" applyAlignment="1">
      <alignment vertical="center"/>
    </xf>
    <xf numFmtId="166" fontId="2" fillId="0" borderId="8" xfId="0" applyNumberFormat="1" applyFont="1" applyFill="1" applyBorder="1" applyAlignment="1">
      <alignment vertical="center"/>
    </xf>
    <xf numFmtId="166" fontId="1" fillId="0" borderId="18" xfId="1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66" fontId="2" fillId="0" borderId="13" xfId="1" applyNumberFormat="1" applyFont="1" applyFill="1" applyBorder="1" applyAlignment="1">
      <alignment horizontal="center" vertical="center"/>
    </xf>
    <xf numFmtId="166" fontId="2" fillId="0" borderId="14" xfId="1" applyNumberFormat="1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66" fontId="1" fillId="3" borderId="8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14" fontId="11" fillId="0" borderId="0" xfId="0" applyNumberFormat="1" applyFont="1" applyAlignment="1">
      <alignment horizontal="left"/>
    </xf>
    <xf numFmtId="0" fontId="11" fillId="9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9" borderId="8" xfId="0" applyFont="1" applyFill="1" applyBorder="1" applyAlignment="1">
      <alignment horizontal="center" vertical="center"/>
    </xf>
    <xf numFmtId="165" fontId="11" fillId="10" borderId="22" xfId="0" applyNumberFormat="1" applyFont="1" applyFill="1" applyBorder="1" applyAlignment="1">
      <alignment horizontal="right" vertical="center"/>
    </xf>
    <xf numFmtId="165" fontId="11" fillId="10" borderId="40" xfId="0" applyNumberFormat="1" applyFont="1" applyFill="1" applyBorder="1" applyAlignment="1">
      <alignment horizontal="right" vertical="center"/>
    </xf>
    <xf numFmtId="0" fontId="11" fillId="9" borderId="37" xfId="0" applyFont="1" applyFill="1" applyBorder="1" applyAlignment="1">
      <alignment horizontal="center" vertical="center"/>
    </xf>
    <xf numFmtId="0" fontId="11" fillId="9" borderId="38" xfId="0" applyFont="1" applyFill="1" applyBorder="1" applyAlignment="1">
      <alignment horizontal="center" vertical="center"/>
    </xf>
    <xf numFmtId="0" fontId="11" fillId="9" borderId="41" xfId="0" applyFont="1" applyFill="1" applyBorder="1" applyAlignment="1">
      <alignment horizontal="center" vertical="center"/>
    </xf>
    <xf numFmtId="0" fontId="11" fillId="9" borderId="36" xfId="0" applyFont="1" applyFill="1" applyBorder="1" applyAlignment="1">
      <alignment horizontal="center" vertical="center"/>
    </xf>
    <xf numFmtId="0" fontId="11" fillId="9" borderId="17" xfId="0" applyFont="1" applyFill="1" applyBorder="1" applyAlignment="1">
      <alignment horizontal="center" vertical="center"/>
    </xf>
    <xf numFmtId="14" fontId="12" fillId="0" borderId="8" xfId="0" applyNumberFormat="1" applyFont="1" applyBorder="1" applyAlignment="1">
      <alignment horizontal="center" vertical="center" wrapText="1"/>
    </xf>
    <xf numFmtId="14" fontId="12" fillId="0" borderId="8" xfId="0" applyNumberFormat="1" applyFont="1" applyBorder="1" applyAlignment="1">
      <alignment horizontal="center" vertical="center"/>
    </xf>
    <xf numFmtId="0" fontId="11" fillId="9" borderId="25" xfId="0" applyFont="1" applyFill="1" applyBorder="1" applyAlignment="1">
      <alignment horizontal="center" vertical="center"/>
    </xf>
    <xf numFmtId="0" fontId="11" fillId="9" borderId="26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66" fontId="1" fillId="3" borderId="8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166" fontId="1" fillId="3" borderId="15" xfId="1" applyNumberFormat="1" applyFont="1" applyFill="1" applyBorder="1" applyAlignment="1">
      <alignment horizontal="left" vertical="center"/>
    </xf>
    <xf numFmtId="166" fontId="1" fillId="3" borderId="16" xfId="1" applyNumberFormat="1" applyFont="1" applyFill="1" applyBorder="1" applyAlignment="1">
      <alignment horizontal="left" vertical="center"/>
    </xf>
    <xf numFmtId="166" fontId="2" fillId="0" borderId="13" xfId="1" applyNumberFormat="1" applyFont="1" applyFill="1" applyBorder="1" applyAlignment="1">
      <alignment horizontal="center" vertical="center"/>
    </xf>
    <xf numFmtId="166" fontId="2" fillId="0" borderId="14" xfId="1" applyNumberFormat="1" applyFont="1" applyFill="1" applyBorder="1" applyAlignment="1">
      <alignment horizontal="center" vertical="center"/>
    </xf>
    <xf numFmtId="166" fontId="1" fillId="3" borderId="17" xfId="1" applyNumberFormat="1" applyFont="1" applyFill="1" applyBorder="1" applyAlignment="1">
      <alignment horizontal="left" vertical="center"/>
    </xf>
    <xf numFmtId="166" fontId="1" fillId="3" borderId="8" xfId="1" applyNumberFormat="1" applyFont="1" applyFill="1" applyBorder="1" applyAlignment="1">
      <alignment horizontal="left" vertical="center"/>
    </xf>
    <xf numFmtId="166" fontId="2" fillId="2" borderId="13" xfId="1" applyNumberFormat="1" applyFont="1" applyFill="1" applyBorder="1" applyAlignment="1">
      <alignment horizontal="center" vertical="center"/>
    </xf>
    <xf numFmtId="166" fontId="2" fillId="2" borderId="14" xfId="1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66" fontId="1" fillId="0" borderId="18" xfId="1" applyNumberFormat="1" applyFont="1" applyFill="1" applyBorder="1" applyAlignment="1">
      <alignment horizontal="center" vertical="center"/>
    </xf>
    <xf numFmtId="166" fontId="1" fillId="0" borderId="20" xfId="1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166" fontId="2" fillId="3" borderId="16" xfId="1" applyNumberFormat="1" applyFont="1" applyFill="1" applyBorder="1" applyAlignment="1">
      <alignment horizontal="center" vertical="center"/>
    </xf>
    <xf numFmtId="166" fontId="1" fillId="7" borderId="15" xfId="1" applyNumberFormat="1" applyFont="1" applyFill="1" applyBorder="1" applyAlignment="1">
      <alignment horizontal="left" vertical="center"/>
    </xf>
    <xf numFmtId="166" fontId="1" fillId="7" borderId="16" xfId="1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left" vertical="center"/>
    </xf>
    <xf numFmtId="0" fontId="1" fillId="6" borderId="16" xfId="0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left" vertical="center"/>
    </xf>
    <xf numFmtId="166" fontId="17" fillId="0" borderId="14" xfId="1" applyNumberFormat="1" applyFont="1" applyFill="1" applyBorder="1" applyAlignment="1">
      <alignment horizontal="center" vertical="center"/>
    </xf>
    <xf numFmtId="166" fontId="1" fillId="0" borderId="44" xfId="1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166" fontId="17" fillId="0" borderId="13" xfId="1" applyNumberFormat="1" applyFont="1" applyFill="1" applyBorder="1" applyAlignment="1">
      <alignment horizontal="center" vertical="center"/>
    </xf>
    <xf numFmtId="166" fontId="20" fillId="0" borderId="13" xfId="1" applyNumberFormat="1" applyFont="1" applyFill="1" applyBorder="1" applyAlignment="1">
      <alignment horizontal="center" vertical="center"/>
    </xf>
    <xf numFmtId="166" fontId="20" fillId="0" borderId="14" xfId="1" applyNumberFormat="1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166" fontId="6" fillId="0" borderId="13" xfId="1" applyNumberFormat="1" applyFont="1" applyFill="1" applyBorder="1" applyAlignment="1">
      <alignment horizontal="center" vertical="center"/>
    </xf>
    <xf numFmtId="166" fontId="18" fillId="0" borderId="14" xfId="1" applyNumberFormat="1" applyFont="1" applyFill="1" applyBorder="1" applyAlignment="1">
      <alignment horizontal="center" vertical="center"/>
    </xf>
    <xf numFmtId="166" fontId="6" fillId="0" borderId="14" xfId="1" applyNumberFormat="1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 wrapText="1"/>
    </xf>
  </cellXfs>
  <cellStyles count="3">
    <cellStyle name="常规" xfId="0" builtinId="0"/>
    <cellStyle name="普通 2" xfId="2"/>
    <cellStyle name="千位分隔" xfId="1" builtinId="3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76200"/>
          <a:ext cx="1457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opLeftCell="A4" workbookViewId="0">
      <selection activeCell="A15" sqref="A15"/>
    </sheetView>
  </sheetViews>
  <sheetFormatPr defaultColWidth="8.875" defaultRowHeight="14.25"/>
  <cols>
    <col min="1" max="1" width="12" customWidth="1"/>
    <col min="2" max="2" width="6.125" customWidth="1"/>
    <col min="3" max="3" width="8" customWidth="1"/>
    <col min="4" max="4" width="7.5" style="98" customWidth="1"/>
    <col min="5" max="5" width="7.125" customWidth="1"/>
    <col min="6" max="6" width="18.125" customWidth="1"/>
    <col min="7" max="7" width="6.625" customWidth="1"/>
    <col min="8" max="8" width="8.5" customWidth="1"/>
    <col min="9" max="9" width="8.375" customWidth="1"/>
    <col min="10" max="10" width="11" customWidth="1"/>
    <col min="11" max="11" width="13.375" customWidth="1"/>
  </cols>
  <sheetData>
    <row r="1" spans="1:11" ht="31.5">
      <c r="A1" s="99"/>
      <c r="B1" s="99"/>
      <c r="C1" s="99"/>
      <c r="D1" s="163" t="s">
        <v>0</v>
      </c>
      <c r="E1" s="163"/>
      <c r="F1" s="163"/>
      <c r="G1" s="163"/>
      <c r="H1" s="99"/>
      <c r="I1" s="99"/>
      <c r="J1" s="99"/>
      <c r="K1" s="124"/>
    </row>
    <row r="2" spans="1:11" s="95" customFormat="1" ht="18">
      <c r="A2" s="101"/>
      <c r="B2" s="101"/>
      <c r="C2" s="101"/>
      <c r="D2" s="163"/>
      <c r="E2" s="163"/>
      <c r="F2" s="163"/>
      <c r="G2" s="163"/>
      <c r="H2" s="101"/>
      <c r="I2" s="101"/>
      <c r="J2" s="101"/>
    </row>
    <row r="3" spans="1:11" s="95" customFormat="1" ht="31.5">
      <c r="A3" s="101"/>
      <c r="B3" s="101"/>
      <c r="C3" s="101"/>
      <c r="D3" s="100"/>
      <c r="E3" s="100"/>
      <c r="F3" s="100"/>
      <c r="G3" s="100"/>
      <c r="H3" s="101"/>
      <c r="I3" s="101"/>
      <c r="J3" s="101"/>
    </row>
    <row r="4" spans="1:11" s="95" customFormat="1" ht="18">
      <c r="A4" s="102" t="s">
        <v>1</v>
      </c>
      <c r="B4" s="102" t="s">
        <v>2</v>
      </c>
      <c r="C4" s="102"/>
      <c r="D4" s="160" t="s">
        <v>3</v>
      </c>
      <c r="E4" s="160"/>
      <c r="F4" s="160"/>
      <c r="G4" s="160" t="s">
        <v>4</v>
      </c>
      <c r="H4" s="160"/>
      <c r="I4" s="160"/>
      <c r="J4" s="160"/>
      <c r="K4" s="125"/>
    </row>
    <row r="5" spans="1:11" s="95" customFormat="1" ht="18">
      <c r="A5" s="101" t="s">
        <v>5</v>
      </c>
      <c r="B5" s="103" t="s">
        <v>6</v>
      </c>
      <c r="C5" s="104" t="s">
        <v>7</v>
      </c>
      <c r="D5" s="102" t="s">
        <v>8</v>
      </c>
      <c r="E5" s="102"/>
      <c r="F5" s="160" t="s">
        <v>9</v>
      </c>
      <c r="G5" s="160"/>
      <c r="H5" s="161" t="s">
        <v>10</v>
      </c>
      <c r="I5" s="161"/>
      <c r="J5" s="161"/>
      <c r="K5" s="125"/>
    </row>
    <row r="6" spans="1:11" s="95" customFormat="1" ht="18">
      <c r="A6" s="101"/>
      <c r="B6" s="101"/>
      <c r="C6" s="101"/>
      <c r="D6" s="105"/>
      <c r="E6" s="101"/>
      <c r="F6" s="101"/>
      <c r="G6" s="101"/>
      <c r="H6" s="101"/>
      <c r="I6" s="101"/>
      <c r="J6" s="101"/>
    </row>
    <row r="7" spans="1:11" s="95" customFormat="1" ht="21.75" customHeight="1">
      <c r="A7" s="170" t="s">
        <v>11</v>
      </c>
      <c r="B7" s="162" t="s">
        <v>12</v>
      </c>
      <c r="C7" s="162" t="s">
        <v>13</v>
      </c>
      <c r="D7" s="162" t="s">
        <v>14</v>
      </c>
      <c r="E7" s="162"/>
      <c r="F7" s="162" t="s">
        <v>15</v>
      </c>
      <c r="G7" s="162"/>
      <c r="H7" s="162" t="s">
        <v>16</v>
      </c>
      <c r="I7" s="162" t="s">
        <v>17</v>
      </c>
      <c r="J7" s="174" t="s">
        <v>18</v>
      </c>
    </row>
    <row r="8" spans="1:11" s="95" customFormat="1" ht="20.25" customHeight="1">
      <c r="A8" s="171"/>
      <c r="B8" s="164"/>
      <c r="C8" s="164"/>
      <c r="D8" s="106" t="s">
        <v>19</v>
      </c>
      <c r="E8" s="107" t="s">
        <v>20</v>
      </c>
      <c r="F8" s="164"/>
      <c r="G8" s="164"/>
      <c r="H8" s="164"/>
      <c r="I8" s="164"/>
      <c r="J8" s="175"/>
    </row>
    <row r="9" spans="1:11" s="96" customFormat="1" ht="38.25" customHeight="1">
      <c r="A9" s="108"/>
      <c r="B9" s="172" t="s">
        <v>21</v>
      </c>
      <c r="C9" s="109"/>
      <c r="D9" s="110"/>
      <c r="E9" s="110"/>
      <c r="F9" s="176"/>
      <c r="G9" s="159"/>
      <c r="H9" s="111"/>
      <c r="I9" s="111"/>
      <c r="J9" s="126"/>
    </row>
    <row r="10" spans="1:11" s="96" customFormat="1" ht="38.25" customHeight="1">
      <c r="A10" s="108"/>
      <c r="B10" s="173"/>
      <c r="C10" s="109"/>
      <c r="D10" s="110"/>
      <c r="E10" s="110"/>
      <c r="F10" s="177"/>
      <c r="G10" s="178"/>
      <c r="H10" s="111"/>
      <c r="I10" s="111"/>
      <c r="J10" s="126"/>
    </row>
    <row r="11" spans="1:11" s="96" customFormat="1" ht="38.25" customHeight="1">
      <c r="A11" s="108"/>
      <c r="B11" s="173"/>
      <c r="C11" s="109"/>
      <c r="D11" s="110"/>
      <c r="E11" s="110"/>
      <c r="F11" s="176"/>
      <c r="G11" s="159"/>
      <c r="H11" s="111"/>
      <c r="I11" s="111"/>
      <c r="J11" s="126"/>
    </row>
    <row r="12" spans="1:11" s="96" customFormat="1" ht="21.75" customHeight="1">
      <c r="A12" s="108"/>
      <c r="B12" s="173"/>
      <c r="C12" s="109"/>
      <c r="D12" s="110"/>
      <c r="E12" s="110"/>
      <c r="F12" s="159"/>
      <c r="G12" s="159"/>
      <c r="H12" s="111"/>
      <c r="I12" s="111"/>
      <c r="J12" s="126"/>
    </row>
    <row r="13" spans="1:11" s="96" customFormat="1" ht="21.75" customHeight="1">
      <c r="A13" s="108"/>
      <c r="B13" s="173"/>
      <c r="C13" s="109"/>
      <c r="D13" s="110"/>
      <c r="E13" s="110"/>
      <c r="F13" s="159"/>
      <c r="G13" s="159"/>
      <c r="H13" s="111"/>
      <c r="I13" s="111"/>
      <c r="J13" s="126"/>
    </row>
    <row r="14" spans="1:11" s="96" customFormat="1" ht="21.75" customHeight="1">
      <c r="A14" s="108"/>
      <c r="B14" s="173"/>
      <c r="C14" s="109"/>
      <c r="D14" s="110"/>
      <c r="E14" s="110"/>
      <c r="F14" s="159"/>
      <c r="G14" s="159"/>
      <c r="H14" s="111"/>
      <c r="I14" s="111"/>
      <c r="J14" s="126"/>
    </row>
    <row r="15" spans="1:11" s="96" customFormat="1" ht="21.75" customHeight="1">
      <c r="A15" s="112" t="s">
        <v>22</v>
      </c>
      <c r="B15" s="165">
        <f>SUM(J9:J14)</f>
        <v>0</v>
      </c>
      <c r="C15" s="165"/>
      <c r="D15" s="165"/>
      <c r="E15" s="165"/>
      <c r="F15" s="165"/>
      <c r="G15" s="165"/>
      <c r="H15" s="165"/>
      <c r="I15" s="165"/>
      <c r="J15" s="166"/>
    </row>
    <row r="16" spans="1:11" s="96" customFormat="1" ht="18.75" customHeight="1">
      <c r="A16" s="167" t="s">
        <v>23</v>
      </c>
      <c r="B16" s="168"/>
      <c r="C16" s="168"/>
      <c r="D16" s="168"/>
      <c r="E16" s="168"/>
      <c r="F16" s="168"/>
      <c r="G16" s="168"/>
      <c r="H16" s="168"/>
      <c r="I16" s="168"/>
      <c r="J16" s="169"/>
    </row>
    <row r="17" spans="1:10" s="97" customFormat="1" ht="36.75" customHeight="1">
      <c r="A17" s="113" t="s">
        <v>24</v>
      </c>
      <c r="B17" s="114"/>
      <c r="C17" s="114"/>
      <c r="D17" s="115"/>
      <c r="E17" s="114" t="s">
        <v>25</v>
      </c>
      <c r="F17" s="114"/>
      <c r="G17" s="114"/>
      <c r="H17" s="114" t="s">
        <v>26</v>
      </c>
      <c r="I17" s="114"/>
      <c r="J17" s="127"/>
    </row>
    <row r="18" spans="1:10" s="97" customFormat="1" ht="36" customHeight="1">
      <c r="A18" s="116" t="s">
        <v>27</v>
      </c>
      <c r="B18" s="117"/>
      <c r="C18" s="117"/>
      <c r="D18" s="118"/>
      <c r="E18" s="117" t="s">
        <v>28</v>
      </c>
      <c r="F18" s="117"/>
      <c r="G18" s="117"/>
      <c r="H18" s="117"/>
      <c r="I18" s="117"/>
      <c r="J18" s="128"/>
    </row>
    <row r="19" spans="1:10" ht="36" customHeight="1">
      <c r="A19" s="119"/>
      <c r="B19" s="120"/>
      <c r="C19" s="120"/>
      <c r="D19" s="121"/>
      <c r="E19" s="120"/>
      <c r="F19" s="120"/>
      <c r="G19" s="120"/>
      <c r="H19" s="120"/>
      <c r="I19" s="120"/>
      <c r="J19" s="120"/>
    </row>
    <row r="20" spans="1:10" ht="17.25">
      <c r="A20" s="122"/>
      <c r="B20" s="122"/>
      <c r="C20" s="122"/>
      <c r="D20" s="123"/>
      <c r="E20" s="122"/>
      <c r="F20" s="122"/>
      <c r="G20" s="122"/>
      <c r="H20" s="122"/>
      <c r="I20" s="122"/>
      <c r="J20" s="122"/>
    </row>
  </sheetData>
  <mergeCells count="22">
    <mergeCell ref="D1:G2"/>
    <mergeCell ref="F7:G8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F9:G9"/>
    <mergeCell ref="F10:G10"/>
    <mergeCell ref="F11:G11"/>
    <mergeCell ref="F12:G12"/>
    <mergeCell ref="F13:G13"/>
    <mergeCell ref="D4:F4"/>
    <mergeCell ref="G4:J4"/>
    <mergeCell ref="F5:G5"/>
    <mergeCell ref="H5:J5"/>
    <mergeCell ref="D7:E7"/>
  </mergeCells>
  <phoneticPr fontId="16" type="noConversion"/>
  <pageMargins left="0.69791666666666696" right="0.69791666666666696" top="0.75" bottom="0.75" header="0.3" footer="0.3"/>
  <pageSetup paperSize="9" scale="8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zoomScale="110" zoomScaleNormal="110" zoomScalePageLayoutView="110" workbookViewId="0">
      <selection activeCell="J16" sqref="J16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pans="1:23" s="1" customFormat="1" ht="26.1" customHeight="1">
      <c r="A1" s="6" t="s">
        <v>29</v>
      </c>
      <c r="B1" s="179" t="s">
        <v>30</v>
      </c>
      <c r="C1" s="179"/>
      <c r="D1" s="179"/>
      <c r="E1" s="179"/>
      <c r="F1" s="179"/>
      <c r="G1" s="179"/>
      <c r="H1" s="179"/>
      <c r="I1" s="179"/>
      <c r="J1" s="179"/>
    </row>
    <row r="2" spans="1:23" s="1" customFormat="1" ht="26.1" customHeight="1">
      <c r="A2" s="7" t="s">
        <v>31</v>
      </c>
      <c r="B2" s="180" t="s">
        <v>32</v>
      </c>
      <c r="C2" s="179"/>
      <c r="D2" s="179"/>
      <c r="E2" s="179"/>
      <c r="F2" s="179"/>
      <c r="G2" s="179"/>
      <c r="H2" s="179"/>
      <c r="I2" s="179"/>
      <c r="J2" s="179"/>
    </row>
    <row r="3" spans="1:23" s="1" customFormat="1" ht="26.1" customHeight="1">
      <c r="A3" s="7" t="s">
        <v>33</v>
      </c>
      <c r="B3" s="179" t="s">
        <v>34</v>
      </c>
      <c r="C3" s="179"/>
      <c r="D3" s="179"/>
      <c r="E3" s="179"/>
      <c r="F3" s="179"/>
      <c r="G3" s="179"/>
      <c r="H3" s="179"/>
      <c r="I3" s="179"/>
      <c r="J3" s="179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00000000000001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" customHeight="1">
      <c r="A6" s="7" t="s">
        <v>39</v>
      </c>
      <c r="B6" s="11" t="s">
        <v>40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86" t="s">
        <v>41</v>
      </c>
      <c r="B7" s="187"/>
      <c r="C7" s="188"/>
      <c r="D7" s="181" t="s">
        <v>42</v>
      </c>
      <c r="E7" s="181"/>
      <c r="F7" s="181"/>
      <c r="G7" s="181"/>
      <c r="H7" s="181"/>
      <c r="I7" s="181"/>
      <c r="J7" s="184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189"/>
      <c r="B8" s="190"/>
      <c r="C8" s="191"/>
      <c r="D8" s="182" t="s">
        <v>44</v>
      </c>
      <c r="E8" s="182"/>
      <c r="F8" s="182"/>
      <c r="G8" s="182"/>
      <c r="H8" s="183" t="s">
        <v>45</v>
      </c>
      <c r="I8" s="183"/>
      <c r="J8" s="185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192"/>
      <c r="B9" s="193"/>
      <c r="C9" s="194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185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1.95" customHeight="1">
      <c r="A10" s="208" t="s">
        <v>50</v>
      </c>
      <c r="B10" s="195" t="s">
        <v>51</v>
      </c>
      <c r="C10" s="196"/>
      <c r="D10" s="23">
        <v>1</v>
      </c>
      <c r="E10" s="23" t="s">
        <v>52</v>
      </c>
      <c r="F10" s="23">
        <v>1</v>
      </c>
      <c r="G10" s="23" t="s">
        <v>53</v>
      </c>
      <c r="H10" s="24">
        <v>450</v>
      </c>
      <c r="I10" s="24"/>
      <c r="J10" s="53" t="s">
        <v>54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1.95" customHeight="1">
      <c r="A11" s="209"/>
      <c r="B11" s="195" t="s">
        <v>55</v>
      </c>
      <c r="C11" s="196"/>
      <c r="D11" s="23">
        <v>20</v>
      </c>
      <c r="E11" s="23" t="s">
        <v>52</v>
      </c>
      <c r="F11" s="23">
        <v>1</v>
      </c>
      <c r="G11" s="23" t="s">
        <v>53</v>
      </c>
      <c r="H11" s="24">
        <v>450</v>
      </c>
      <c r="I11" s="24"/>
      <c r="J11" s="53" t="s">
        <v>54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16.5" customHeight="1">
      <c r="A12" s="197" t="s">
        <v>56</v>
      </c>
      <c r="B12" s="198"/>
      <c r="C12" s="198"/>
      <c r="D12" s="26"/>
      <c r="E12" s="27"/>
      <c r="F12" s="27"/>
      <c r="G12" s="27"/>
      <c r="H12" s="27"/>
      <c r="I12" s="54">
        <f>SUM(I10:I11)</f>
        <v>0</v>
      </c>
      <c r="J12" s="55" t="s">
        <v>57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1.95" customHeight="1">
      <c r="A13" s="210"/>
      <c r="B13" s="199" t="s">
        <v>58</v>
      </c>
      <c r="C13" s="200"/>
      <c r="D13" s="28">
        <v>50</v>
      </c>
      <c r="E13" s="28" t="s">
        <v>59</v>
      </c>
      <c r="F13" s="28">
        <v>1</v>
      </c>
      <c r="G13" s="28" t="s">
        <v>60</v>
      </c>
      <c r="H13" s="29">
        <v>80</v>
      </c>
      <c r="I13" s="24">
        <f>H13*F13*D13</f>
        <v>4000</v>
      </c>
      <c r="J13" s="56" t="s">
        <v>61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21.95" customHeight="1">
      <c r="A14" s="210"/>
      <c r="B14" s="199" t="s">
        <v>62</v>
      </c>
      <c r="C14" s="200"/>
      <c r="D14" s="28"/>
      <c r="E14" s="28" t="s">
        <v>59</v>
      </c>
      <c r="F14" s="28"/>
      <c r="G14" s="28" t="s">
        <v>60</v>
      </c>
      <c r="H14" s="29"/>
      <c r="I14" s="24"/>
      <c r="J14" s="57"/>
    </row>
    <row r="15" spans="1:23" s="2" customFormat="1" ht="16.5" customHeight="1">
      <c r="A15" s="201" t="s">
        <v>63</v>
      </c>
      <c r="B15" s="202"/>
      <c r="C15" s="202"/>
      <c r="D15" s="18"/>
      <c r="E15" s="18"/>
      <c r="F15" s="18"/>
      <c r="G15" s="18"/>
      <c r="H15" s="18"/>
      <c r="I15" s="52">
        <f>SUM(I13:I14)</f>
        <v>4000</v>
      </c>
      <c r="J15" s="58"/>
    </row>
    <row r="16" spans="1:23" s="3" customFormat="1" ht="23.1" customHeight="1">
      <c r="A16" s="211" t="s">
        <v>64</v>
      </c>
      <c r="B16" s="203" t="s">
        <v>65</v>
      </c>
      <c r="C16" s="204"/>
      <c r="D16" s="30">
        <v>1</v>
      </c>
      <c r="E16" s="31" t="s">
        <v>66</v>
      </c>
      <c r="F16" s="30">
        <v>1</v>
      </c>
      <c r="G16" s="31" t="s">
        <v>67</v>
      </c>
      <c r="H16" s="32">
        <v>13000</v>
      </c>
      <c r="I16" s="59">
        <v>13000</v>
      </c>
      <c r="J16" s="60" t="s">
        <v>68</v>
      </c>
    </row>
    <row r="17" spans="1:10" s="3" customFormat="1" ht="23.1" customHeight="1">
      <c r="A17" s="212"/>
      <c r="B17" s="203" t="s">
        <v>69</v>
      </c>
      <c r="C17" s="204"/>
      <c r="D17" s="30">
        <v>1</v>
      </c>
      <c r="E17" s="31" t="s">
        <v>70</v>
      </c>
      <c r="F17" s="30">
        <v>1</v>
      </c>
      <c r="G17" s="31" t="s">
        <v>66</v>
      </c>
      <c r="H17" s="32">
        <v>4000</v>
      </c>
      <c r="I17" s="59">
        <f>H17*F17</f>
        <v>4000</v>
      </c>
      <c r="J17" s="60"/>
    </row>
    <row r="18" spans="1:10" s="2" customFormat="1" ht="16.5" customHeight="1">
      <c r="A18" s="201" t="s">
        <v>71</v>
      </c>
      <c r="B18" s="202"/>
      <c r="C18" s="202"/>
      <c r="D18" s="18"/>
      <c r="E18" s="18"/>
      <c r="F18" s="18"/>
      <c r="G18" s="18"/>
      <c r="H18" s="18"/>
      <c r="I18" s="52">
        <f>SUM(I16:I17)</f>
        <v>17000</v>
      </c>
      <c r="J18" s="58"/>
    </row>
    <row r="19" spans="1:10" s="2" customFormat="1" ht="24" customHeight="1">
      <c r="A19" s="212"/>
      <c r="B19" s="199" t="s">
        <v>72</v>
      </c>
      <c r="C19" s="200"/>
      <c r="D19" s="33">
        <v>1</v>
      </c>
      <c r="E19" s="28" t="s">
        <v>73</v>
      </c>
      <c r="F19" s="33">
        <v>15</v>
      </c>
      <c r="G19" s="28" t="s">
        <v>74</v>
      </c>
      <c r="H19" s="34">
        <v>150</v>
      </c>
      <c r="I19" s="24">
        <v>750</v>
      </c>
      <c r="J19" s="61" t="s">
        <v>75</v>
      </c>
    </row>
    <row r="20" spans="1:10" s="2" customFormat="1" ht="24" customHeight="1">
      <c r="A20" s="212"/>
      <c r="B20" s="199" t="s">
        <v>76</v>
      </c>
      <c r="C20" s="200"/>
      <c r="D20" s="33">
        <v>6</v>
      </c>
      <c r="E20" s="28" t="s">
        <v>73</v>
      </c>
      <c r="F20" s="33">
        <v>1</v>
      </c>
      <c r="G20" s="28" t="s">
        <v>60</v>
      </c>
      <c r="H20" s="34">
        <v>200</v>
      </c>
      <c r="I20" s="24">
        <v>400</v>
      </c>
      <c r="J20" s="60" t="s">
        <v>77</v>
      </c>
    </row>
    <row r="21" spans="1:10" s="2" customFormat="1" ht="24" customHeight="1">
      <c r="A21" s="212"/>
      <c r="B21" s="199" t="s">
        <v>78</v>
      </c>
      <c r="C21" s="200"/>
      <c r="D21" s="33">
        <v>2</v>
      </c>
      <c r="E21" s="28" t="s">
        <v>79</v>
      </c>
      <c r="F21" s="33">
        <v>1</v>
      </c>
      <c r="G21" s="28" t="s">
        <v>60</v>
      </c>
      <c r="H21" s="34">
        <v>200</v>
      </c>
      <c r="I21" s="24">
        <f>H21*F21*D21</f>
        <v>400</v>
      </c>
      <c r="J21" s="62" t="s">
        <v>80</v>
      </c>
    </row>
    <row r="22" spans="1:10" s="2" customFormat="1" ht="24" customHeight="1">
      <c r="A22" s="212"/>
      <c r="B22" s="199" t="s">
        <v>81</v>
      </c>
      <c r="C22" s="200"/>
      <c r="D22" s="33">
        <v>2</v>
      </c>
      <c r="E22" s="33" t="s">
        <v>82</v>
      </c>
      <c r="F22" s="33">
        <v>1</v>
      </c>
      <c r="G22" s="33" t="s">
        <v>60</v>
      </c>
      <c r="H22" s="34">
        <v>50</v>
      </c>
      <c r="I22" s="24">
        <v>100</v>
      </c>
      <c r="J22" s="62"/>
    </row>
    <row r="23" spans="1:10" s="2" customFormat="1" ht="24" customHeight="1">
      <c r="A23" s="212"/>
      <c r="B23" s="199" t="s">
        <v>83</v>
      </c>
      <c r="C23" s="200"/>
      <c r="D23" s="33">
        <v>2</v>
      </c>
      <c r="E23" s="33" t="s">
        <v>84</v>
      </c>
      <c r="F23" s="33">
        <v>1</v>
      </c>
      <c r="G23" s="33" t="s">
        <v>60</v>
      </c>
      <c r="H23" s="34">
        <v>50</v>
      </c>
      <c r="I23" s="24">
        <v>100</v>
      </c>
      <c r="J23" s="62"/>
    </row>
    <row r="24" spans="1:10" s="2" customFormat="1" ht="24" customHeight="1">
      <c r="A24" s="212"/>
      <c r="B24" s="199" t="s">
        <v>85</v>
      </c>
      <c r="C24" s="200"/>
      <c r="D24" s="33">
        <v>10</v>
      </c>
      <c r="E24" s="33" t="s">
        <v>73</v>
      </c>
      <c r="F24" s="33">
        <v>1</v>
      </c>
      <c r="G24" s="33" t="s">
        <v>60</v>
      </c>
      <c r="H24" s="34">
        <v>100</v>
      </c>
      <c r="I24" s="24">
        <f>H24*F24*D24</f>
        <v>1000</v>
      </c>
      <c r="J24" s="62" t="s">
        <v>86</v>
      </c>
    </row>
    <row r="25" spans="1:10" s="2" customFormat="1" ht="24" customHeight="1">
      <c r="A25" s="212"/>
      <c r="B25" s="217" t="s">
        <v>87</v>
      </c>
      <c r="C25" s="218"/>
      <c r="D25" s="33">
        <v>10</v>
      </c>
      <c r="E25" s="33" t="s">
        <v>88</v>
      </c>
      <c r="F25" s="33">
        <v>1</v>
      </c>
      <c r="G25" s="33" t="s">
        <v>60</v>
      </c>
      <c r="H25" s="34">
        <v>150</v>
      </c>
      <c r="I25" s="24">
        <f>H25*D25</f>
        <v>1500</v>
      </c>
      <c r="J25" s="63"/>
    </row>
    <row r="26" spans="1:10" s="2" customFormat="1" ht="24" customHeight="1">
      <c r="A26" s="212"/>
      <c r="B26" s="217" t="s">
        <v>89</v>
      </c>
      <c r="C26" s="218"/>
      <c r="D26" s="33">
        <v>12</v>
      </c>
      <c r="E26" s="33" t="s">
        <v>88</v>
      </c>
      <c r="F26" s="33">
        <v>1</v>
      </c>
      <c r="G26" s="33" t="s">
        <v>60</v>
      </c>
      <c r="H26" s="34">
        <v>225</v>
      </c>
      <c r="I26" s="24">
        <v>300</v>
      </c>
      <c r="J26" s="63" t="s">
        <v>90</v>
      </c>
    </row>
    <row r="27" spans="1:10" s="2" customFormat="1" ht="24" customHeight="1">
      <c r="A27" s="212"/>
      <c r="B27" s="217" t="s">
        <v>91</v>
      </c>
      <c r="C27" s="218"/>
      <c r="D27" s="33">
        <v>1</v>
      </c>
      <c r="E27" s="33" t="s">
        <v>67</v>
      </c>
      <c r="F27" s="33">
        <v>1</v>
      </c>
      <c r="G27" s="33" t="s">
        <v>60</v>
      </c>
      <c r="H27" s="34">
        <v>1200</v>
      </c>
      <c r="I27" s="24">
        <v>400</v>
      </c>
      <c r="J27" s="63" t="s">
        <v>92</v>
      </c>
    </row>
    <row r="28" spans="1:10" s="2" customFormat="1" ht="24" customHeight="1">
      <c r="A28" s="201" t="s">
        <v>93</v>
      </c>
      <c r="B28" s="202"/>
      <c r="C28" s="202"/>
      <c r="D28" s="18"/>
      <c r="E28" s="18"/>
      <c r="F28" s="18"/>
      <c r="G28" s="18"/>
      <c r="H28" s="18"/>
      <c r="I28" s="52">
        <f>SUM(I19:I27)</f>
        <v>4950</v>
      </c>
      <c r="J28" s="58"/>
    </row>
    <row r="29" spans="1:10" s="2" customFormat="1" ht="24" customHeight="1">
      <c r="A29" s="213" t="s">
        <v>94</v>
      </c>
      <c r="B29" s="222" t="s">
        <v>95</v>
      </c>
      <c r="C29" s="222"/>
      <c r="D29" s="35">
        <v>2</v>
      </c>
      <c r="E29" s="35" t="s">
        <v>59</v>
      </c>
      <c r="F29" s="35">
        <v>2</v>
      </c>
      <c r="G29" s="35" t="s">
        <v>60</v>
      </c>
      <c r="H29" s="36">
        <v>1430</v>
      </c>
      <c r="I29" s="36">
        <v>1907</v>
      </c>
      <c r="J29" s="64" t="s">
        <v>96</v>
      </c>
    </row>
    <row r="30" spans="1:10" s="2" customFormat="1" ht="24" customHeight="1">
      <c r="A30" s="214"/>
      <c r="B30" s="215" t="s">
        <v>97</v>
      </c>
      <c r="C30" s="216"/>
      <c r="D30" s="35">
        <v>1</v>
      </c>
      <c r="E30" s="35" t="s">
        <v>52</v>
      </c>
      <c r="F30" s="35">
        <v>5</v>
      </c>
      <c r="G30" s="35" t="s">
        <v>53</v>
      </c>
      <c r="H30" s="36">
        <v>450</v>
      </c>
      <c r="I30" s="36">
        <v>700</v>
      </c>
      <c r="J30" s="64" t="s">
        <v>98</v>
      </c>
    </row>
    <row r="31" spans="1:10" s="2" customFormat="1" ht="24" customHeight="1">
      <c r="A31" s="214"/>
      <c r="B31" s="215" t="s">
        <v>94</v>
      </c>
      <c r="C31" s="216"/>
      <c r="D31" s="35">
        <v>2</v>
      </c>
      <c r="E31" s="35" t="s">
        <v>59</v>
      </c>
      <c r="F31" s="35">
        <v>5</v>
      </c>
      <c r="G31" s="35" t="s">
        <v>66</v>
      </c>
      <c r="H31" s="36">
        <v>200</v>
      </c>
      <c r="I31" s="36">
        <v>667</v>
      </c>
      <c r="J31" s="64" t="s">
        <v>92</v>
      </c>
    </row>
    <row r="32" spans="1:10" s="2" customFormat="1" ht="24" customHeight="1">
      <c r="A32" s="214"/>
      <c r="B32" s="217" t="s">
        <v>99</v>
      </c>
      <c r="C32" s="218"/>
      <c r="D32" s="35">
        <v>2</v>
      </c>
      <c r="E32" s="35" t="s">
        <v>59</v>
      </c>
      <c r="F32" s="35">
        <v>5</v>
      </c>
      <c r="G32" s="35" t="s">
        <v>66</v>
      </c>
      <c r="H32" s="36">
        <v>100</v>
      </c>
      <c r="I32" s="36">
        <v>334</v>
      </c>
      <c r="J32" s="64" t="s">
        <v>92</v>
      </c>
    </row>
    <row r="33" spans="1:10" s="2" customFormat="1" ht="25.5" customHeight="1">
      <c r="A33" s="25" t="s">
        <v>100</v>
      </c>
      <c r="B33" s="219"/>
      <c r="C33" s="219"/>
      <c r="D33" s="37"/>
      <c r="E33" s="37"/>
      <c r="F33" s="37"/>
      <c r="G33" s="37"/>
      <c r="H33" s="38"/>
      <c r="I33" s="52">
        <f>SUM(I29:I32)</f>
        <v>3608</v>
      </c>
      <c r="J33" s="58"/>
    </row>
    <row r="34" spans="1:10" s="2" customFormat="1" ht="24" customHeight="1">
      <c r="A34" s="39" t="s">
        <v>101</v>
      </c>
      <c r="B34" s="40"/>
      <c r="C34" s="40"/>
      <c r="D34" s="41"/>
      <c r="E34" s="41"/>
      <c r="F34" s="41"/>
      <c r="G34" s="41"/>
      <c r="H34" s="42"/>
      <c r="I34" s="65">
        <f>I12+I15+I18+I28+I33</f>
        <v>29558</v>
      </c>
      <c r="J34" s="66"/>
    </row>
    <row r="35" spans="1:10" s="2" customFormat="1">
      <c r="A35" s="220" t="s">
        <v>102</v>
      </c>
      <c r="B35" s="221"/>
      <c r="C35" s="221"/>
      <c r="D35" s="44"/>
      <c r="E35" s="45"/>
      <c r="F35" s="45"/>
      <c r="G35" s="45"/>
      <c r="H35" s="45"/>
      <c r="I35" s="67">
        <f>SUM(I34-I33)*10%</f>
        <v>2595</v>
      </c>
      <c r="J35" s="68"/>
    </row>
    <row r="36" spans="1:10" s="2" customFormat="1">
      <c r="A36" s="43" t="s">
        <v>103</v>
      </c>
      <c r="B36" s="46"/>
      <c r="C36" s="46"/>
      <c r="D36" s="44"/>
      <c r="E36" s="45"/>
      <c r="F36" s="45"/>
      <c r="G36" s="45"/>
      <c r="H36" s="45"/>
      <c r="I36" s="67">
        <f>(I34+I35)*0.06</f>
        <v>1929.1799999999998</v>
      </c>
      <c r="J36" s="68"/>
    </row>
    <row r="37" spans="1:10" s="2" customFormat="1" ht="23.1" customHeight="1">
      <c r="A37" s="205" t="s">
        <v>104</v>
      </c>
      <c r="B37" s="206"/>
      <c r="C37" s="207"/>
      <c r="D37" s="47"/>
      <c r="E37" s="48"/>
      <c r="F37" s="48"/>
      <c r="G37" s="48"/>
      <c r="H37" s="48"/>
      <c r="I37" s="69">
        <f>I34+I35+I36</f>
        <v>34082.18</v>
      </c>
      <c r="J37" s="70"/>
    </row>
    <row r="38" spans="1:10" ht="16.5" customHeight="1">
      <c r="A38" s="6"/>
      <c r="B38" s="49"/>
      <c r="C38" s="49"/>
      <c r="D38" s="50"/>
      <c r="E38" s="50"/>
      <c r="F38" s="50"/>
      <c r="G38" s="50"/>
      <c r="H38" s="50"/>
      <c r="I38" s="50"/>
    </row>
  </sheetData>
  <mergeCells count="39"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  <mergeCell ref="B20:C20"/>
    <mergeCell ref="B21:C21"/>
    <mergeCell ref="B22:C22"/>
    <mergeCell ref="B23:C23"/>
    <mergeCell ref="B24:C24"/>
    <mergeCell ref="A15:C15"/>
    <mergeCell ref="B16:C16"/>
    <mergeCell ref="B17:C17"/>
    <mergeCell ref="A18:C18"/>
    <mergeCell ref="B19:C19"/>
    <mergeCell ref="B10:C10"/>
    <mergeCell ref="B11:C11"/>
    <mergeCell ref="A12:C12"/>
    <mergeCell ref="B13:C13"/>
    <mergeCell ref="B14:C14"/>
    <mergeCell ref="B1:J1"/>
    <mergeCell ref="B2:J2"/>
    <mergeCell ref="B3:J3"/>
    <mergeCell ref="D7:I7"/>
    <mergeCell ref="D8:G8"/>
    <mergeCell ref="H8:I8"/>
    <mergeCell ref="J7:J9"/>
    <mergeCell ref="A7:C9"/>
  </mergeCells>
  <phoneticPr fontId="16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0"/>
  <sheetViews>
    <sheetView showGridLines="0" topLeftCell="A13" zoomScale="90" zoomScaleNormal="90" workbookViewId="0">
      <selection activeCell="G32" sqref="G32"/>
    </sheetView>
  </sheetViews>
  <sheetFormatPr defaultColWidth="8.875" defaultRowHeight="16.5"/>
  <cols>
    <col min="1" max="1" width="15.875" style="4" customWidth="1"/>
    <col min="2" max="2" width="35.875" style="2" customWidth="1"/>
    <col min="3" max="3" width="18.625" style="2" customWidth="1"/>
    <col min="4" max="7" width="6.625" style="4" customWidth="1"/>
    <col min="8" max="8" width="13.5" style="5" customWidth="1"/>
    <col min="9" max="9" width="18.625" style="5" customWidth="1"/>
    <col min="10" max="10" width="74.625" style="2" customWidth="1"/>
    <col min="11" max="16384" width="8.875" style="4"/>
  </cols>
  <sheetData>
    <row r="1" spans="1:23" s="1" customFormat="1" ht="26.1" customHeight="1">
      <c r="A1" s="50" t="s">
        <v>105</v>
      </c>
      <c r="B1" s="71" t="s">
        <v>189</v>
      </c>
      <c r="C1" s="71"/>
      <c r="D1" s="71"/>
      <c r="E1" s="71"/>
      <c r="F1" s="71"/>
      <c r="G1" s="71"/>
      <c r="H1" s="71"/>
      <c r="I1" s="83"/>
      <c r="J1" s="84"/>
    </row>
    <row r="2" spans="1:23" s="1" customFormat="1" ht="26.1" customHeight="1">
      <c r="A2" s="50" t="s">
        <v>106</v>
      </c>
      <c r="B2" s="71" t="s">
        <v>192</v>
      </c>
      <c r="C2" s="71"/>
      <c r="D2" s="71"/>
      <c r="E2" s="71"/>
      <c r="F2" s="71"/>
      <c r="G2" s="71"/>
      <c r="H2" s="71"/>
      <c r="I2" s="83"/>
      <c r="J2" s="84"/>
    </row>
    <row r="3" spans="1:23" s="1" customFormat="1" ht="21" customHeight="1">
      <c r="A3" s="50" t="s">
        <v>107</v>
      </c>
      <c r="B3" s="129" t="s">
        <v>129</v>
      </c>
      <c r="C3" s="71"/>
      <c r="D3" s="72"/>
      <c r="E3" s="72"/>
      <c r="F3" s="72"/>
      <c r="G3" s="72"/>
      <c r="H3" s="72"/>
      <c r="I3" s="85"/>
      <c r="J3" s="72"/>
    </row>
    <row r="4" spans="1:23" s="1" customFormat="1" ht="21" customHeight="1">
      <c r="A4" s="50" t="s">
        <v>108</v>
      </c>
      <c r="B4" s="129" t="s">
        <v>130</v>
      </c>
      <c r="C4" s="71"/>
      <c r="D4" s="72"/>
      <c r="E4" s="72"/>
      <c r="F4" s="72"/>
      <c r="G4" s="72"/>
      <c r="H4" s="72"/>
      <c r="I4" s="85"/>
      <c r="J4" s="72"/>
    </row>
    <row r="5" spans="1:23" s="1" customFormat="1" ht="20.100000000000001" customHeight="1">
      <c r="A5" s="50" t="s">
        <v>37</v>
      </c>
      <c r="B5" s="130" t="s">
        <v>131</v>
      </c>
      <c r="C5" s="71"/>
      <c r="D5" s="73"/>
      <c r="E5" s="73"/>
      <c r="F5" s="73"/>
      <c r="G5" s="73"/>
      <c r="H5" s="74"/>
      <c r="I5" s="74"/>
      <c r="J5" s="73"/>
    </row>
    <row r="6" spans="1:23" s="1" customFormat="1" ht="26.1" customHeight="1">
      <c r="A6" s="50" t="s">
        <v>39</v>
      </c>
      <c r="B6" s="131" t="s">
        <v>143</v>
      </c>
      <c r="C6" s="75"/>
      <c r="D6" s="75"/>
      <c r="E6" s="75"/>
      <c r="F6" s="75"/>
      <c r="G6" s="75"/>
      <c r="H6" s="75"/>
      <c r="I6" s="86"/>
      <c r="J6" s="75"/>
    </row>
    <row r="7" spans="1:23" ht="16.5" customHeight="1">
      <c r="A7" s="12" t="s">
        <v>41</v>
      </c>
      <c r="B7" s="13"/>
      <c r="C7" s="14"/>
      <c r="D7" s="76" t="s">
        <v>42</v>
      </c>
      <c r="E7" s="77"/>
      <c r="F7" s="77"/>
      <c r="G7" s="77"/>
      <c r="H7" s="77"/>
      <c r="I7" s="87"/>
      <c r="J7" s="88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15" t="s">
        <v>193</v>
      </c>
      <c r="B8" s="16"/>
      <c r="C8" s="17"/>
      <c r="D8" s="78" t="s">
        <v>44</v>
      </c>
      <c r="E8" s="79"/>
      <c r="F8" s="79"/>
      <c r="G8" s="80"/>
      <c r="H8" s="81" t="s">
        <v>45</v>
      </c>
      <c r="I8" s="89"/>
      <c r="J8" s="90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20"/>
      <c r="B9" s="21"/>
      <c r="C9" s="22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9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1.95" customHeight="1">
      <c r="A10" s="232" t="s">
        <v>109</v>
      </c>
      <c r="B10" s="229" t="s">
        <v>132</v>
      </c>
      <c r="C10" s="200"/>
      <c r="D10" s="28">
        <v>127</v>
      </c>
      <c r="E10" s="132" t="s">
        <v>133</v>
      </c>
      <c r="F10" s="28">
        <v>1</v>
      </c>
      <c r="G10" s="28" t="s">
        <v>60</v>
      </c>
      <c r="H10" s="29">
        <v>158</v>
      </c>
      <c r="I10" s="24">
        <f>H10*F10*D10</f>
        <v>20066</v>
      </c>
      <c r="J10" s="56" t="s">
        <v>196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1.95" customHeight="1">
      <c r="A11" s="233"/>
      <c r="B11" s="229" t="s">
        <v>134</v>
      </c>
      <c r="C11" s="200"/>
      <c r="D11" s="28">
        <v>11</v>
      </c>
      <c r="E11" s="132" t="s">
        <v>135</v>
      </c>
      <c r="F11" s="28">
        <v>1</v>
      </c>
      <c r="G11" s="28" t="s">
        <v>60</v>
      </c>
      <c r="H11" s="29">
        <v>2300</v>
      </c>
      <c r="I11" s="24">
        <f>H11*F11*D11</f>
        <v>25300</v>
      </c>
      <c r="J11" s="56" t="s">
        <v>144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21.95" customHeight="1">
      <c r="A12" s="233"/>
      <c r="B12" s="199" t="s">
        <v>172</v>
      </c>
      <c r="C12" s="226"/>
      <c r="D12" s="28">
        <v>16</v>
      </c>
      <c r="E12" s="28" t="s">
        <v>149</v>
      </c>
      <c r="F12" s="28">
        <v>1</v>
      </c>
      <c r="G12" s="28" t="s">
        <v>150</v>
      </c>
      <c r="H12" s="29">
        <v>230</v>
      </c>
      <c r="I12" s="24">
        <f t="shared" ref="I12:I18" si="0">D12*F12*H12</f>
        <v>3680</v>
      </c>
      <c r="J12" s="56" t="s">
        <v>188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1.95" customHeight="1">
      <c r="A13" s="233"/>
      <c r="B13" s="235" t="s">
        <v>153</v>
      </c>
      <c r="C13" s="200"/>
      <c r="D13" s="28">
        <v>12</v>
      </c>
      <c r="E13" s="132" t="s">
        <v>135</v>
      </c>
      <c r="F13" s="28">
        <v>6</v>
      </c>
      <c r="G13" s="28" t="s">
        <v>112</v>
      </c>
      <c r="H13" s="29">
        <v>100</v>
      </c>
      <c r="I13" s="24">
        <f t="shared" si="0"/>
        <v>7200</v>
      </c>
      <c r="J13" s="135"/>
    </row>
    <row r="14" spans="1:23" s="2" customFormat="1" ht="21.95" customHeight="1">
      <c r="A14" s="233"/>
      <c r="B14" s="235" t="s">
        <v>173</v>
      </c>
      <c r="C14" s="237"/>
      <c r="D14" s="28">
        <v>1</v>
      </c>
      <c r="E14" s="28" t="s">
        <v>150</v>
      </c>
      <c r="F14" s="28">
        <v>1</v>
      </c>
      <c r="G14" s="28" t="s">
        <v>150</v>
      </c>
      <c r="H14" s="29">
        <v>200</v>
      </c>
      <c r="I14" s="24">
        <f t="shared" si="0"/>
        <v>200</v>
      </c>
      <c r="J14" s="135"/>
    </row>
    <row r="15" spans="1:23" s="2" customFormat="1" ht="21.95" customHeight="1">
      <c r="A15" s="233"/>
      <c r="B15" s="235" t="s">
        <v>151</v>
      </c>
      <c r="C15" s="236"/>
      <c r="D15" s="28">
        <v>36</v>
      </c>
      <c r="E15" s="28" t="s">
        <v>152</v>
      </c>
      <c r="F15" s="28">
        <v>1</v>
      </c>
      <c r="G15" s="28" t="s">
        <v>150</v>
      </c>
      <c r="H15" s="29">
        <v>84</v>
      </c>
      <c r="I15" s="24">
        <f t="shared" si="0"/>
        <v>3024</v>
      </c>
      <c r="J15" s="136" t="s">
        <v>177</v>
      </c>
    </row>
    <row r="16" spans="1:23" s="2" customFormat="1" ht="21.95" customHeight="1">
      <c r="A16" s="233"/>
      <c r="B16" s="235" t="s">
        <v>180</v>
      </c>
      <c r="C16" s="237"/>
      <c r="D16" s="28">
        <v>1</v>
      </c>
      <c r="E16" s="28" t="s">
        <v>181</v>
      </c>
      <c r="F16" s="28">
        <v>1</v>
      </c>
      <c r="G16" s="28" t="s">
        <v>150</v>
      </c>
      <c r="H16" s="29">
        <v>100</v>
      </c>
      <c r="I16" s="24">
        <f t="shared" si="0"/>
        <v>100</v>
      </c>
      <c r="J16" s="136"/>
    </row>
    <row r="17" spans="1:23" s="2" customFormat="1" ht="21.95" customHeight="1">
      <c r="A17" s="233"/>
      <c r="B17" s="235" t="s">
        <v>170</v>
      </c>
      <c r="C17" s="237"/>
      <c r="D17" s="28">
        <v>4</v>
      </c>
      <c r="E17" s="28" t="s">
        <v>171</v>
      </c>
      <c r="F17" s="28">
        <v>1</v>
      </c>
      <c r="G17" s="28" t="s">
        <v>150</v>
      </c>
      <c r="H17" s="29">
        <v>40</v>
      </c>
      <c r="I17" s="24">
        <f t="shared" si="0"/>
        <v>160</v>
      </c>
      <c r="J17" s="136" t="s">
        <v>178</v>
      </c>
    </row>
    <row r="18" spans="1:23" s="2" customFormat="1" ht="21.95" customHeight="1">
      <c r="A18" s="234"/>
      <c r="B18" s="235" t="s">
        <v>191</v>
      </c>
      <c r="C18" s="237"/>
      <c r="D18" s="28">
        <v>11</v>
      </c>
      <c r="E18" s="28" t="s">
        <v>110</v>
      </c>
      <c r="F18" s="28">
        <v>2</v>
      </c>
      <c r="G18" s="28" t="s">
        <v>112</v>
      </c>
      <c r="H18" s="29">
        <v>12</v>
      </c>
      <c r="I18" s="24">
        <f t="shared" si="0"/>
        <v>264</v>
      </c>
      <c r="J18" s="136" t="s">
        <v>179</v>
      </c>
    </row>
    <row r="19" spans="1:23" s="2" customFormat="1" ht="16.5" customHeight="1">
      <c r="A19" s="201" t="s">
        <v>63</v>
      </c>
      <c r="B19" s="202"/>
      <c r="C19" s="202"/>
      <c r="D19" s="18"/>
      <c r="E19" s="18"/>
      <c r="F19" s="18"/>
      <c r="G19" s="18"/>
      <c r="H19" s="18"/>
      <c r="I19" s="52">
        <f>SUM(I10:I18)</f>
        <v>59994</v>
      </c>
      <c r="J19" s="58"/>
    </row>
    <row r="20" spans="1:23" s="2" customFormat="1" ht="21.95" customHeight="1">
      <c r="A20" s="232" t="s">
        <v>113</v>
      </c>
      <c r="B20" s="199" t="s">
        <v>114</v>
      </c>
      <c r="C20" s="200"/>
      <c r="D20" s="28">
        <v>0</v>
      </c>
      <c r="E20" s="28" t="s">
        <v>52</v>
      </c>
      <c r="F20" s="28">
        <v>1</v>
      </c>
      <c r="G20" s="28" t="s">
        <v>53</v>
      </c>
      <c r="H20" s="29">
        <v>650</v>
      </c>
      <c r="I20" s="24">
        <f t="shared" ref="I20:I25" si="1">D20*F20*H20</f>
        <v>0</v>
      </c>
      <c r="J20" s="134" t="s">
        <v>142</v>
      </c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</row>
    <row r="21" spans="1:23" s="2" customFormat="1" ht="21.95" customHeight="1">
      <c r="A21" s="233"/>
      <c r="B21" s="199" t="s">
        <v>115</v>
      </c>
      <c r="C21" s="200"/>
      <c r="D21" s="28">
        <v>0</v>
      </c>
      <c r="E21" s="28" t="s">
        <v>52</v>
      </c>
      <c r="F21" s="28">
        <v>1</v>
      </c>
      <c r="G21" s="28" t="s">
        <v>53</v>
      </c>
      <c r="H21" s="29">
        <v>650</v>
      </c>
      <c r="I21" s="24">
        <f t="shared" si="1"/>
        <v>0</v>
      </c>
      <c r="J21" s="56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</row>
    <row r="22" spans="1:23" s="2" customFormat="1" ht="21.95" customHeight="1">
      <c r="A22" s="233"/>
      <c r="B22" s="199" t="s">
        <v>157</v>
      </c>
      <c r="C22" s="200"/>
      <c r="D22" s="28">
        <v>2</v>
      </c>
      <c r="E22" s="28" t="s">
        <v>158</v>
      </c>
      <c r="F22" s="28">
        <v>3</v>
      </c>
      <c r="G22" s="28" t="s">
        <v>159</v>
      </c>
      <c r="H22" s="29">
        <v>300</v>
      </c>
      <c r="I22" s="24">
        <f t="shared" si="1"/>
        <v>1800</v>
      </c>
      <c r="J22" s="56" t="s">
        <v>184</v>
      </c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</row>
    <row r="23" spans="1:23" s="2" customFormat="1" ht="21.95" customHeight="1">
      <c r="A23" s="233"/>
      <c r="B23" s="199" t="s">
        <v>157</v>
      </c>
      <c r="C23" s="200"/>
      <c r="D23" s="28">
        <v>2</v>
      </c>
      <c r="E23" s="28" t="s">
        <v>158</v>
      </c>
      <c r="F23" s="28">
        <v>2</v>
      </c>
      <c r="G23" s="28" t="s">
        <v>159</v>
      </c>
      <c r="H23" s="29">
        <v>300</v>
      </c>
      <c r="I23" s="24">
        <f t="shared" si="1"/>
        <v>1200</v>
      </c>
      <c r="J23" s="56" t="s">
        <v>185</v>
      </c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</row>
    <row r="24" spans="1:23" s="2" customFormat="1" ht="21.95" customHeight="1">
      <c r="A24" s="233"/>
      <c r="B24" s="199" t="s">
        <v>160</v>
      </c>
      <c r="C24" s="200"/>
      <c r="D24" s="28">
        <v>1</v>
      </c>
      <c r="E24" s="28" t="s">
        <v>158</v>
      </c>
      <c r="F24" s="28">
        <v>2</v>
      </c>
      <c r="G24" s="28" t="s">
        <v>159</v>
      </c>
      <c r="H24" s="29">
        <v>50</v>
      </c>
      <c r="I24" s="24">
        <f t="shared" si="1"/>
        <v>100</v>
      </c>
      <c r="J24" s="56" t="s">
        <v>161</v>
      </c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</row>
    <row r="25" spans="1:23" s="2" customFormat="1" ht="21.95" customHeight="1">
      <c r="A25" s="234"/>
      <c r="B25" s="199" t="s">
        <v>186</v>
      </c>
      <c r="C25" s="200"/>
      <c r="D25" s="28">
        <v>1</v>
      </c>
      <c r="E25" s="28" t="s">
        <v>158</v>
      </c>
      <c r="F25" s="28">
        <v>1</v>
      </c>
      <c r="G25" s="28" t="s">
        <v>159</v>
      </c>
      <c r="H25" s="29">
        <v>600</v>
      </c>
      <c r="I25" s="24">
        <f t="shared" si="1"/>
        <v>600</v>
      </c>
      <c r="J25" s="56" t="s">
        <v>187</v>
      </c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</row>
    <row r="26" spans="1:23" s="2" customFormat="1" ht="16.5" customHeight="1">
      <c r="A26" s="201" t="s">
        <v>116</v>
      </c>
      <c r="B26" s="202"/>
      <c r="C26" s="202"/>
      <c r="D26" s="18"/>
      <c r="E26" s="18"/>
      <c r="F26" s="18"/>
      <c r="G26" s="18"/>
      <c r="H26" s="18"/>
      <c r="I26" s="52">
        <f>SUM(I20:I25)</f>
        <v>3700</v>
      </c>
      <c r="J26" s="58"/>
    </row>
    <row r="27" spans="1:23" s="2" customFormat="1" ht="23.1" customHeight="1">
      <c r="A27" s="211" t="s">
        <v>65</v>
      </c>
      <c r="B27" s="230" t="s">
        <v>136</v>
      </c>
      <c r="C27" s="231"/>
      <c r="D27" s="33">
        <v>1</v>
      </c>
      <c r="E27" s="132" t="s">
        <v>137</v>
      </c>
      <c r="F27" s="33">
        <v>1</v>
      </c>
      <c r="G27" s="28" t="s">
        <v>67</v>
      </c>
      <c r="H27" s="82">
        <v>6500</v>
      </c>
      <c r="I27" s="92">
        <f t="shared" ref="I27:I28" si="2">D27*F27*H27</f>
        <v>6500</v>
      </c>
      <c r="J27" s="133" t="s">
        <v>138</v>
      </c>
    </row>
    <row r="28" spans="1:23" s="2" customFormat="1" ht="23.1" customHeight="1">
      <c r="A28" s="212"/>
      <c r="B28" s="229" t="s">
        <v>139</v>
      </c>
      <c r="C28" s="200"/>
      <c r="D28" s="33">
        <v>70</v>
      </c>
      <c r="E28" s="28" t="s">
        <v>59</v>
      </c>
      <c r="F28" s="33">
        <v>1</v>
      </c>
      <c r="G28" s="28" t="s">
        <v>67</v>
      </c>
      <c r="H28" s="82">
        <v>58</v>
      </c>
      <c r="I28" s="92">
        <f t="shared" si="2"/>
        <v>4060</v>
      </c>
      <c r="J28" s="137" t="s">
        <v>182</v>
      </c>
    </row>
    <row r="29" spans="1:23" s="2" customFormat="1" ht="23.1" customHeight="1">
      <c r="A29" s="212"/>
      <c r="B29" s="199" t="s">
        <v>162</v>
      </c>
      <c r="C29" s="200"/>
      <c r="D29" s="33">
        <v>120</v>
      </c>
      <c r="E29" s="28" t="s">
        <v>163</v>
      </c>
      <c r="F29" s="33">
        <v>1</v>
      </c>
      <c r="G29" s="28" t="s">
        <v>164</v>
      </c>
      <c r="H29" s="82">
        <v>3.5</v>
      </c>
      <c r="I29" s="92">
        <f>D29*F29*H29</f>
        <v>420</v>
      </c>
      <c r="J29" s="137"/>
    </row>
    <row r="30" spans="1:23" s="2" customFormat="1" ht="23.1" customHeight="1">
      <c r="A30" s="212"/>
      <c r="B30" s="199" t="s">
        <v>154</v>
      </c>
      <c r="C30" s="226"/>
      <c r="D30" s="33">
        <v>1</v>
      </c>
      <c r="E30" s="28" t="s">
        <v>169</v>
      </c>
      <c r="F30" s="33">
        <v>1</v>
      </c>
      <c r="G30" s="28" t="s">
        <v>164</v>
      </c>
      <c r="H30" s="82">
        <v>238</v>
      </c>
      <c r="I30" s="92">
        <f>D30*F30*H30</f>
        <v>238</v>
      </c>
      <c r="J30" s="137"/>
    </row>
    <row r="31" spans="1:23" s="2" customFormat="1" ht="16.5" customHeight="1">
      <c r="A31" s="201" t="s">
        <v>71</v>
      </c>
      <c r="B31" s="202"/>
      <c r="C31" s="202"/>
      <c r="D31" s="18"/>
      <c r="E31" s="18"/>
      <c r="F31" s="18"/>
      <c r="G31" s="18"/>
      <c r="H31" s="18"/>
      <c r="I31" s="52">
        <f>SUM(I27:I30)</f>
        <v>11218</v>
      </c>
      <c r="J31" s="138"/>
    </row>
    <row r="32" spans="1:23" s="2" customFormat="1" ht="23.1" customHeight="1">
      <c r="A32" s="211" t="s">
        <v>190</v>
      </c>
      <c r="B32" s="199" t="s">
        <v>165</v>
      </c>
      <c r="C32" s="200"/>
      <c r="D32" s="33">
        <v>1</v>
      </c>
      <c r="E32" s="132" t="s">
        <v>140</v>
      </c>
      <c r="F32" s="33">
        <v>12</v>
      </c>
      <c r="G32" s="132" t="s">
        <v>141</v>
      </c>
      <c r="H32" s="82">
        <v>280</v>
      </c>
      <c r="I32" s="92">
        <f t="shared" ref="I32:I38" si="3">D32*F32*H32</f>
        <v>3360</v>
      </c>
      <c r="J32" s="140"/>
    </row>
    <row r="33" spans="1:10" s="2" customFormat="1" ht="23.1" customHeight="1">
      <c r="A33" s="212"/>
      <c r="B33" s="199" t="s">
        <v>166</v>
      </c>
      <c r="C33" s="226"/>
      <c r="D33" s="33">
        <v>1</v>
      </c>
      <c r="E33" s="28" t="s">
        <v>156</v>
      </c>
      <c r="F33" s="33">
        <v>30</v>
      </c>
      <c r="G33" s="28" t="s">
        <v>155</v>
      </c>
      <c r="H33" s="82">
        <v>200</v>
      </c>
      <c r="I33" s="92">
        <f t="shared" si="3"/>
        <v>6000</v>
      </c>
      <c r="J33" s="140"/>
    </row>
    <row r="34" spans="1:10" s="2" customFormat="1" ht="23.1" customHeight="1">
      <c r="A34" s="212"/>
      <c r="B34" s="199" t="s">
        <v>145</v>
      </c>
      <c r="C34" s="200"/>
      <c r="D34" s="33">
        <v>1</v>
      </c>
      <c r="E34" s="28" t="s">
        <v>146</v>
      </c>
      <c r="F34" s="33">
        <v>2</v>
      </c>
      <c r="G34" s="28" t="s">
        <v>146</v>
      </c>
      <c r="H34" s="82">
        <v>500</v>
      </c>
      <c r="I34" s="92">
        <f t="shared" si="3"/>
        <v>1000</v>
      </c>
      <c r="J34" s="140"/>
    </row>
    <row r="35" spans="1:10" s="2" customFormat="1" ht="23.1" customHeight="1">
      <c r="A35" s="212"/>
      <c r="B35" s="199" t="s">
        <v>167</v>
      </c>
      <c r="C35" s="200"/>
      <c r="D35" s="33">
        <v>2</v>
      </c>
      <c r="E35" s="28" t="s">
        <v>168</v>
      </c>
      <c r="F35" s="33">
        <v>1</v>
      </c>
      <c r="G35" s="28" t="s">
        <v>150</v>
      </c>
      <c r="H35" s="82">
        <v>48</v>
      </c>
      <c r="I35" s="92">
        <f t="shared" si="3"/>
        <v>96</v>
      </c>
      <c r="J35" s="140"/>
    </row>
    <row r="36" spans="1:10" s="2" customFormat="1" ht="23.1" customHeight="1">
      <c r="A36" s="212"/>
      <c r="B36" s="199" t="s">
        <v>175</v>
      </c>
      <c r="C36" s="200"/>
      <c r="D36" s="33">
        <v>1</v>
      </c>
      <c r="E36" s="28" t="s">
        <v>168</v>
      </c>
      <c r="F36" s="33">
        <v>1</v>
      </c>
      <c r="G36" s="28" t="s">
        <v>150</v>
      </c>
      <c r="H36" s="82">
        <v>700</v>
      </c>
      <c r="I36" s="92">
        <f t="shared" si="3"/>
        <v>700</v>
      </c>
      <c r="J36" s="141" t="s">
        <v>176</v>
      </c>
    </row>
    <row r="37" spans="1:10" s="2" customFormat="1" ht="23.1" customHeight="1">
      <c r="A37" s="212"/>
      <c r="B37" s="199" t="s">
        <v>174</v>
      </c>
      <c r="C37" s="200"/>
      <c r="D37" s="33">
        <v>1</v>
      </c>
      <c r="E37" s="28" t="s">
        <v>147</v>
      </c>
      <c r="F37" s="33">
        <v>15</v>
      </c>
      <c r="G37" s="28" t="s">
        <v>148</v>
      </c>
      <c r="H37" s="82">
        <v>300</v>
      </c>
      <c r="I37" s="92">
        <f t="shared" si="3"/>
        <v>4500</v>
      </c>
      <c r="J37" s="141" t="s">
        <v>194</v>
      </c>
    </row>
    <row r="38" spans="1:10" s="2" customFormat="1" ht="23.1" customHeight="1">
      <c r="A38" s="227"/>
      <c r="B38" s="199" t="s">
        <v>183</v>
      </c>
      <c r="C38" s="200"/>
      <c r="D38" s="33">
        <v>1</v>
      </c>
      <c r="E38" s="28" t="s">
        <v>150</v>
      </c>
      <c r="F38" s="33">
        <v>1</v>
      </c>
      <c r="G38" s="28" t="s">
        <v>150</v>
      </c>
      <c r="H38" s="82">
        <v>48</v>
      </c>
      <c r="I38" s="92">
        <f t="shared" si="3"/>
        <v>48</v>
      </c>
      <c r="J38" s="141" t="s">
        <v>195</v>
      </c>
    </row>
    <row r="39" spans="1:10" s="2" customFormat="1" ht="16.5" customHeight="1">
      <c r="A39" s="201" t="s">
        <v>117</v>
      </c>
      <c r="B39" s="202"/>
      <c r="C39" s="202"/>
      <c r="D39" s="18"/>
      <c r="E39" s="18"/>
      <c r="F39" s="18"/>
      <c r="G39" s="18"/>
      <c r="H39" s="18"/>
      <c r="I39" s="52">
        <f>SUM(I32:I38)</f>
        <v>15704</v>
      </c>
      <c r="J39" s="138"/>
    </row>
    <row r="40" spans="1:10" s="2" customFormat="1" ht="24" customHeight="1">
      <c r="A40" s="213" t="s">
        <v>94</v>
      </c>
      <c r="B40" s="222" t="s">
        <v>118</v>
      </c>
      <c r="C40" s="222"/>
      <c r="D40" s="35">
        <v>2</v>
      </c>
      <c r="E40" s="35" t="s">
        <v>59</v>
      </c>
      <c r="F40" s="35">
        <v>2</v>
      </c>
      <c r="G40" s="35" t="s">
        <v>60</v>
      </c>
      <c r="H40" s="36">
        <v>1100</v>
      </c>
      <c r="I40" s="36">
        <f>H40*F40*D40</f>
        <v>4400</v>
      </c>
      <c r="J40" s="228" t="s">
        <v>119</v>
      </c>
    </row>
    <row r="41" spans="1:10" s="2" customFormat="1" ht="24" customHeight="1">
      <c r="A41" s="214"/>
      <c r="B41" s="215" t="s">
        <v>120</v>
      </c>
      <c r="C41" s="216"/>
      <c r="D41" s="35">
        <v>1</v>
      </c>
      <c r="E41" s="35" t="s">
        <v>52</v>
      </c>
      <c r="F41" s="35">
        <v>2</v>
      </c>
      <c r="G41" s="35" t="s">
        <v>53</v>
      </c>
      <c r="H41" s="36">
        <v>400</v>
      </c>
      <c r="I41" s="36">
        <f>H41*F41*D41</f>
        <v>800</v>
      </c>
      <c r="J41" s="228"/>
    </row>
    <row r="42" spans="1:10" s="2" customFormat="1" ht="24" customHeight="1">
      <c r="A42" s="214"/>
      <c r="B42" s="215" t="s">
        <v>121</v>
      </c>
      <c r="C42" s="216"/>
      <c r="D42" s="35">
        <v>2</v>
      </c>
      <c r="E42" s="35" t="s">
        <v>59</v>
      </c>
      <c r="F42" s="35">
        <v>3</v>
      </c>
      <c r="G42" s="35" t="s">
        <v>66</v>
      </c>
      <c r="H42" s="36">
        <v>100</v>
      </c>
      <c r="I42" s="36">
        <f>H42*F42*D42</f>
        <v>600</v>
      </c>
      <c r="J42" s="228"/>
    </row>
    <row r="43" spans="1:10" s="2" customFormat="1" ht="24" customHeight="1">
      <c r="A43" s="214"/>
      <c r="B43" s="215" t="s">
        <v>122</v>
      </c>
      <c r="C43" s="216"/>
      <c r="D43" s="35">
        <v>2</v>
      </c>
      <c r="E43" s="35" t="s">
        <v>59</v>
      </c>
      <c r="F43" s="35">
        <v>3</v>
      </c>
      <c r="G43" s="35" t="s">
        <v>66</v>
      </c>
      <c r="H43" s="36">
        <v>500</v>
      </c>
      <c r="I43" s="36">
        <f>H43*F43*D43</f>
        <v>3000</v>
      </c>
      <c r="J43" s="228"/>
    </row>
    <row r="44" spans="1:10" s="2" customFormat="1" ht="16.5" customHeight="1">
      <c r="A44" s="201" t="s">
        <v>100</v>
      </c>
      <c r="B44" s="202"/>
      <c r="C44" s="202"/>
      <c r="D44" s="18"/>
      <c r="E44" s="18"/>
      <c r="F44" s="18"/>
      <c r="G44" s="18"/>
      <c r="H44" s="18"/>
      <c r="I44" s="52">
        <f>SUM(I40:I43)</f>
        <v>8800</v>
      </c>
      <c r="J44" s="138"/>
    </row>
    <row r="45" spans="1:10" s="2" customFormat="1" ht="24" customHeight="1">
      <c r="A45" s="39" t="s">
        <v>49</v>
      </c>
      <c r="B45" s="40"/>
      <c r="C45" s="40"/>
      <c r="D45" s="41"/>
      <c r="E45" s="41"/>
      <c r="F45" s="41"/>
      <c r="G45" s="41"/>
      <c r="H45" s="42"/>
      <c r="I45" s="65">
        <f>I19+I26+I31+I39+I44</f>
        <v>99416</v>
      </c>
      <c r="J45" s="139"/>
    </row>
    <row r="46" spans="1:10" s="2" customFormat="1" ht="24" customHeight="1">
      <c r="A46" s="39" t="s">
        <v>123</v>
      </c>
      <c r="B46" s="40"/>
      <c r="C46" s="40"/>
      <c r="D46" s="41"/>
      <c r="E46" s="41"/>
      <c r="F46" s="41"/>
      <c r="G46" s="41"/>
      <c r="H46" s="41"/>
      <c r="I46" s="65">
        <f>I45*0.1</f>
        <v>9941.6</v>
      </c>
      <c r="J46" s="139"/>
    </row>
    <row r="47" spans="1:10" s="2" customFormat="1" ht="24" customHeight="1">
      <c r="A47" s="41" t="s">
        <v>101</v>
      </c>
      <c r="B47" s="40"/>
      <c r="C47" s="40"/>
      <c r="D47" s="41"/>
      <c r="E47" s="41"/>
      <c r="F47" s="41"/>
      <c r="G47" s="41"/>
      <c r="H47" s="41"/>
      <c r="I47" s="93">
        <f>SUM(I45:I46)</f>
        <v>109357.6</v>
      </c>
      <c r="J47" s="139"/>
    </row>
    <row r="48" spans="1:10" s="2" customFormat="1" ht="24" customHeight="1">
      <c r="A48" s="223" t="s">
        <v>124</v>
      </c>
      <c r="B48" s="224"/>
      <c r="C48" s="224"/>
      <c r="D48" s="224"/>
      <c r="E48" s="224"/>
      <c r="F48" s="224"/>
      <c r="G48" s="224"/>
      <c r="H48" s="225"/>
      <c r="I48" s="94">
        <f>SUM(I47:I47)</f>
        <v>109357.6</v>
      </c>
      <c r="J48" s="139"/>
    </row>
    <row r="50" spans="9:10">
      <c r="I50" s="5" t="s">
        <v>111</v>
      </c>
      <c r="J50" s="4"/>
    </row>
  </sheetData>
  <mergeCells count="42">
    <mergeCell ref="B15:C15"/>
    <mergeCell ref="B14:C14"/>
    <mergeCell ref="B16:C16"/>
    <mergeCell ref="B17:C17"/>
    <mergeCell ref="A10:A18"/>
    <mergeCell ref="B10:C10"/>
    <mergeCell ref="B11:C11"/>
    <mergeCell ref="B13:C13"/>
    <mergeCell ref="B18:C18"/>
    <mergeCell ref="B12:C12"/>
    <mergeCell ref="A19:C19"/>
    <mergeCell ref="B20:C20"/>
    <mergeCell ref="B21:C21"/>
    <mergeCell ref="A26:C26"/>
    <mergeCell ref="B27:C27"/>
    <mergeCell ref="B22:C22"/>
    <mergeCell ref="B23:C23"/>
    <mergeCell ref="B24:C24"/>
    <mergeCell ref="A27:A30"/>
    <mergeCell ref="B25:C25"/>
    <mergeCell ref="A20:A25"/>
    <mergeCell ref="J40:J43"/>
    <mergeCell ref="B32:C32"/>
    <mergeCell ref="B42:C42"/>
    <mergeCell ref="B43:C43"/>
    <mergeCell ref="B28:C28"/>
    <mergeCell ref="B34:C34"/>
    <mergeCell ref="B30:C30"/>
    <mergeCell ref="B29:C29"/>
    <mergeCell ref="B38:C38"/>
    <mergeCell ref="B36:C36"/>
    <mergeCell ref="A48:H48"/>
    <mergeCell ref="A31:C31"/>
    <mergeCell ref="A39:C39"/>
    <mergeCell ref="B40:C40"/>
    <mergeCell ref="B41:C41"/>
    <mergeCell ref="B33:C33"/>
    <mergeCell ref="B37:C37"/>
    <mergeCell ref="B35:C35"/>
    <mergeCell ref="A32:A38"/>
    <mergeCell ref="A44:C44"/>
    <mergeCell ref="A40:A43"/>
  </mergeCells>
  <phoneticPr fontId="16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zoomScale="90" zoomScaleNormal="90" workbookViewId="0">
      <selection activeCell="E36" sqref="E36"/>
    </sheetView>
  </sheetViews>
  <sheetFormatPr defaultRowHeight="14.25"/>
  <cols>
    <col min="1" max="1" width="15.875" customWidth="1"/>
    <col min="2" max="2" width="35.875" customWidth="1"/>
    <col min="3" max="3" width="18.625" customWidth="1"/>
    <col min="4" max="7" width="6.625" customWidth="1"/>
    <col min="8" max="8" width="13.5" customWidth="1"/>
    <col min="9" max="9" width="18.625" customWidth="1"/>
    <col min="10" max="10" width="74.625" customWidth="1"/>
  </cols>
  <sheetData>
    <row r="1" spans="1:10" ht="16.5">
      <c r="A1" s="50" t="s">
        <v>105</v>
      </c>
      <c r="B1" s="71" t="s">
        <v>197</v>
      </c>
      <c r="C1" s="71"/>
      <c r="D1" s="71"/>
      <c r="E1" s="71"/>
      <c r="F1" s="71"/>
      <c r="G1" s="71"/>
      <c r="H1" s="71"/>
      <c r="I1" s="83"/>
      <c r="J1" s="84"/>
    </row>
    <row r="2" spans="1:10" ht="16.5">
      <c r="A2" s="50" t="s">
        <v>106</v>
      </c>
      <c r="B2" s="71" t="s">
        <v>198</v>
      </c>
      <c r="C2" s="71"/>
      <c r="D2" s="71"/>
      <c r="E2" s="71"/>
      <c r="F2" s="71"/>
      <c r="G2" s="71"/>
      <c r="H2" s="71"/>
      <c r="I2" s="83"/>
      <c r="J2" s="84"/>
    </row>
    <row r="3" spans="1:10" ht="16.5">
      <c r="A3" s="50" t="s">
        <v>107</v>
      </c>
      <c r="B3" s="72" t="s">
        <v>199</v>
      </c>
      <c r="C3" s="71"/>
      <c r="D3" s="72"/>
      <c r="E3" s="72"/>
      <c r="F3" s="72"/>
      <c r="G3" s="72"/>
      <c r="H3" s="72"/>
      <c r="I3" s="85"/>
      <c r="J3" s="72"/>
    </row>
    <row r="4" spans="1:10" ht="16.5">
      <c r="A4" s="50" t="s">
        <v>108</v>
      </c>
      <c r="B4" s="72" t="s">
        <v>200</v>
      </c>
      <c r="C4" s="71"/>
      <c r="D4" s="72"/>
      <c r="E4" s="72"/>
      <c r="F4" s="72"/>
      <c r="G4" s="72"/>
      <c r="H4" s="72"/>
      <c r="I4" s="85"/>
      <c r="J4" s="72"/>
    </row>
    <row r="5" spans="1:10" ht="16.5">
      <c r="A5" s="50" t="s">
        <v>37</v>
      </c>
      <c r="B5" s="158" t="s">
        <v>201</v>
      </c>
      <c r="C5" s="71"/>
      <c r="D5" s="73"/>
      <c r="E5" s="73"/>
      <c r="F5" s="73"/>
      <c r="G5" s="73"/>
      <c r="H5" s="74"/>
      <c r="I5" s="74"/>
      <c r="J5" s="73"/>
    </row>
    <row r="6" spans="1:10" ht="17.25" thickBot="1">
      <c r="A6" s="50" t="s">
        <v>39</v>
      </c>
      <c r="B6" s="75" t="s">
        <v>202</v>
      </c>
      <c r="C6" s="75"/>
      <c r="D6" s="75"/>
      <c r="E6" s="75"/>
      <c r="F6" s="75"/>
      <c r="G6" s="75"/>
      <c r="H6" s="75"/>
      <c r="I6" s="86"/>
      <c r="J6" s="75"/>
    </row>
    <row r="7" spans="1:10" ht="15">
      <c r="A7" s="148" t="s">
        <v>41</v>
      </c>
      <c r="B7" s="149"/>
      <c r="C7" s="150"/>
      <c r="D7" s="76" t="s">
        <v>42</v>
      </c>
      <c r="E7" s="77"/>
      <c r="F7" s="77"/>
      <c r="G7" s="77"/>
      <c r="H7" s="77"/>
      <c r="I7" s="87"/>
      <c r="J7" s="88" t="s">
        <v>43</v>
      </c>
    </row>
    <row r="8" spans="1:10" ht="15">
      <c r="A8" s="151" t="s">
        <v>193</v>
      </c>
      <c r="B8" s="152"/>
      <c r="C8" s="153"/>
      <c r="D8" s="78" t="s">
        <v>44</v>
      </c>
      <c r="E8" s="79"/>
      <c r="F8" s="79"/>
      <c r="G8" s="80"/>
      <c r="H8" s="81" t="s">
        <v>45</v>
      </c>
      <c r="I8" s="89"/>
      <c r="J8" s="90"/>
    </row>
    <row r="9" spans="1:10" ht="15">
      <c r="A9" s="154"/>
      <c r="B9" s="155"/>
      <c r="C9" s="156"/>
      <c r="D9" s="146" t="s">
        <v>46</v>
      </c>
      <c r="E9" s="146" t="s">
        <v>47</v>
      </c>
      <c r="F9" s="146" t="s">
        <v>46</v>
      </c>
      <c r="G9" s="146" t="s">
        <v>47</v>
      </c>
      <c r="H9" s="147" t="s">
        <v>48</v>
      </c>
      <c r="I9" s="52" t="s">
        <v>49</v>
      </c>
      <c r="J9" s="91"/>
    </row>
    <row r="10" spans="1:10" ht="16.5">
      <c r="A10" s="232" t="s">
        <v>109</v>
      </c>
      <c r="B10" s="199" t="s">
        <v>203</v>
      </c>
      <c r="C10" s="200"/>
      <c r="D10" s="28">
        <v>319</v>
      </c>
      <c r="E10" s="28" t="s">
        <v>204</v>
      </c>
      <c r="F10" s="28">
        <v>1</v>
      </c>
      <c r="G10" s="28" t="s">
        <v>60</v>
      </c>
      <c r="H10" s="29">
        <v>118</v>
      </c>
      <c r="I10" s="24">
        <f>H10*F10*D10</f>
        <v>37642</v>
      </c>
      <c r="J10" s="56"/>
    </row>
    <row r="11" spans="1:10" ht="16.5">
      <c r="A11" s="233"/>
      <c r="B11" s="199" t="s">
        <v>205</v>
      </c>
      <c r="C11" s="200"/>
      <c r="D11" s="28">
        <v>36</v>
      </c>
      <c r="E11" s="28" t="s">
        <v>206</v>
      </c>
      <c r="F11" s="28">
        <v>1</v>
      </c>
      <c r="G11" s="28" t="s">
        <v>60</v>
      </c>
      <c r="H11" s="29">
        <v>1800</v>
      </c>
      <c r="I11" s="24">
        <f>H11*F11*D11</f>
        <v>64800</v>
      </c>
      <c r="J11" s="56"/>
    </row>
    <row r="12" spans="1:10" ht="16.5">
      <c r="A12" s="233"/>
      <c r="B12" s="199" t="s">
        <v>207</v>
      </c>
      <c r="C12" s="200"/>
      <c r="D12" s="28">
        <v>33</v>
      </c>
      <c r="E12" s="28" t="s">
        <v>208</v>
      </c>
      <c r="F12" s="28">
        <v>4</v>
      </c>
      <c r="G12" s="28" t="s">
        <v>112</v>
      </c>
      <c r="H12" s="29">
        <v>69</v>
      </c>
      <c r="I12" s="24">
        <f>D12*F12*H12</f>
        <v>9108</v>
      </c>
      <c r="J12" s="56" t="s">
        <v>153</v>
      </c>
    </row>
    <row r="13" spans="1:10" ht="16.5">
      <c r="A13" s="233"/>
      <c r="B13" s="199" t="s">
        <v>207</v>
      </c>
      <c r="C13" s="200"/>
      <c r="D13" s="28">
        <v>1</v>
      </c>
      <c r="E13" s="28" t="s">
        <v>208</v>
      </c>
      <c r="F13" s="28">
        <v>12</v>
      </c>
      <c r="G13" s="28" t="s">
        <v>112</v>
      </c>
      <c r="H13" s="29">
        <v>96</v>
      </c>
      <c r="I13" s="24">
        <f>D13*F13*H13</f>
        <v>1152</v>
      </c>
      <c r="J13" s="56" t="s">
        <v>209</v>
      </c>
    </row>
    <row r="14" spans="1:10" ht="16.5">
      <c r="A14" s="233"/>
      <c r="B14" s="199" t="s">
        <v>210</v>
      </c>
      <c r="C14" s="200"/>
      <c r="D14" s="28">
        <v>1</v>
      </c>
      <c r="E14" s="28" t="s">
        <v>150</v>
      </c>
      <c r="F14" s="28">
        <v>1</v>
      </c>
      <c r="G14" s="28" t="s">
        <v>150</v>
      </c>
      <c r="H14" s="29">
        <v>200</v>
      </c>
      <c r="I14" s="24">
        <f>D14*F14*H14</f>
        <v>200</v>
      </c>
      <c r="J14" s="56"/>
    </row>
    <row r="15" spans="1:10" ht="16.5">
      <c r="A15" s="233"/>
      <c r="B15" s="199" t="s">
        <v>151</v>
      </c>
      <c r="C15" s="200"/>
      <c r="D15" s="28">
        <v>33</v>
      </c>
      <c r="E15" s="28" t="s">
        <v>206</v>
      </c>
      <c r="F15" s="28">
        <v>10</v>
      </c>
      <c r="G15" s="28" t="s">
        <v>171</v>
      </c>
      <c r="H15" s="29">
        <v>12</v>
      </c>
      <c r="I15" s="24">
        <f>D15*F15*H15</f>
        <v>3960</v>
      </c>
      <c r="J15" s="56"/>
    </row>
    <row r="16" spans="1:10" ht="16.5">
      <c r="A16" s="234"/>
      <c r="B16" s="199" t="s">
        <v>211</v>
      </c>
      <c r="C16" s="200"/>
      <c r="D16" s="28">
        <v>36</v>
      </c>
      <c r="E16" s="28" t="s">
        <v>208</v>
      </c>
      <c r="F16" s="28">
        <v>2</v>
      </c>
      <c r="G16" s="28" t="s">
        <v>112</v>
      </c>
      <c r="H16" s="29">
        <v>10</v>
      </c>
      <c r="I16" s="24">
        <f>D16*F16*H16</f>
        <v>720</v>
      </c>
      <c r="J16" s="56" t="s">
        <v>212</v>
      </c>
    </row>
    <row r="17" spans="1:10" ht="15">
      <c r="A17" s="201" t="s">
        <v>63</v>
      </c>
      <c r="B17" s="202"/>
      <c r="C17" s="202"/>
      <c r="D17" s="146"/>
      <c r="E17" s="146"/>
      <c r="F17" s="146"/>
      <c r="G17" s="146"/>
      <c r="H17" s="146"/>
      <c r="I17" s="52">
        <f>SUM(I10:I16)</f>
        <v>117582</v>
      </c>
      <c r="J17" s="58"/>
    </row>
    <row r="18" spans="1:10" ht="16.5">
      <c r="A18" s="232" t="s">
        <v>113</v>
      </c>
      <c r="B18" s="199" t="s">
        <v>114</v>
      </c>
      <c r="C18" s="200"/>
      <c r="D18" s="28">
        <v>0</v>
      </c>
      <c r="E18" s="28" t="s">
        <v>52</v>
      </c>
      <c r="F18" s="28">
        <v>1</v>
      </c>
      <c r="G18" s="28" t="s">
        <v>53</v>
      </c>
      <c r="H18" s="29">
        <v>400</v>
      </c>
      <c r="I18" s="24">
        <f t="shared" ref="I18:I19" si="0">D18*F18*H18</f>
        <v>0</v>
      </c>
      <c r="J18" s="56" t="s">
        <v>213</v>
      </c>
    </row>
    <row r="19" spans="1:10" ht="16.5">
      <c r="A19" s="233"/>
      <c r="B19" s="199" t="s">
        <v>115</v>
      </c>
      <c r="C19" s="200"/>
      <c r="D19" s="28">
        <v>0</v>
      </c>
      <c r="E19" s="28" t="s">
        <v>52</v>
      </c>
      <c r="F19" s="28">
        <v>1</v>
      </c>
      <c r="G19" s="28" t="s">
        <v>53</v>
      </c>
      <c r="H19" s="29">
        <v>400</v>
      </c>
      <c r="I19" s="24">
        <f t="shared" si="0"/>
        <v>0</v>
      </c>
      <c r="J19" s="56"/>
    </row>
    <row r="20" spans="1:10" ht="16.5">
      <c r="A20" s="234"/>
      <c r="B20" s="144"/>
      <c r="C20" s="145"/>
      <c r="D20" s="28"/>
      <c r="E20" s="28"/>
      <c r="F20" s="28"/>
      <c r="G20" s="28"/>
      <c r="H20" s="29"/>
      <c r="I20" s="24">
        <v>1478.72</v>
      </c>
      <c r="J20" s="56" t="s">
        <v>225</v>
      </c>
    </row>
    <row r="21" spans="1:10" ht="15">
      <c r="A21" s="201" t="s">
        <v>116</v>
      </c>
      <c r="B21" s="202"/>
      <c r="C21" s="202"/>
      <c r="D21" s="146"/>
      <c r="E21" s="146"/>
      <c r="F21" s="146"/>
      <c r="G21" s="146"/>
      <c r="H21" s="146"/>
      <c r="I21" s="52">
        <f>SUM(I18:I20)</f>
        <v>1478.72</v>
      </c>
      <c r="J21" s="58"/>
    </row>
    <row r="22" spans="1:10" ht="16.5">
      <c r="A22" s="142" t="s">
        <v>65</v>
      </c>
      <c r="B22" s="199" t="s">
        <v>214</v>
      </c>
      <c r="C22" s="200"/>
      <c r="D22" s="33">
        <v>1</v>
      </c>
      <c r="E22" s="28" t="s">
        <v>137</v>
      </c>
      <c r="F22" s="33">
        <v>1</v>
      </c>
      <c r="G22" s="28" t="s">
        <v>67</v>
      </c>
      <c r="H22" s="82">
        <v>11500</v>
      </c>
      <c r="I22" s="92">
        <f t="shared" ref="I22" si="1">D22*F22*H22</f>
        <v>11500</v>
      </c>
      <c r="J22" s="137" t="s">
        <v>215</v>
      </c>
    </row>
    <row r="23" spans="1:10" ht="15">
      <c r="A23" s="201" t="s">
        <v>71</v>
      </c>
      <c r="B23" s="202"/>
      <c r="C23" s="202"/>
      <c r="D23" s="146"/>
      <c r="E23" s="146"/>
      <c r="F23" s="146"/>
      <c r="G23" s="146"/>
      <c r="H23" s="146"/>
      <c r="I23" s="52">
        <f>SUM(I22:I22)</f>
        <v>11500</v>
      </c>
      <c r="J23" s="138"/>
    </row>
    <row r="24" spans="1:10" ht="16.5">
      <c r="A24" s="211" t="s">
        <v>190</v>
      </c>
      <c r="B24" s="199" t="s">
        <v>216</v>
      </c>
      <c r="C24" s="200"/>
      <c r="D24" s="33">
        <v>1</v>
      </c>
      <c r="E24" s="28" t="s">
        <v>217</v>
      </c>
      <c r="F24" s="33">
        <v>15</v>
      </c>
      <c r="G24" s="28" t="s">
        <v>141</v>
      </c>
      <c r="H24" s="82">
        <v>300</v>
      </c>
      <c r="I24" s="92">
        <f>D24*F24*H24</f>
        <v>4500</v>
      </c>
      <c r="J24" s="141"/>
    </row>
    <row r="25" spans="1:10" ht="16.5">
      <c r="A25" s="212"/>
      <c r="B25" s="199" t="s">
        <v>218</v>
      </c>
      <c r="C25" s="200"/>
      <c r="D25" s="33">
        <v>1</v>
      </c>
      <c r="E25" s="28" t="s">
        <v>217</v>
      </c>
      <c r="F25" s="33">
        <v>30</v>
      </c>
      <c r="G25" s="28" t="s">
        <v>141</v>
      </c>
      <c r="H25" s="82">
        <v>100</v>
      </c>
      <c r="I25" s="92">
        <f t="shared" ref="I25:I27" si="2">D25*F25*H25</f>
        <v>3000</v>
      </c>
      <c r="J25" s="141" t="s">
        <v>219</v>
      </c>
    </row>
    <row r="26" spans="1:10" ht="16.5">
      <c r="A26" s="212"/>
      <c r="B26" s="199" t="s">
        <v>167</v>
      </c>
      <c r="C26" s="200"/>
      <c r="D26" s="33">
        <v>2</v>
      </c>
      <c r="E26" s="28" t="s">
        <v>168</v>
      </c>
      <c r="F26" s="33">
        <v>1</v>
      </c>
      <c r="G26" s="28" t="s">
        <v>150</v>
      </c>
      <c r="H26" s="82">
        <v>50</v>
      </c>
      <c r="I26" s="92">
        <f t="shared" si="2"/>
        <v>100</v>
      </c>
      <c r="J26" s="141"/>
    </row>
    <row r="27" spans="1:10" ht="16.5">
      <c r="A27" s="227"/>
      <c r="B27" s="199" t="s">
        <v>220</v>
      </c>
      <c r="C27" s="200"/>
      <c r="D27" s="33">
        <v>15</v>
      </c>
      <c r="E27" s="28" t="s">
        <v>168</v>
      </c>
      <c r="F27" s="33">
        <v>1</v>
      </c>
      <c r="G27" s="28" t="s">
        <v>150</v>
      </c>
      <c r="H27" s="82">
        <v>8</v>
      </c>
      <c r="I27" s="92">
        <f t="shared" si="2"/>
        <v>120</v>
      </c>
      <c r="J27" s="141"/>
    </row>
    <row r="28" spans="1:10" ht="15">
      <c r="A28" s="201" t="s">
        <v>117</v>
      </c>
      <c r="B28" s="202"/>
      <c r="C28" s="202"/>
      <c r="D28" s="146"/>
      <c r="E28" s="146"/>
      <c r="F28" s="146"/>
      <c r="G28" s="146"/>
      <c r="H28" s="146"/>
      <c r="I28" s="52">
        <f>SUM(I24:I27)</f>
        <v>7720</v>
      </c>
      <c r="J28" s="138"/>
    </row>
    <row r="29" spans="1:10" ht="16.5">
      <c r="A29" s="213" t="s">
        <v>94</v>
      </c>
      <c r="B29" s="222" t="s">
        <v>118</v>
      </c>
      <c r="C29" s="222"/>
      <c r="D29" s="143">
        <v>2</v>
      </c>
      <c r="E29" s="143" t="s">
        <v>59</v>
      </c>
      <c r="F29" s="143">
        <v>2</v>
      </c>
      <c r="G29" s="143" t="s">
        <v>60</v>
      </c>
      <c r="H29" s="36">
        <v>400</v>
      </c>
      <c r="I29" s="36">
        <f>H29*F29*D29</f>
        <v>1600</v>
      </c>
      <c r="J29" s="228" t="s">
        <v>119</v>
      </c>
    </row>
    <row r="30" spans="1:10" ht="16.5">
      <c r="A30" s="214"/>
      <c r="B30" s="215" t="s">
        <v>120</v>
      </c>
      <c r="C30" s="216"/>
      <c r="D30" s="143">
        <v>2</v>
      </c>
      <c r="E30" s="143" t="s">
        <v>52</v>
      </c>
      <c r="F30" s="143">
        <v>2</v>
      </c>
      <c r="G30" s="143" t="s">
        <v>53</v>
      </c>
      <c r="H30" s="36">
        <v>300</v>
      </c>
      <c r="I30" s="36">
        <f>H30*F30*D30</f>
        <v>1200</v>
      </c>
      <c r="J30" s="228"/>
    </row>
    <row r="31" spans="1:10" ht="16.5">
      <c r="A31" s="214"/>
      <c r="B31" s="215" t="s">
        <v>121</v>
      </c>
      <c r="C31" s="216"/>
      <c r="D31" s="143">
        <v>2</v>
      </c>
      <c r="E31" s="143" t="s">
        <v>59</v>
      </c>
      <c r="F31" s="143">
        <v>3</v>
      </c>
      <c r="G31" s="143" t="s">
        <v>66</v>
      </c>
      <c r="H31" s="36">
        <v>100</v>
      </c>
      <c r="I31" s="36">
        <f>H31*F31*D31</f>
        <v>600</v>
      </c>
      <c r="J31" s="228"/>
    </row>
    <row r="32" spans="1:10" ht="16.5">
      <c r="A32" s="214"/>
      <c r="B32" s="215" t="s">
        <v>122</v>
      </c>
      <c r="C32" s="216"/>
      <c r="D32" s="143">
        <v>2</v>
      </c>
      <c r="E32" s="143" t="s">
        <v>59</v>
      </c>
      <c r="F32" s="143">
        <v>3</v>
      </c>
      <c r="G32" s="143" t="s">
        <v>66</v>
      </c>
      <c r="H32" s="36">
        <v>500</v>
      </c>
      <c r="I32" s="36">
        <f>H32*F32*D32</f>
        <v>3000</v>
      </c>
      <c r="J32" s="228"/>
    </row>
    <row r="33" spans="1:10" ht="16.5">
      <c r="A33" s="214"/>
      <c r="B33" s="215" t="s">
        <v>221</v>
      </c>
      <c r="C33" s="216"/>
      <c r="D33" s="143">
        <v>1</v>
      </c>
      <c r="E33" s="143" t="s">
        <v>59</v>
      </c>
      <c r="F33" s="143">
        <v>1</v>
      </c>
      <c r="G33" s="143" t="s">
        <v>66</v>
      </c>
      <c r="H33" s="36">
        <v>650</v>
      </c>
      <c r="I33" s="36">
        <f t="shared" ref="I33:I34" si="3">H33*F33*D33</f>
        <v>650</v>
      </c>
      <c r="J33" s="157" t="s">
        <v>222</v>
      </c>
    </row>
    <row r="34" spans="1:10" ht="16.5">
      <c r="A34" s="238"/>
      <c r="B34" s="215" t="s">
        <v>223</v>
      </c>
      <c r="C34" s="216"/>
      <c r="D34" s="143">
        <v>1</v>
      </c>
      <c r="E34" s="143" t="s">
        <v>59</v>
      </c>
      <c r="F34" s="143">
        <v>1</v>
      </c>
      <c r="G34" s="143" t="s">
        <v>66</v>
      </c>
      <c r="H34" s="36">
        <v>100</v>
      </c>
      <c r="I34" s="36">
        <f t="shared" si="3"/>
        <v>100</v>
      </c>
      <c r="J34" s="157"/>
    </row>
    <row r="35" spans="1:10" ht="15">
      <c r="A35" s="201" t="s">
        <v>100</v>
      </c>
      <c r="B35" s="202"/>
      <c r="C35" s="202"/>
      <c r="D35" s="146"/>
      <c r="E35" s="146"/>
      <c r="F35" s="146"/>
      <c r="G35" s="146"/>
      <c r="H35" s="146"/>
      <c r="I35" s="52">
        <f>SUM(I29:I34)</f>
        <v>7150</v>
      </c>
      <c r="J35" s="138"/>
    </row>
    <row r="36" spans="1:10" ht="15">
      <c r="A36" s="39" t="s">
        <v>224</v>
      </c>
      <c r="B36" s="40"/>
      <c r="C36" s="40"/>
      <c r="D36" s="41"/>
      <c r="E36" s="41"/>
      <c r="F36" s="41"/>
      <c r="G36" s="41"/>
      <c r="H36" s="42"/>
      <c r="I36" s="65">
        <f>I17+I21+I23+I28+I35</f>
        <v>145430.72</v>
      </c>
      <c r="J36" s="139"/>
    </row>
    <row r="37" spans="1:10" ht="15">
      <c r="A37" s="39" t="s">
        <v>123</v>
      </c>
      <c r="B37" s="40"/>
      <c r="C37" s="40"/>
      <c r="D37" s="41"/>
      <c r="E37" s="41"/>
      <c r="F37" s="41"/>
      <c r="G37" s="41"/>
      <c r="H37" s="41"/>
      <c r="I37" s="65">
        <f>I36*0.1</f>
        <v>14543.072</v>
      </c>
      <c r="J37" s="139"/>
    </row>
    <row r="38" spans="1:10" ht="18">
      <c r="A38" s="41" t="s">
        <v>101</v>
      </c>
      <c r="B38" s="40"/>
      <c r="C38" s="40"/>
      <c r="D38" s="41"/>
      <c r="E38" s="41"/>
      <c r="F38" s="41"/>
      <c r="G38" s="41"/>
      <c r="H38" s="41"/>
      <c r="I38" s="93">
        <f>SUM(I36:I37)</f>
        <v>159973.79200000002</v>
      </c>
      <c r="J38" s="139"/>
    </row>
    <row r="39" spans="1:10" ht="16.5">
      <c r="A39" s="223" t="s">
        <v>124</v>
      </c>
      <c r="B39" s="224"/>
      <c r="C39" s="224"/>
      <c r="D39" s="224"/>
      <c r="E39" s="224"/>
      <c r="F39" s="224"/>
      <c r="G39" s="224"/>
      <c r="H39" s="225"/>
      <c r="I39" s="94">
        <f>SUM(I38:I38)</f>
        <v>159973.79200000002</v>
      </c>
      <c r="J39" s="139"/>
    </row>
  </sheetData>
  <mergeCells count="31">
    <mergeCell ref="A35:C35"/>
    <mergeCell ref="A39:H39"/>
    <mergeCell ref="A28:C28"/>
    <mergeCell ref="A29:A34"/>
    <mergeCell ref="B29:C29"/>
    <mergeCell ref="B34:C34"/>
    <mergeCell ref="J29:J32"/>
    <mergeCell ref="B30:C30"/>
    <mergeCell ref="B31:C31"/>
    <mergeCell ref="B32:C32"/>
    <mergeCell ref="B33:C33"/>
    <mergeCell ref="A23:C23"/>
    <mergeCell ref="A24:A27"/>
    <mergeCell ref="B24:C24"/>
    <mergeCell ref="B25:C25"/>
    <mergeCell ref="B26:C26"/>
    <mergeCell ref="B27:C27"/>
    <mergeCell ref="B22:C22"/>
    <mergeCell ref="A10:A16"/>
    <mergeCell ref="B10:C10"/>
    <mergeCell ref="B11:C11"/>
    <mergeCell ref="B12:C12"/>
    <mergeCell ref="B13:C13"/>
    <mergeCell ref="B14:C14"/>
    <mergeCell ref="B15:C15"/>
    <mergeCell ref="B16:C16"/>
    <mergeCell ref="A17:C17"/>
    <mergeCell ref="A18:A20"/>
    <mergeCell ref="B18:C18"/>
    <mergeCell ref="B19:C19"/>
    <mergeCell ref="A21:C2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workbookViewId="0">
      <selection activeCell="B3" sqref="B3:J3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pans="1:23" s="1" customFormat="1" ht="26.1" customHeight="1">
      <c r="A1" s="6" t="s">
        <v>29</v>
      </c>
      <c r="B1" s="179" t="s">
        <v>30</v>
      </c>
      <c r="C1" s="179"/>
      <c r="D1" s="179"/>
      <c r="E1" s="179"/>
      <c r="F1" s="179"/>
      <c r="G1" s="179"/>
      <c r="H1" s="179"/>
      <c r="I1" s="179"/>
      <c r="J1" s="179"/>
    </row>
    <row r="2" spans="1:23" s="1" customFormat="1" ht="26.1" customHeight="1">
      <c r="A2" s="7" t="s">
        <v>31</v>
      </c>
      <c r="B2" s="180" t="s">
        <v>32</v>
      </c>
      <c r="C2" s="179"/>
      <c r="D2" s="179"/>
      <c r="E2" s="179"/>
      <c r="F2" s="179"/>
      <c r="G2" s="179"/>
      <c r="H2" s="179"/>
      <c r="I2" s="179"/>
      <c r="J2" s="179"/>
    </row>
    <row r="3" spans="1:23" s="1" customFormat="1" ht="26.1" customHeight="1">
      <c r="A3" s="7" t="s">
        <v>33</v>
      </c>
      <c r="B3" s="179" t="s">
        <v>125</v>
      </c>
      <c r="C3" s="179"/>
      <c r="D3" s="179"/>
      <c r="E3" s="179"/>
      <c r="F3" s="179"/>
      <c r="G3" s="179"/>
      <c r="H3" s="179"/>
      <c r="I3" s="179"/>
      <c r="J3" s="179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00000000000001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" customHeight="1">
      <c r="A6" s="7" t="s">
        <v>39</v>
      </c>
      <c r="B6" s="11" t="s">
        <v>126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86" t="s">
        <v>41</v>
      </c>
      <c r="B7" s="187"/>
      <c r="C7" s="188"/>
      <c r="D7" s="181" t="s">
        <v>42</v>
      </c>
      <c r="E7" s="181"/>
      <c r="F7" s="181"/>
      <c r="G7" s="181"/>
      <c r="H7" s="181"/>
      <c r="I7" s="181"/>
      <c r="J7" s="184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189"/>
      <c r="B8" s="190"/>
      <c r="C8" s="191"/>
      <c r="D8" s="182" t="s">
        <v>44</v>
      </c>
      <c r="E8" s="182"/>
      <c r="F8" s="182"/>
      <c r="G8" s="182"/>
      <c r="H8" s="183" t="s">
        <v>45</v>
      </c>
      <c r="I8" s="183"/>
      <c r="J8" s="185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192"/>
      <c r="B9" s="193"/>
      <c r="C9" s="194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185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1.95" customHeight="1">
      <c r="A10" s="208" t="s">
        <v>50</v>
      </c>
      <c r="B10" s="195" t="s">
        <v>51</v>
      </c>
      <c r="C10" s="196"/>
      <c r="D10" s="23">
        <v>1</v>
      </c>
      <c r="E10" s="23" t="s">
        <v>52</v>
      </c>
      <c r="F10" s="23">
        <v>1</v>
      </c>
      <c r="G10" s="23" t="s">
        <v>53</v>
      </c>
      <c r="H10" s="24">
        <v>450</v>
      </c>
      <c r="I10" s="24"/>
      <c r="J10" s="53" t="s">
        <v>54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1.95" customHeight="1">
      <c r="A11" s="209"/>
      <c r="B11" s="195" t="s">
        <v>55</v>
      </c>
      <c r="C11" s="196"/>
      <c r="D11" s="23">
        <v>50</v>
      </c>
      <c r="E11" s="23" t="s">
        <v>52</v>
      </c>
      <c r="F11" s="23">
        <v>1</v>
      </c>
      <c r="G11" s="23" t="s">
        <v>53</v>
      </c>
      <c r="H11" s="24">
        <v>450</v>
      </c>
      <c r="I11" s="24"/>
      <c r="J11" s="53" t="s">
        <v>54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16.5" customHeight="1">
      <c r="A12" s="197" t="s">
        <v>56</v>
      </c>
      <c r="B12" s="198"/>
      <c r="C12" s="198"/>
      <c r="D12" s="26"/>
      <c r="E12" s="27"/>
      <c r="F12" s="27"/>
      <c r="G12" s="27"/>
      <c r="H12" s="27"/>
      <c r="I12" s="54">
        <f>SUM(I10:I11)</f>
        <v>0</v>
      </c>
      <c r="J12" s="55" t="s">
        <v>57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1.95" customHeight="1">
      <c r="A13" s="210"/>
      <c r="B13" s="199" t="s">
        <v>58</v>
      </c>
      <c r="C13" s="200"/>
      <c r="D13" s="28">
        <v>100</v>
      </c>
      <c r="E13" s="28" t="s">
        <v>59</v>
      </c>
      <c r="F13" s="28">
        <v>1</v>
      </c>
      <c r="G13" s="28" t="s">
        <v>60</v>
      </c>
      <c r="H13" s="29">
        <v>80</v>
      </c>
      <c r="I13" s="24">
        <f>H13*F13*D13</f>
        <v>8000</v>
      </c>
      <c r="J13" s="56" t="s">
        <v>127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21.95" customHeight="1">
      <c r="A14" s="210"/>
      <c r="B14" s="199" t="s">
        <v>62</v>
      </c>
      <c r="C14" s="200"/>
      <c r="D14" s="28"/>
      <c r="E14" s="28" t="s">
        <v>59</v>
      </c>
      <c r="F14" s="28"/>
      <c r="G14" s="28" t="s">
        <v>60</v>
      </c>
      <c r="H14" s="29"/>
      <c r="I14" s="24"/>
      <c r="J14" s="57"/>
    </row>
    <row r="15" spans="1:23" s="2" customFormat="1" ht="16.5" customHeight="1">
      <c r="A15" s="201" t="s">
        <v>63</v>
      </c>
      <c r="B15" s="202"/>
      <c r="C15" s="202"/>
      <c r="D15" s="18"/>
      <c r="E15" s="18"/>
      <c r="F15" s="18"/>
      <c r="G15" s="18"/>
      <c r="H15" s="18"/>
      <c r="I15" s="52">
        <f>SUM(I13:I14)</f>
        <v>8000</v>
      </c>
      <c r="J15" s="58"/>
    </row>
    <row r="16" spans="1:23" s="3" customFormat="1" ht="23.1" customHeight="1">
      <c r="A16" s="211" t="s">
        <v>64</v>
      </c>
      <c r="B16" s="203" t="s">
        <v>65</v>
      </c>
      <c r="C16" s="204"/>
      <c r="D16" s="30">
        <v>1</v>
      </c>
      <c r="E16" s="31" t="s">
        <v>66</v>
      </c>
      <c r="F16" s="30">
        <v>1</v>
      </c>
      <c r="G16" s="31" t="s">
        <v>67</v>
      </c>
      <c r="H16" s="32">
        <v>13000</v>
      </c>
      <c r="I16" s="59">
        <f>H16*F16*D16</f>
        <v>13000</v>
      </c>
      <c r="J16" s="60" t="s">
        <v>68</v>
      </c>
    </row>
    <row r="17" spans="1:10" s="3" customFormat="1" ht="23.1" customHeight="1">
      <c r="A17" s="212"/>
      <c r="B17" s="203" t="s">
        <v>128</v>
      </c>
      <c r="C17" s="204"/>
      <c r="D17" s="30">
        <v>1</v>
      </c>
      <c r="E17" s="31" t="s">
        <v>70</v>
      </c>
      <c r="F17" s="30">
        <v>1</v>
      </c>
      <c r="G17" s="31" t="s">
        <v>66</v>
      </c>
      <c r="H17" s="32">
        <v>4000</v>
      </c>
      <c r="I17" s="59">
        <f>H17*F17</f>
        <v>4000</v>
      </c>
      <c r="J17" s="60"/>
    </row>
    <row r="18" spans="1:10" s="2" customFormat="1" ht="16.5" customHeight="1">
      <c r="A18" s="201" t="s">
        <v>71</v>
      </c>
      <c r="B18" s="202"/>
      <c r="C18" s="202"/>
      <c r="D18" s="18"/>
      <c r="E18" s="18"/>
      <c r="F18" s="18"/>
      <c r="G18" s="18"/>
      <c r="H18" s="18"/>
      <c r="I18" s="52">
        <f>SUM(I16:I17)</f>
        <v>17000</v>
      </c>
      <c r="J18" s="58"/>
    </row>
    <row r="19" spans="1:10" s="2" customFormat="1" ht="24" customHeight="1">
      <c r="A19" s="212"/>
      <c r="B19" s="199" t="s">
        <v>72</v>
      </c>
      <c r="C19" s="200"/>
      <c r="D19" s="33">
        <v>1</v>
      </c>
      <c r="E19" s="28" t="s">
        <v>73</v>
      </c>
      <c r="F19" s="33">
        <v>15</v>
      </c>
      <c r="G19" s="28" t="s">
        <v>74</v>
      </c>
      <c r="H19" s="34">
        <v>150</v>
      </c>
      <c r="I19" s="24">
        <v>750</v>
      </c>
      <c r="J19" s="61" t="s">
        <v>75</v>
      </c>
    </row>
    <row r="20" spans="1:10" s="2" customFormat="1" ht="24" customHeight="1">
      <c r="A20" s="212"/>
      <c r="B20" s="199" t="s">
        <v>76</v>
      </c>
      <c r="C20" s="200"/>
      <c r="D20" s="33">
        <v>6</v>
      </c>
      <c r="E20" s="28" t="s">
        <v>73</v>
      </c>
      <c r="F20" s="33">
        <v>1</v>
      </c>
      <c r="G20" s="28" t="s">
        <v>60</v>
      </c>
      <c r="H20" s="34">
        <v>200</v>
      </c>
      <c r="I20" s="24">
        <v>400</v>
      </c>
      <c r="J20" s="60" t="s">
        <v>77</v>
      </c>
    </row>
    <row r="21" spans="1:10" s="2" customFormat="1" ht="24" customHeight="1">
      <c r="A21" s="212"/>
      <c r="B21" s="199" t="s">
        <v>78</v>
      </c>
      <c r="C21" s="200"/>
      <c r="D21" s="33">
        <v>2</v>
      </c>
      <c r="E21" s="28" t="s">
        <v>79</v>
      </c>
      <c r="F21" s="33">
        <v>1</v>
      </c>
      <c r="G21" s="28" t="s">
        <v>60</v>
      </c>
      <c r="H21" s="34">
        <v>200</v>
      </c>
      <c r="I21" s="24">
        <f t="shared" ref="I21:I24" si="0">H21*F21*D21</f>
        <v>400</v>
      </c>
      <c r="J21" s="62" t="s">
        <v>80</v>
      </c>
    </row>
    <row r="22" spans="1:10" s="2" customFormat="1" ht="24" customHeight="1">
      <c r="A22" s="212"/>
      <c r="B22" s="199" t="s">
        <v>85</v>
      </c>
      <c r="C22" s="200"/>
      <c r="D22" s="33">
        <v>10</v>
      </c>
      <c r="E22" s="33" t="s">
        <v>73</v>
      </c>
      <c r="F22" s="33">
        <v>1</v>
      </c>
      <c r="G22" s="33" t="s">
        <v>60</v>
      </c>
      <c r="H22" s="34">
        <v>100</v>
      </c>
      <c r="I22" s="24">
        <f t="shared" si="0"/>
        <v>1000</v>
      </c>
      <c r="J22" s="62" t="s">
        <v>86</v>
      </c>
    </row>
    <row r="23" spans="1:10" s="2" customFormat="1" ht="24" customHeight="1">
      <c r="A23" s="212"/>
      <c r="B23" s="199" t="s">
        <v>83</v>
      </c>
      <c r="C23" s="200"/>
      <c r="D23" s="33">
        <v>2</v>
      </c>
      <c r="E23" s="33" t="s">
        <v>84</v>
      </c>
      <c r="F23" s="33">
        <v>1</v>
      </c>
      <c r="G23" s="33" t="s">
        <v>60</v>
      </c>
      <c r="H23" s="34">
        <v>50</v>
      </c>
      <c r="I23" s="24">
        <f t="shared" si="0"/>
        <v>100</v>
      </c>
      <c r="J23" s="62"/>
    </row>
    <row r="24" spans="1:10" s="2" customFormat="1" ht="24" customHeight="1">
      <c r="A24" s="212"/>
      <c r="B24" s="199" t="s">
        <v>81</v>
      </c>
      <c r="C24" s="200"/>
      <c r="D24" s="33">
        <v>2</v>
      </c>
      <c r="E24" s="33" t="s">
        <v>82</v>
      </c>
      <c r="F24" s="33">
        <v>1</v>
      </c>
      <c r="G24" s="33" t="s">
        <v>60</v>
      </c>
      <c r="H24" s="34">
        <v>50</v>
      </c>
      <c r="I24" s="24">
        <f t="shared" si="0"/>
        <v>100</v>
      </c>
      <c r="J24" s="62"/>
    </row>
    <row r="25" spans="1:10" s="2" customFormat="1" ht="24" customHeight="1">
      <c r="A25" s="212"/>
      <c r="B25" s="217" t="s">
        <v>87</v>
      </c>
      <c r="C25" s="218"/>
      <c r="D25" s="33">
        <v>10</v>
      </c>
      <c r="E25" s="33" t="s">
        <v>88</v>
      </c>
      <c r="F25" s="33">
        <v>1</v>
      </c>
      <c r="G25" s="33" t="s">
        <v>60</v>
      </c>
      <c r="H25" s="34">
        <v>150</v>
      </c>
      <c r="I25" s="24">
        <f>H25*D25</f>
        <v>1500</v>
      </c>
      <c r="J25" s="63"/>
    </row>
    <row r="26" spans="1:10" s="2" customFormat="1" ht="24" customHeight="1">
      <c r="A26" s="212"/>
      <c r="B26" s="217" t="s">
        <v>89</v>
      </c>
      <c r="C26" s="218"/>
      <c r="D26" s="33">
        <v>12</v>
      </c>
      <c r="E26" s="33" t="s">
        <v>88</v>
      </c>
      <c r="F26" s="33">
        <v>1</v>
      </c>
      <c r="G26" s="33" t="s">
        <v>60</v>
      </c>
      <c r="H26" s="34">
        <v>225</v>
      </c>
      <c r="I26" s="24">
        <v>300</v>
      </c>
      <c r="J26" s="63" t="s">
        <v>90</v>
      </c>
    </row>
    <row r="27" spans="1:10" s="2" customFormat="1" ht="24" customHeight="1">
      <c r="A27" s="212"/>
      <c r="B27" s="217" t="s">
        <v>91</v>
      </c>
      <c r="C27" s="218"/>
      <c r="D27" s="33">
        <v>1</v>
      </c>
      <c r="E27" s="33" t="s">
        <v>67</v>
      </c>
      <c r="F27" s="33">
        <v>1</v>
      </c>
      <c r="G27" s="33" t="s">
        <v>60</v>
      </c>
      <c r="H27" s="34">
        <v>1200</v>
      </c>
      <c r="I27" s="24">
        <v>400</v>
      </c>
      <c r="J27" s="63" t="s">
        <v>92</v>
      </c>
    </row>
    <row r="28" spans="1:10" s="2" customFormat="1" ht="24" customHeight="1">
      <c r="A28" s="201" t="s">
        <v>93</v>
      </c>
      <c r="B28" s="202"/>
      <c r="C28" s="202"/>
      <c r="D28" s="18"/>
      <c r="E28" s="18"/>
      <c r="F28" s="18"/>
      <c r="G28" s="18"/>
      <c r="H28" s="18"/>
      <c r="I28" s="52">
        <f>SUM(I19:I27)</f>
        <v>4950</v>
      </c>
      <c r="J28" s="58"/>
    </row>
    <row r="29" spans="1:10" s="2" customFormat="1" ht="24" customHeight="1">
      <c r="A29" s="213" t="s">
        <v>94</v>
      </c>
      <c r="B29" s="222" t="s">
        <v>95</v>
      </c>
      <c r="C29" s="222"/>
      <c r="D29" s="35">
        <v>2</v>
      </c>
      <c r="E29" s="35" t="s">
        <v>59</v>
      </c>
      <c r="F29" s="35">
        <v>2</v>
      </c>
      <c r="G29" s="35" t="s">
        <v>60</v>
      </c>
      <c r="H29" s="36">
        <v>1430</v>
      </c>
      <c r="I29" s="36">
        <v>1907</v>
      </c>
      <c r="J29" s="64" t="s">
        <v>96</v>
      </c>
    </row>
    <row r="30" spans="1:10" s="2" customFormat="1" ht="24" customHeight="1">
      <c r="A30" s="214"/>
      <c r="B30" s="215" t="s">
        <v>97</v>
      </c>
      <c r="C30" s="216"/>
      <c r="D30" s="35">
        <v>1</v>
      </c>
      <c r="E30" s="35" t="s">
        <v>52</v>
      </c>
      <c r="F30" s="35">
        <v>5</v>
      </c>
      <c r="G30" s="35" t="s">
        <v>53</v>
      </c>
      <c r="H30" s="36">
        <v>450</v>
      </c>
      <c r="I30" s="36">
        <v>700</v>
      </c>
      <c r="J30" s="64" t="s">
        <v>98</v>
      </c>
    </row>
    <row r="31" spans="1:10" s="2" customFormat="1" ht="24" customHeight="1">
      <c r="A31" s="214"/>
      <c r="B31" s="215" t="s">
        <v>94</v>
      </c>
      <c r="C31" s="216"/>
      <c r="D31" s="35">
        <v>2</v>
      </c>
      <c r="E31" s="35" t="s">
        <v>59</v>
      </c>
      <c r="F31" s="35">
        <v>5</v>
      </c>
      <c r="G31" s="35" t="s">
        <v>66</v>
      </c>
      <c r="H31" s="36">
        <v>200</v>
      </c>
      <c r="I31" s="36">
        <v>667</v>
      </c>
      <c r="J31" s="64" t="s">
        <v>92</v>
      </c>
    </row>
    <row r="32" spans="1:10" s="2" customFormat="1" ht="24" customHeight="1">
      <c r="A32" s="214"/>
      <c r="B32" s="217" t="s">
        <v>99</v>
      </c>
      <c r="C32" s="218"/>
      <c r="D32" s="35">
        <v>2</v>
      </c>
      <c r="E32" s="35" t="s">
        <v>59</v>
      </c>
      <c r="F32" s="35">
        <v>5</v>
      </c>
      <c r="G32" s="35" t="s">
        <v>66</v>
      </c>
      <c r="H32" s="36">
        <v>100</v>
      </c>
      <c r="I32" s="36">
        <v>334</v>
      </c>
      <c r="J32" s="64" t="s">
        <v>92</v>
      </c>
    </row>
    <row r="33" spans="1:10" s="2" customFormat="1" ht="25.5" customHeight="1">
      <c r="A33" s="25" t="s">
        <v>100</v>
      </c>
      <c r="B33" s="219"/>
      <c r="C33" s="219"/>
      <c r="D33" s="37"/>
      <c r="E33" s="37"/>
      <c r="F33" s="37"/>
      <c r="G33" s="37"/>
      <c r="H33" s="38"/>
      <c r="I33" s="52">
        <f>SUM(I29:I32)</f>
        <v>3608</v>
      </c>
      <c r="J33" s="58"/>
    </row>
    <row r="34" spans="1:10" s="2" customFormat="1" ht="24" customHeight="1">
      <c r="A34" s="39" t="s">
        <v>101</v>
      </c>
      <c r="B34" s="40"/>
      <c r="C34" s="40"/>
      <c r="D34" s="41"/>
      <c r="E34" s="41"/>
      <c r="F34" s="41"/>
      <c r="G34" s="41"/>
      <c r="H34" s="42"/>
      <c r="I34" s="65">
        <f>I12+I15+I18+I28+I33</f>
        <v>33558</v>
      </c>
      <c r="J34" s="66"/>
    </row>
    <row r="35" spans="1:10" s="2" customFormat="1">
      <c r="A35" s="220" t="s">
        <v>102</v>
      </c>
      <c r="B35" s="221"/>
      <c r="C35" s="221"/>
      <c r="D35" s="44"/>
      <c r="E35" s="45"/>
      <c r="F35" s="45"/>
      <c r="G35" s="45"/>
      <c r="H35" s="45"/>
      <c r="I35" s="67">
        <f>SUM(I34-I33)*10%</f>
        <v>2995</v>
      </c>
      <c r="J35" s="68"/>
    </row>
    <row r="36" spans="1:10" s="2" customFormat="1">
      <c r="A36" s="43" t="s">
        <v>103</v>
      </c>
      <c r="B36" s="46"/>
      <c r="C36" s="46"/>
      <c r="D36" s="44"/>
      <c r="E36" s="45"/>
      <c r="F36" s="45"/>
      <c r="G36" s="45"/>
      <c r="H36" s="45"/>
      <c r="I36" s="67">
        <f>(I34+I35)*0.06</f>
        <v>2193.1799999999998</v>
      </c>
      <c r="J36" s="68"/>
    </row>
    <row r="37" spans="1:10" s="2" customFormat="1" ht="23.1" customHeight="1">
      <c r="A37" s="205" t="s">
        <v>104</v>
      </c>
      <c r="B37" s="206"/>
      <c r="C37" s="207"/>
      <c r="D37" s="47"/>
      <c r="E37" s="48"/>
      <c r="F37" s="48"/>
      <c r="G37" s="48"/>
      <c r="H37" s="48"/>
      <c r="I37" s="69">
        <f>I34+I35+I36</f>
        <v>38746.18</v>
      </c>
      <c r="J37" s="70"/>
    </row>
    <row r="38" spans="1:10" ht="16.5" customHeight="1">
      <c r="A38" s="6"/>
      <c r="B38" s="49"/>
      <c r="C38" s="49"/>
      <c r="D38" s="50"/>
      <c r="E38" s="50"/>
      <c r="F38" s="50"/>
      <c r="G38" s="50"/>
      <c r="H38" s="50"/>
      <c r="I38" s="50"/>
    </row>
  </sheetData>
  <mergeCells count="39"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  <mergeCell ref="B20:C20"/>
    <mergeCell ref="B21:C21"/>
    <mergeCell ref="B22:C22"/>
    <mergeCell ref="B23:C23"/>
    <mergeCell ref="B24:C24"/>
    <mergeCell ref="A15:C15"/>
    <mergeCell ref="B16:C16"/>
    <mergeCell ref="B17:C17"/>
    <mergeCell ref="A18:C18"/>
    <mergeCell ref="B19:C19"/>
    <mergeCell ref="B10:C10"/>
    <mergeCell ref="B11:C11"/>
    <mergeCell ref="A12:C12"/>
    <mergeCell ref="B13:C13"/>
    <mergeCell ref="B14:C14"/>
    <mergeCell ref="B1:J1"/>
    <mergeCell ref="B2:J2"/>
    <mergeCell ref="B3:J3"/>
    <mergeCell ref="D7:I7"/>
    <mergeCell ref="D8:G8"/>
    <mergeCell ref="H8:I8"/>
    <mergeCell ref="J7:J9"/>
    <mergeCell ref="A7:C9"/>
  </mergeCells>
  <phoneticPr fontId="16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华山国际酒店二区报价 </vt:lpstr>
      <vt:lpstr>济南1月4日</vt:lpstr>
      <vt:lpstr>泰安3月5日</vt:lpstr>
      <vt:lpstr>华山国际酒店八区报价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User</cp:lastModifiedBy>
  <cp:lastPrinted>2016-03-28T03:10:00Z</cp:lastPrinted>
  <dcterms:created xsi:type="dcterms:W3CDTF">2002-04-12T02:22:00Z</dcterms:created>
  <dcterms:modified xsi:type="dcterms:W3CDTF">2018-03-16T06:42:24Z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