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383" windowHeight="8374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50" i="1"/>
  <c r="E50" s="1"/>
  <c r="E60" s="1"/>
  <c r="E61" s="1"/>
  <c r="E59"/>
  <c r="E58"/>
  <c r="E56"/>
  <c r="E55"/>
  <c r="E54"/>
  <c r="E53"/>
  <c r="E52"/>
  <c r="E51"/>
  <c r="E49"/>
  <c r="E46"/>
  <c r="E45"/>
  <c r="E44"/>
  <c r="E43"/>
  <c r="E42"/>
  <c r="E41"/>
  <c r="E38"/>
  <c r="E37"/>
  <c r="E36"/>
  <c r="E35"/>
  <c r="E34"/>
  <c r="E33"/>
  <c r="E32"/>
  <c r="E31"/>
  <c r="E30"/>
  <c r="E29"/>
  <c r="E25"/>
  <c r="E24"/>
  <c r="E23"/>
  <c r="E22"/>
  <c r="E21"/>
  <c r="E20"/>
  <c r="E19"/>
  <c r="E18"/>
  <c r="E17"/>
  <c r="E14"/>
  <c r="E13"/>
  <c r="E12"/>
  <c r="E11"/>
  <c r="E62" l="1"/>
  <c r="E63" s="1"/>
  <c r="E64" s="1"/>
  <c r="E65" s="1"/>
</calcChain>
</file>

<file path=xl/sharedStrings.xml><?xml version="1.0" encoding="utf-8"?>
<sst xmlns="http://schemas.openxmlformats.org/spreadsheetml/2006/main" count="114" uniqueCount="93">
  <si>
    <t>会务服务结算表</t>
  </si>
  <si>
    <t>行程安排：2018年4月12-15日</t>
  </si>
  <si>
    <t>询价人:</t>
  </si>
  <si>
    <t>联系电话:</t>
  </si>
  <si>
    <t>国内出发地:</t>
  </si>
  <si>
    <t>各地</t>
  </si>
  <si>
    <t>目的地:</t>
  </si>
  <si>
    <t>北京</t>
  </si>
  <si>
    <t>行程时间(天数):</t>
  </si>
  <si>
    <t>参会人数:</t>
  </si>
  <si>
    <t>会议时间(天数):</t>
  </si>
  <si>
    <t>旅行社名称：</t>
  </si>
  <si>
    <t>中国康辉旅游集团有限公司</t>
  </si>
  <si>
    <t>报价时间：</t>
  </si>
  <si>
    <r>
      <rPr>
        <b/>
        <sz val="10"/>
        <rFont val="微软雅黑"/>
        <family val="2"/>
        <charset val="134"/>
      </rPr>
      <t>2018.</t>
    </r>
    <r>
      <rPr>
        <b/>
        <sz val="10"/>
        <rFont val="微软雅黑"/>
        <family val="2"/>
        <charset val="134"/>
      </rPr>
      <t>3</t>
    </r>
    <r>
      <rPr>
        <b/>
        <sz val="10"/>
        <rFont val="微软雅黑"/>
        <family val="2"/>
        <charset val="134"/>
      </rPr>
      <t>.2</t>
    </r>
    <r>
      <rPr>
        <b/>
        <sz val="10"/>
        <rFont val="微软雅黑"/>
        <family val="2"/>
        <charset val="134"/>
      </rPr>
      <t>2</t>
    </r>
  </si>
  <si>
    <t>报价人：</t>
  </si>
  <si>
    <t>马丽娜</t>
  </si>
  <si>
    <t>联系电话：</t>
  </si>
  <si>
    <t>住宿费用</t>
  </si>
  <si>
    <t>名称</t>
  </si>
  <si>
    <t>数量</t>
  </si>
  <si>
    <t>单价(人民币）</t>
  </si>
  <si>
    <t>次数</t>
  </si>
  <si>
    <t>总价</t>
  </si>
  <si>
    <t xml:space="preserve">备注 </t>
  </si>
  <si>
    <t>会议酒店</t>
  </si>
  <si>
    <t>酒店推荐理由：</t>
  </si>
  <si>
    <t>北京：北京燕山大酒店
（挂四星）</t>
  </si>
  <si>
    <t>4月12日</t>
  </si>
  <si>
    <t>4月13日</t>
  </si>
  <si>
    <t>4月14日，有客户半天延住</t>
  </si>
  <si>
    <t>住宿费用合计</t>
  </si>
  <si>
    <t>用餐费用</t>
  </si>
  <si>
    <t>备注</t>
  </si>
  <si>
    <t>4月13日-15日茶歇</t>
  </si>
  <si>
    <t>4月13日午餐</t>
  </si>
  <si>
    <t>4月13日晚餐</t>
  </si>
  <si>
    <t>加菜</t>
  </si>
  <si>
    <t>4月14日午餐</t>
  </si>
  <si>
    <t>4月15日午餐</t>
  </si>
  <si>
    <t>红酒</t>
  </si>
  <si>
    <t>白酒</t>
  </si>
  <si>
    <t>用餐费用共计</t>
  </si>
  <si>
    <t>交通费用　</t>
  </si>
  <si>
    <t>单价（人民币）</t>
  </si>
  <si>
    <t>全程旅游车交通费用</t>
  </si>
  <si>
    <t>用车车辆状况：</t>
  </si>
  <si>
    <t>接送机（帕萨特）</t>
  </si>
  <si>
    <t>4月12日-15接送机/站</t>
  </si>
  <si>
    <t>接送机（GL8）</t>
  </si>
  <si>
    <t>4月12日-15日接送机/站</t>
  </si>
  <si>
    <t>市区接送</t>
  </si>
  <si>
    <t>4月13-14日点对点接送</t>
  </si>
  <si>
    <t>4月14日：好苑建国-东直门花家怡园-人大艺术学院</t>
  </si>
  <si>
    <t>备用车（GL8）</t>
  </si>
  <si>
    <t>4月13日备车：850元/8小时，100公里
超时费：100元/小时
每辆备车均超时9小时</t>
  </si>
  <si>
    <t>超时费</t>
  </si>
  <si>
    <t>4月14日备车：850元/8小时，100公里
超时费：100元/小时
每辆备车均超时2小时</t>
  </si>
  <si>
    <t>4月15日备车：850元/8小时，100公里</t>
  </si>
  <si>
    <t>交通费用共计</t>
  </si>
  <si>
    <t xml:space="preserve">人员费用  </t>
  </si>
  <si>
    <t>人员及司机介绍：</t>
  </si>
  <si>
    <t>当地会议工作人员（接送机/接站）</t>
  </si>
  <si>
    <t>4月12日—火车站：2人；机场：3人</t>
  </si>
  <si>
    <t>全陪人员</t>
  </si>
  <si>
    <t>4月12日全天—会场：3人；酒店2人
包含往返交通及其他费用</t>
  </si>
  <si>
    <t>4月13日全天—会场：3人；酒店：1人
包含往返交通及其他费用</t>
  </si>
  <si>
    <t>4月14日全天—会场：2人；酒店：1人
包含往返交通及其他费用</t>
  </si>
  <si>
    <t>4月15日全天—会场：2人；酒店：2人
包含往返交通及其他费用</t>
  </si>
  <si>
    <t xml:space="preserve">人员费用共计 </t>
  </si>
  <si>
    <t xml:space="preserve">其他项目 </t>
  </si>
  <si>
    <t>丽枫酒店取消费</t>
  </si>
  <si>
    <t>手办礼</t>
  </si>
  <si>
    <t>接机牌</t>
  </si>
  <si>
    <t>KT板：60cm*90cm</t>
  </si>
  <si>
    <t>会议用品</t>
  </si>
  <si>
    <t>信立泰logo：900元
文件包（50个）：1442元</t>
  </si>
  <si>
    <t>运货费</t>
  </si>
  <si>
    <t>雨伞</t>
  </si>
  <si>
    <t>停车证</t>
  </si>
  <si>
    <t>咖啡</t>
  </si>
  <si>
    <t>矿泉水</t>
  </si>
  <si>
    <t>打印</t>
  </si>
  <si>
    <t>高铁</t>
  </si>
  <si>
    <t>高铁报销</t>
  </si>
  <si>
    <t xml:space="preserve">其他项目共计 </t>
  </si>
  <si>
    <t>费用合计</t>
  </si>
  <si>
    <t>服务费（10%）</t>
  </si>
  <si>
    <t>会议合计费用</t>
  </si>
  <si>
    <t>发票税金（6%）</t>
  </si>
  <si>
    <t>增值税专用发票税金</t>
  </si>
  <si>
    <t>会议总费用</t>
  </si>
  <si>
    <t>含增值税6%</t>
  </si>
</sst>
</file>

<file path=xl/styles.xml><?xml version="1.0" encoding="utf-8"?>
<styleSheet xmlns="http://schemas.openxmlformats.org/spreadsheetml/2006/main">
  <numFmts count="3">
    <numFmt numFmtId="176" formatCode="yyyy&quot;年&quot;m&quot;月&quot;d&quot;日&quot;;@"/>
    <numFmt numFmtId="177" formatCode="\¥#,##0.00_);[Red]\(\¥#,##0.00\)"/>
    <numFmt numFmtId="178" formatCode="\¥#,##0.00;\¥\-#,##0.00"/>
  </numFmts>
  <fonts count="15">
    <font>
      <sz val="11"/>
      <color theme="1"/>
      <name val="宋体"/>
      <charset val="134"/>
      <scheme val="minor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22"/>
      <name val="微软雅黑"/>
      <family val="2"/>
      <charset val="134"/>
    </font>
    <font>
      <b/>
      <sz val="10"/>
      <name val="微软雅黑"/>
      <family val="2"/>
      <charset val="134"/>
    </font>
    <font>
      <b/>
      <u/>
      <sz val="11"/>
      <name val="微软雅黑"/>
      <family val="2"/>
      <charset val="134"/>
    </font>
    <font>
      <b/>
      <u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宋体"/>
      <family val="3"/>
      <charset val="134"/>
    </font>
    <font>
      <b/>
      <sz val="11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0.1499069185460982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8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5" fillId="2" borderId="1" xfId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right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58" fontId="7" fillId="4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78" fontId="9" fillId="3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177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58" fontId="8" fillId="2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177" fontId="5" fillId="4" borderId="9" xfId="0" applyNumberFormat="1" applyFont="1" applyFill="1" applyBorder="1" applyAlignment="1">
      <alignment horizontal="center" vertical="center" wrapText="1"/>
    </xf>
    <xf numFmtId="177" fontId="12" fillId="4" borderId="9" xfId="0" applyNumberFormat="1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58" fontId="8" fillId="3" borderId="12" xfId="0" applyNumberFormat="1" applyFont="1" applyFill="1" applyBorder="1" applyAlignment="1">
      <alignment horizontal="left" vertical="center" wrapText="1"/>
    </xf>
    <xf numFmtId="177" fontId="5" fillId="6" borderId="16" xfId="0" applyNumberFormat="1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left" vertical="center"/>
    </xf>
    <xf numFmtId="177" fontId="5" fillId="4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9" fontId="5" fillId="5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4" fontId="8" fillId="3" borderId="2" xfId="0" applyNumberFormat="1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right" vertical="center" wrapText="1"/>
    </xf>
    <xf numFmtId="0" fontId="5" fillId="6" borderId="14" xfId="0" applyFont="1" applyFill="1" applyBorder="1" applyAlignment="1">
      <alignment horizontal="right" vertical="center" wrapText="1"/>
    </xf>
    <xf numFmtId="0" fontId="5" fillId="6" borderId="15" xfId="0" applyFont="1" applyFill="1" applyBorder="1" applyAlignment="1">
      <alignment horizontal="right" vertical="center" wrapText="1"/>
    </xf>
    <xf numFmtId="49" fontId="5" fillId="4" borderId="1" xfId="0" applyNumberFormat="1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right" vertical="center" wrapText="1"/>
    </xf>
    <xf numFmtId="58" fontId="8" fillId="2" borderId="2" xfId="0" applyNumberFormat="1" applyFont="1" applyFill="1" applyBorder="1" applyAlignment="1">
      <alignment horizontal="left" vertical="center" wrapText="1"/>
    </xf>
    <xf numFmtId="58" fontId="8" fillId="2" borderId="4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176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2">
    <cellStyle name="Normal_Sheet1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9"/>
  <sheetViews>
    <sheetView tabSelected="1" topLeftCell="A28" workbookViewId="0">
      <selection activeCell="C51" sqref="C51"/>
    </sheetView>
  </sheetViews>
  <sheetFormatPr defaultColWidth="9" defaultRowHeight="15"/>
  <cols>
    <col min="1" max="1" width="30.4609375" style="5" customWidth="1"/>
    <col min="2" max="2" width="20.61328125" style="5" customWidth="1"/>
    <col min="3" max="3" width="20.61328125" style="6" customWidth="1"/>
    <col min="4" max="4" width="13.23046875" style="6" customWidth="1"/>
    <col min="5" max="5" width="14.4609375" style="6" customWidth="1"/>
    <col min="6" max="6" width="52.3828125" style="1" customWidth="1"/>
    <col min="7" max="7" width="8.84375" style="7" customWidth="1"/>
    <col min="8" max="8" width="12.765625" style="1" customWidth="1"/>
    <col min="9" max="9" width="25.4609375" style="1" customWidth="1"/>
    <col min="10" max="16384" width="9" style="1"/>
  </cols>
  <sheetData>
    <row r="1" spans="1:7" ht="40" customHeight="1">
      <c r="A1" s="87" t="s">
        <v>0</v>
      </c>
      <c r="B1" s="87"/>
      <c r="C1" s="87"/>
      <c r="D1" s="87"/>
      <c r="E1" s="87"/>
      <c r="F1" s="87"/>
    </row>
    <row r="2" spans="1:7" s="2" customFormat="1" ht="20.05" customHeight="1">
      <c r="A2" s="62" t="s">
        <v>1</v>
      </c>
      <c r="B2" s="8" t="s">
        <v>2</v>
      </c>
      <c r="C2" s="88"/>
      <c r="D2" s="88"/>
      <c r="E2" s="8" t="s">
        <v>3</v>
      </c>
      <c r="F2" s="10"/>
      <c r="G2" s="11"/>
    </row>
    <row r="3" spans="1:7" s="2" customFormat="1" ht="20.05" customHeight="1">
      <c r="A3" s="62"/>
      <c r="B3" s="8" t="s">
        <v>4</v>
      </c>
      <c r="C3" s="88" t="s">
        <v>5</v>
      </c>
      <c r="D3" s="88"/>
      <c r="E3" s="8" t="s">
        <v>6</v>
      </c>
      <c r="F3" s="10" t="s">
        <v>7</v>
      </c>
      <c r="G3" s="11"/>
    </row>
    <row r="4" spans="1:7" s="2" customFormat="1" ht="20.05" customHeight="1">
      <c r="A4" s="62"/>
      <c r="B4" s="8" t="s">
        <v>8</v>
      </c>
      <c r="C4" s="88">
        <v>4</v>
      </c>
      <c r="D4" s="88"/>
      <c r="E4" s="12" t="s">
        <v>9</v>
      </c>
      <c r="F4" s="10">
        <v>50</v>
      </c>
      <c r="G4" s="11"/>
    </row>
    <row r="5" spans="1:7" s="2" customFormat="1" ht="20.05" customHeight="1">
      <c r="A5" s="62"/>
      <c r="B5" s="8" t="s">
        <v>10</v>
      </c>
      <c r="C5" s="88"/>
      <c r="D5" s="88"/>
      <c r="E5" s="12"/>
      <c r="F5" s="10"/>
      <c r="G5" s="11"/>
    </row>
    <row r="6" spans="1:7" s="2" customFormat="1" ht="20.05" customHeight="1">
      <c r="A6" s="13" t="s">
        <v>11</v>
      </c>
      <c r="B6" s="84" t="s">
        <v>12</v>
      </c>
      <c r="C6" s="84"/>
      <c r="D6" s="15" t="s">
        <v>13</v>
      </c>
      <c r="E6" s="85" t="s">
        <v>14</v>
      </c>
      <c r="F6" s="85"/>
      <c r="G6" s="11"/>
    </row>
    <row r="7" spans="1:7" s="2" customFormat="1" ht="20.05" customHeight="1">
      <c r="A7" s="16" t="s">
        <v>15</v>
      </c>
      <c r="B7" s="86" t="s">
        <v>16</v>
      </c>
      <c r="C7" s="86"/>
      <c r="D7" s="15" t="s">
        <v>17</v>
      </c>
      <c r="E7" s="86">
        <v>13811302348</v>
      </c>
      <c r="F7" s="86"/>
      <c r="G7" s="11"/>
    </row>
    <row r="8" spans="1:7" s="2" customFormat="1" ht="20.05" customHeight="1">
      <c r="A8" s="80" t="s">
        <v>18</v>
      </c>
      <c r="B8" s="80"/>
      <c r="C8" s="80"/>
      <c r="D8" s="80"/>
      <c r="E8" s="80"/>
      <c r="F8" s="80"/>
      <c r="G8" s="11"/>
    </row>
    <row r="9" spans="1:7" s="3" customFormat="1" ht="20.05" customHeight="1">
      <c r="A9" s="17" t="s">
        <v>19</v>
      </c>
      <c r="B9" s="17" t="s">
        <v>20</v>
      </c>
      <c r="C9" s="17" t="s">
        <v>21</v>
      </c>
      <c r="D9" s="17" t="s">
        <v>22</v>
      </c>
      <c r="E9" s="17" t="s">
        <v>23</v>
      </c>
      <c r="F9" s="17" t="s">
        <v>24</v>
      </c>
      <c r="G9" s="18"/>
    </row>
    <row r="10" spans="1:7" s="3" customFormat="1" ht="20.05" customHeight="1">
      <c r="A10" s="19" t="s">
        <v>25</v>
      </c>
      <c r="B10" s="17" t="s">
        <v>26</v>
      </c>
      <c r="C10" s="78"/>
      <c r="D10" s="78"/>
      <c r="E10" s="78"/>
      <c r="F10" s="78"/>
      <c r="G10" s="18"/>
    </row>
    <row r="11" spans="1:7" s="3" customFormat="1" ht="20.05" customHeight="1">
      <c r="A11" s="63" t="s">
        <v>27</v>
      </c>
      <c r="B11" s="20">
        <v>34</v>
      </c>
      <c r="C11" s="21">
        <v>680</v>
      </c>
      <c r="D11" s="20">
        <v>1</v>
      </c>
      <c r="E11" s="22">
        <f t="shared" ref="E11:E13" si="0">D11*C11*B11</f>
        <v>23120</v>
      </c>
      <c r="F11" s="23" t="s">
        <v>28</v>
      </c>
      <c r="G11" s="18"/>
    </row>
    <row r="12" spans="1:7" s="3" customFormat="1" ht="20.05" customHeight="1">
      <c r="A12" s="64"/>
      <c r="B12" s="20">
        <v>34</v>
      </c>
      <c r="C12" s="21">
        <v>680</v>
      </c>
      <c r="D12" s="20">
        <v>1</v>
      </c>
      <c r="E12" s="22">
        <f t="shared" si="0"/>
        <v>23120</v>
      </c>
      <c r="F12" s="23" t="s">
        <v>29</v>
      </c>
      <c r="G12" s="18"/>
    </row>
    <row r="13" spans="1:7" s="3" customFormat="1" ht="20.05" customHeight="1">
      <c r="A13" s="65"/>
      <c r="B13" s="20">
        <v>28.5</v>
      </c>
      <c r="C13" s="21">
        <v>680</v>
      </c>
      <c r="D13" s="20">
        <v>1</v>
      </c>
      <c r="E13" s="22">
        <f t="shared" si="0"/>
        <v>19380</v>
      </c>
      <c r="F13" s="23" t="s">
        <v>30</v>
      </c>
      <c r="G13" s="18"/>
    </row>
    <row r="14" spans="1:7" s="3" customFormat="1" ht="20.05" customHeight="1">
      <c r="A14" s="79" t="s">
        <v>31</v>
      </c>
      <c r="B14" s="79"/>
      <c r="C14" s="79"/>
      <c r="D14" s="79"/>
      <c r="E14" s="24">
        <f>SUM(E11:E13)</f>
        <v>65620</v>
      </c>
      <c r="F14" s="25"/>
      <c r="G14" s="18"/>
    </row>
    <row r="15" spans="1:7" ht="20.05" customHeight="1">
      <c r="A15" s="80" t="s">
        <v>32</v>
      </c>
      <c r="B15" s="80"/>
      <c r="C15" s="80"/>
      <c r="D15" s="80"/>
      <c r="E15" s="80"/>
      <c r="F15" s="80"/>
    </row>
    <row r="16" spans="1:7" ht="20.05" customHeight="1">
      <c r="A16" s="26" t="s">
        <v>19</v>
      </c>
      <c r="B16" s="17" t="s">
        <v>20</v>
      </c>
      <c r="C16" s="17" t="s">
        <v>21</v>
      </c>
      <c r="D16" s="17" t="s">
        <v>22</v>
      </c>
      <c r="E16" s="17" t="s">
        <v>23</v>
      </c>
      <c r="F16" s="17" t="s">
        <v>33</v>
      </c>
    </row>
    <row r="17" spans="1:9" s="4" customFormat="1" ht="20.05" customHeight="1">
      <c r="A17" s="27" t="s">
        <v>34</v>
      </c>
      <c r="B17" s="28">
        <v>40</v>
      </c>
      <c r="C17" s="28">
        <v>30</v>
      </c>
      <c r="D17" s="28">
        <v>5</v>
      </c>
      <c r="E17" s="28">
        <f t="shared" ref="E17:E24" si="1">D17*C17*B17</f>
        <v>6000</v>
      </c>
      <c r="F17" s="29"/>
      <c r="G17" s="1"/>
    </row>
    <row r="18" spans="1:9" s="3" customFormat="1" ht="20.05" customHeight="1">
      <c r="A18" s="27" t="s">
        <v>35</v>
      </c>
      <c r="B18" s="28">
        <v>48</v>
      </c>
      <c r="C18" s="21">
        <v>120</v>
      </c>
      <c r="D18" s="20">
        <v>1</v>
      </c>
      <c r="E18" s="22">
        <f t="shared" si="1"/>
        <v>5760</v>
      </c>
      <c r="F18" s="30"/>
      <c r="G18" s="18"/>
    </row>
    <row r="19" spans="1:9" s="3" customFormat="1" ht="20.05" customHeight="1">
      <c r="A19" s="66" t="s">
        <v>36</v>
      </c>
      <c r="B19" s="28">
        <v>5</v>
      </c>
      <c r="C19" s="21">
        <v>1688</v>
      </c>
      <c r="D19" s="20">
        <v>1</v>
      </c>
      <c r="E19" s="22">
        <f t="shared" si="1"/>
        <v>8440</v>
      </c>
      <c r="F19" s="31"/>
      <c r="G19" s="18"/>
    </row>
    <row r="20" spans="1:9" s="3" customFormat="1" ht="20.05" customHeight="1">
      <c r="A20" s="67"/>
      <c r="B20" s="28">
        <v>1</v>
      </c>
      <c r="C20" s="21">
        <v>576</v>
      </c>
      <c r="D20" s="20">
        <v>1</v>
      </c>
      <c r="E20" s="22">
        <f t="shared" si="1"/>
        <v>576</v>
      </c>
      <c r="F20" s="30" t="s">
        <v>37</v>
      </c>
      <c r="G20" s="18"/>
    </row>
    <row r="21" spans="1:9" s="3" customFormat="1" ht="20.05" customHeight="1">
      <c r="A21" s="27" t="s">
        <v>38</v>
      </c>
      <c r="B21" s="28">
        <v>45</v>
      </c>
      <c r="C21" s="21">
        <v>120</v>
      </c>
      <c r="D21" s="20">
        <v>1</v>
      </c>
      <c r="E21" s="22">
        <f t="shared" si="1"/>
        <v>5400</v>
      </c>
      <c r="F21" s="31"/>
      <c r="G21" s="18"/>
    </row>
    <row r="22" spans="1:9" s="3" customFormat="1" ht="20.05" customHeight="1">
      <c r="A22" s="27" t="s">
        <v>39</v>
      </c>
      <c r="B22" s="28">
        <v>40</v>
      </c>
      <c r="C22" s="21">
        <v>120</v>
      </c>
      <c r="D22" s="20">
        <v>1</v>
      </c>
      <c r="E22" s="22">
        <f t="shared" si="1"/>
        <v>4800</v>
      </c>
      <c r="F22" s="31"/>
      <c r="G22" s="18"/>
    </row>
    <row r="23" spans="1:9" s="3" customFormat="1" ht="20.05" customHeight="1">
      <c r="A23" s="27" t="s">
        <v>40</v>
      </c>
      <c r="B23" s="28">
        <v>10</v>
      </c>
      <c r="C23" s="21">
        <v>288</v>
      </c>
      <c r="D23" s="20">
        <v>1</v>
      </c>
      <c r="E23" s="22">
        <f t="shared" si="1"/>
        <v>2880</v>
      </c>
      <c r="F23" s="31"/>
      <c r="G23" s="18"/>
    </row>
    <row r="24" spans="1:9" s="3" customFormat="1" ht="20.05" customHeight="1">
      <c r="A24" s="27" t="s">
        <v>41</v>
      </c>
      <c r="B24" s="28">
        <v>10</v>
      </c>
      <c r="C24" s="21">
        <v>168</v>
      </c>
      <c r="D24" s="20">
        <v>1</v>
      </c>
      <c r="E24" s="22">
        <f t="shared" si="1"/>
        <v>1680</v>
      </c>
      <c r="F24" s="31"/>
      <c r="G24" s="18"/>
    </row>
    <row r="25" spans="1:9" ht="20.05" customHeight="1">
      <c r="A25" s="79" t="s">
        <v>42</v>
      </c>
      <c r="B25" s="79"/>
      <c r="C25" s="79"/>
      <c r="D25" s="79"/>
      <c r="E25" s="24">
        <f>SUM(E17:E24)</f>
        <v>35536</v>
      </c>
      <c r="F25" s="25"/>
    </row>
    <row r="26" spans="1:9" ht="20.05" customHeight="1">
      <c r="A26" s="80" t="s">
        <v>43</v>
      </c>
      <c r="B26" s="80"/>
      <c r="C26" s="80"/>
      <c r="D26" s="80"/>
      <c r="E26" s="80"/>
      <c r="F26" s="80"/>
      <c r="H26" s="32"/>
      <c r="I26" s="60"/>
    </row>
    <row r="27" spans="1:9" ht="20.05" customHeight="1">
      <c r="A27" s="33" t="s">
        <v>19</v>
      </c>
      <c r="B27" s="33" t="s">
        <v>20</v>
      </c>
      <c r="C27" s="34" t="s">
        <v>44</v>
      </c>
      <c r="D27" s="34" t="s">
        <v>22</v>
      </c>
      <c r="E27" s="34" t="s">
        <v>23</v>
      </c>
      <c r="F27" s="9" t="s">
        <v>33</v>
      </c>
      <c r="H27" s="32"/>
      <c r="I27" s="60"/>
    </row>
    <row r="28" spans="1:9" ht="20.05" customHeight="1">
      <c r="A28" s="17" t="s">
        <v>45</v>
      </c>
      <c r="B28" s="17" t="s">
        <v>46</v>
      </c>
      <c r="C28" s="78"/>
      <c r="D28" s="78"/>
      <c r="E28" s="78"/>
      <c r="F28" s="78"/>
      <c r="H28" s="32"/>
      <c r="I28" s="60"/>
    </row>
    <row r="29" spans="1:9" ht="20.05" customHeight="1">
      <c r="A29" s="35" t="s">
        <v>47</v>
      </c>
      <c r="B29" s="36">
        <v>48</v>
      </c>
      <c r="C29" s="37">
        <v>260</v>
      </c>
      <c r="D29" s="36">
        <v>1</v>
      </c>
      <c r="E29" s="37">
        <f t="shared" ref="E29:E37" si="2">D29*C29*B29</f>
        <v>12480</v>
      </c>
      <c r="F29" s="38" t="s">
        <v>48</v>
      </c>
      <c r="G29" s="1"/>
      <c r="H29" s="32"/>
      <c r="I29" s="60"/>
    </row>
    <row r="30" spans="1:9" ht="20.05" customHeight="1">
      <c r="A30" s="35" t="s">
        <v>49</v>
      </c>
      <c r="B30" s="36">
        <v>3</v>
      </c>
      <c r="C30" s="37">
        <v>400</v>
      </c>
      <c r="D30" s="36">
        <v>1</v>
      </c>
      <c r="E30" s="37">
        <f t="shared" si="2"/>
        <v>1200</v>
      </c>
      <c r="F30" s="38" t="s">
        <v>50</v>
      </c>
      <c r="G30" s="1"/>
      <c r="H30" s="32"/>
      <c r="I30" s="60"/>
    </row>
    <row r="31" spans="1:9" ht="20.05" customHeight="1">
      <c r="A31" s="39" t="s">
        <v>51</v>
      </c>
      <c r="B31" s="40">
        <v>4</v>
      </c>
      <c r="C31" s="41">
        <v>240</v>
      </c>
      <c r="D31" s="40">
        <v>1</v>
      </c>
      <c r="E31" s="37">
        <f t="shared" si="2"/>
        <v>960</v>
      </c>
      <c r="F31" s="42" t="s">
        <v>52</v>
      </c>
      <c r="H31" s="32"/>
      <c r="I31" s="60"/>
    </row>
    <row r="32" spans="1:9" ht="20.05" customHeight="1">
      <c r="A32" s="39" t="s">
        <v>51</v>
      </c>
      <c r="B32" s="40">
        <v>1</v>
      </c>
      <c r="C32" s="41">
        <v>360</v>
      </c>
      <c r="D32" s="40">
        <v>1</v>
      </c>
      <c r="E32" s="37">
        <f t="shared" si="2"/>
        <v>360</v>
      </c>
      <c r="F32" s="42" t="s">
        <v>53</v>
      </c>
      <c r="H32" s="32"/>
      <c r="I32" s="60"/>
    </row>
    <row r="33" spans="1:9" ht="20.05" customHeight="1">
      <c r="A33" s="43" t="s">
        <v>54</v>
      </c>
      <c r="B33" s="44">
        <v>3</v>
      </c>
      <c r="C33" s="45">
        <v>850</v>
      </c>
      <c r="D33" s="44">
        <v>1</v>
      </c>
      <c r="E33" s="45">
        <f t="shared" si="2"/>
        <v>2550</v>
      </c>
      <c r="F33" s="82" t="s">
        <v>55</v>
      </c>
      <c r="H33" s="32"/>
      <c r="I33" s="60"/>
    </row>
    <row r="34" spans="1:9" ht="29.05" customHeight="1">
      <c r="A34" s="43" t="s">
        <v>56</v>
      </c>
      <c r="B34" s="44">
        <v>3</v>
      </c>
      <c r="C34" s="45">
        <v>100</v>
      </c>
      <c r="D34" s="44">
        <v>9</v>
      </c>
      <c r="E34" s="45">
        <f t="shared" si="2"/>
        <v>2700</v>
      </c>
      <c r="F34" s="83"/>
      <c r="H34" s="32"/>
      <c r="I34" s="60"/>
    </row>
    <row r="35" spans="1:9" ht="22" customHeight="1">
      <c r="A35" s="43" t="s">
        <v>54</v>
      </c>
      <c r="B35" s="44">
        <v>3</v>
      </c>
      <c r="C35" s="45">
        <v>850</v>
      </c>
      <c r="D35" s="44">
        <v>1</v>
      </c>
      <c r="E35" s="45">
        <f t="shared" si="2"/>
        <v>2550</v>
      </c>
      <c r="F35" s="82" t="s">
        <v>57</v>
      </c>
      <c r="H35" s="32"/>
      <c r="I35" s="60"/>
    </row>
    <row r="36" spans="1:9" ht="25" customHeight="1">
      <c r="A36" s="43" t="s">
        <v>56</v>
      </c>
      <c r="B36" s="44">
        <v>3</v>
      </c>
      <c r="C36" s="45">
        <v>100</v>
      </c>
      <c r="D36" s="44">
        <v>2</v>
      </c>
      <c r="E36" s="45">
        <f t="shared" si="2"/>
        <v>600</v>
      </c>
      <c r="F36" s="83"/>
      <c r="H36" s="32"/>
      <c r="I36" s="60"/>
    </row>
    <row r="37" spans="1:9" ht="20.05" customHeight="1">
      <c r="A37" s="43" t="s">
        <v>54</v>
      </c>
      <c r="B37" s="44">
        <v>2</v>
      </c>
      <c r="C37" s="45">
        <v>850</v>
      </c>
      <c r="D37" s="44">
        <v>1</v>
      </c>
      <c r="E37" s="45">
        <f t="shared" si="2"/>
        <v>1700</v>
      </c>
      <c r="F37" s="42" t="s">
        <v>58</v>
      </c>
      <c r="H37" s="32"/>
      <c r="I37" s="60"/>
    </row>
    <row r="38" spans="1:9" ht="20.05" customHeight="1">
      <c r="A38" s="79" t="s">
        <v>59</v>
      </c>
      <c r="B38" s="79"/>
      <c r="C38" s="79"/>
      <c r="D38" s="79"/>
      <c r="E38" s="24">
        <f>SUM(E29:E37)</f>
        <v>25100</v>
      </c>
      <c r="F38" s="25"/>
      <c r="H38" s="32"/>
      <c r="I38" s="60"/>
    </row>
    <row r="39" spans="1:9" ht="20.05" customHeight="1">
      <c r="A39" s="80" t="s">
        <v>60</v>
      </c>
      <c r="B39" s="80"/>
      <c r="C39" s="80"/>
      <c r="D39" s="80"/>
      <c r="E39" s="80"/>
      <c r="F39" s="80"/>
      <c r="H39" s="32"/>
      <c r="I39" s="60"/>
    </row>
    <row r="40" spans="1:9" ht="20.05" customHeight="1">
      <c r="A40" s="17" t="s">
        <v>60</v>
      </c>
      <c r="B40" s="17" t="s">
        <v>61</v>
      </c>
      <c r="C40" s="78"/>
      <c r="D40" s="78"/>
      <c r="E40" s="78"/>
      <c r="F40" s="78"/>
      <c r="H40" s="32"/>
      <c r="I40" s="60"/>
    </row>
    <row r="41" spans="1:9">
      <c r="A41" s="43" t="s">
        <v>62</v>
      </c>
      <c r="B41" s="44">
        <v>5</v>
      </c>
      <c r="C41" s="45">
        <v>500</v>
      </c>
      <c r="D41" s="44">
        <v>1</v>
      </c>
      <c r="E41" s="37">
        <f>D41*C41*B41</f>
        <v>2500</v>
      </c>
      <c r="F41" s="30" t="s">
        <v>63</v>
      </c>
      <c r="H41" s="32"/>
      <c r="I41" s="60"/>
    </row>
    <row r="42" spans="1:9" ht="27.45">
      <c r="A42" s="68" t="s">
        <v>64</v>
      </c>
      <c r="B42" s="44">
        <v>5</v>
      </c>
      <c r="C42" s="45">
        <v>600</v>
      </c>
      <c r="D42" s="44">
        <v>1</v>
      </c>
      <c r="E42" s="37">
        <f>D42*C42*B42</f>
        <v>3000</v>
      </c>
      <c r="F42" s="30" t="s">
        <v>65</v>
      </c>
      <c r="H42" s="32"/>
      <c r="I42" s="60"/>
    </row>
    <row r="43" spans="1:9" ht="27.45">
      <c r="A43" s="69"/>
      <c r="B43" s="44">
        <v>4</v>
      </c>
      <c r="C43" s="45">
        <v>600</v>
      </c>
      <c r="D43" s="44">
        <v>1</v>
      </c>
      <c r="E43" s="37">
        <f>D43*C43*B43</f>
        <v>2400</v>
      </c>
      <c r="F43" s="30" t="s">
        <v>66</v>
      </c>
      <c r="H43" s="32"/>
      <c r="I43" s="60"/>
    </row>
    <row r="44" spans="1:9" ht="27.45">
      <c r="A44" s="69"/>
      <c r="B44" s="44">
        <v>3</v>
      </c>
      <c r="C44" s="45">
        <v>600</v>
      </c>
      <c r="D44" s="44">
        <v>1</v>
      </c>
      <c r="E44" s="37">
        <f>D44*C44*B44</f>
        <v>1800</v>
      </c>
      <c r="F44" s="30" t="s">
        <v>67</v>
      </c>
      <c r="H44" s="32"/>
      <c r="I44" s="60"/>
    </row>
    <row r="45" spans="1:9" ht="27.45">
      <c r="A45" s="70"/>
      <c r="B45" s="44">
        <v>4</v>
      </c>
      <c r="C45" s="45">
        <v>600</v>
      </c>
      <c r="D45" s="44">
        <v>1</v>
      </c>
      <c r="E45" s="37">
        <f>D45*C45*B45</f>
        <v>2400</v>
      </c>
      <c r="F45" s="30" t="s">
        <v>68</v>
      </c>
      <c r="H45" s="32"/>
      <c r="I45" s="60"/>
    </row>
    <row r="46" spans="1:9" s="3" customFormat="1" ht="20.05" customHeight="1">
      <c r="A46" s="81" t="s">
        <v>69</v>
      </c>
      <c r="B46" s="81"/>
      <c r="C46" s="81"/>
      <c r="D46" s="81"/>
      <c r="E46" s="24">
        <f>SUM(E41:E45)</f>
        <v>12100</v>
      </c>
      <c r="F46" s="46"/>
      <c r="G46" s="18"/>
      <c r="H46" s="32"/>
      <c r="I46" s="60"/>
    </row>
    <row r="47" spans="1:9" ht="20.05" customHeight="1">
      <c r="A47" s="71" t="s">
        <v>70</v>
      </c>
      <c r="B47" s="72"/>
      <c r="C47" s="72"/>
      <c r="D47" s="72"/>
      <c r="E47" s="72"/>
      <c r="F47" s="73"/>
    </row>
    <row r="48" spans="1:9" s="3" customFormat="1" ht="20.05" customHeight="1">
      <c r="A48" s="47" t="s">
        <v>19</v>
      </c>
      <c r="B48" s="48" t="s">
        <v>20</v>
      </c>
      <c r="C48" s="49" t="s">
        <v>44</v>
      </c>
      <c r="D48" s="49" t="s">
        <v>22</v>
      </c>
      <c r="E48" s="50" t="s">
        <v>23</v>
      </c>
      <c r="F48" s="51" t="s">
        <v>33</v>
      </c>
      <c r="G48" s="18"/>
    </row>
    <row r="49" spans="1:6" ht="20.05" customHeight="1">
      <c r="A49" s="52" t="s">
        <v>71</v>
      </c>
      <c r="B49" s="20">
        <v>1</v>
      </c>
      <c r="C49" s="45">
        <v>5000</v>
      </c>
      <c r="D49" s="44">
        <v>1</v>
      </c>
      <c r="E49" s="41">
        <f t="shared" ref="E49:E58" si="3">D49*C49*B49</f>
        <v>5000</v>
      </c>
      <c r="F49" s="53"/>
    </row>
    <row r="50" spans="1:6" ht="20.05" customHeight="1">
      <c r="A50" s="52" t="s">
        <v>72</v>
      </c>
      <c r="B50" s="20">
        <v>44</v>
      </c>
      <c r="C50" s="45">
        <f>42900/44</f>
        <v>975</v>
      </c>
      <c r="D50" s="44">
        <v>1</v>
      </c>
      <c r="E50" s="41">
        <f t="shared" si="3"/>
        <v>42900</v>
      </c>
      <c r="F50" s="53"/>
    </row>
    <row r="51" spans="1:6" ht="20.05" customHeight="1">
      <c r="A51" s="54" t="s">
        <v>73</v>
      </c>
      <c r="B51" s="28">
        <v>4</v>
      </c>
      <c r="C51" s="37">
        <v>60</v>
      </c>
      <c r="D51" s="36">
        <v>1</v>
      </c>
      <c r="E51" s="37">
        <f t="shared" si="3"/>
        <v>240</v>
      </c>
      <c r="F51" s="53" t="s">
        <v>74</v>
      </c>
    </row>
    <row r="52" spans="1:6" ht="27.45">
      <c r="A52" s="43" t="s">
        <v>75</v>
      </c>
      <c r="B52" s="20">
        <v>1</v>
      </c>
      <c r="C52" s="45">
        <v>2342</v>
      </c>
      <c r="D52" s="44">
        <v>1</v>
      </c>
      <c r="E52" s="41">
        <f t="shared" si="3"/>
        <v>2342</v>
      </c>
      <c r="F52" s="55" t="s">
        <v>76</v>
      </c>
    </row>
    <row r="53" spans="1:6" ht="20.05" customHeight="1">
      <c r="A53" s="52" t="s">
        <v>77</v>
      </c>
      <c r="B53" s="20">
        <v>1</v>
      </c>
      <c r="C53" s="45">
        <v>500</v>
      </c>
      <c r="D53" s="44">
        <v>1</v>
      </c>
      <c r="E53" s="41">
        <f t="shared" si="3"/>
        <v>500</v>
      </c>
      <c r="F53" s="53"/>
    </row>
    <row r="54" spans="1:6" ht="20.05" customHeight="1">
      <c r="A54" s="52" t="s">
        <v>78</v>
      </c>
      <c r="B54" s="20">
        <v>18</v>
      </c>
      <c r="C54" s="45">
        <v>35</v>
      </c>
      <c r="D54" s="44">
        <v>1</v>
      </c>
      <c r="E54" s="41">
        <f t="shared" si="3"/>
        <v>630</v>
      </c>
      <c r="F54" s="56">
        <v>43203</v>
      </c>
    </row>
    <row r="55" spans="1:6" ht="20.05" customHeight="1">
      <c r="A55" s="52" t="s">
        <v>79</v>
      </c>
      <c r="B55" s="20">
        <v>5</v>
      </c>
      <c r="C55" s="45">
        <v>80</v>
      </c>
      <c r="D55" s="44">
        <v>1</v>
      </c>
      <c r="E55" s="41">
        <f t="shared" si="3"/>
        <v>400</v>
      </c>
      <c r="F55" s="56">
        <v>43203</v>
      </c>
    </row>
    <row r="56" spans="1:6" ht="20.05" customHeight="1">
      <c r="A56" s="52" t="s">
        <v>80</v>
      </c>
      <c r="B56" s="20">
        <v>1</v>
      </c>
      <c r="C56" s="45">
        <v>90</v>
      </c>
      <c r="D56" s="44">
        <v>1</v>
      </c>
      <c r="E56" s="41">
        <f t="shared" si="3"/>
        <v>90</v>
      </c>
      <c r="F56" s="56"/>
    </row>
    <row r="57" spans="1:6" ht="20.05" customHeight="1">
      <c r="A57" s="52" t="s">
        <v>81</v>
      </c>
      <c r="B57" s="20">
        <v>1</v>
      </c>
      <c r="C57" s="45">
        <v>284</v>
      </c>
      <c r="D57" s="44">
        <v>1</v>
      </c>
      <c r="E57" s="41">
        <v>284</v>
      </c>
      <c r="F57" s="56"/>
    </row>
    <row r="58" spans="1:6" ht="20.05" customHeight="1">
      <c r="A58" s="52" t="s">
        <v>82</v>
      </c>
      <c r="B58" s="20">
        <v>1</v>
      </c>
      <c r="C58" s="45">
        <v>110</v>
      </c>
      <c r="D58" s="44">
        <v>1</v>
      </c>
      <c r="E58" s="41">
        <f t="shared" si="3"/>
        <v>110</v>
      </c>
      <c r="F58" s="56"/>
    </row>
    <row r="59" spans="1:6" ht="20.05" customHeight="1">
      <c r="A59" s="52" t="s">
        <v>83</v>
      </c>
      <c r="B59" s="20">
        <v>1</v>
      </c>
      <c r="C59" s="45">
        <v>10561</v>
      </c>
      <c r="D59" s="44">
        <v>1</v>
      </c>
      <c r="E59" s="41">
        <f>D59*C59*B59</f>
        <v>10561</v>
      </c>
      <c r="F59" s="56" t="s">
        <v>84</v>
      </c>
    </row>
    <row r="60" spans="1:6" ht="20.05" customHeight="1">
      <c r="A60" s="74" t="s">
        <v>85</v>
      </c>
      <c r="B60" s="75"/>
      <c r="C60" s="75"/>
      <c r="D60" s="76"/>
      <c r="E60" s="57">
        <f>SUM(E49:E59)</f>
        <v>63057</v>
      </c>
      <c r="F60" s="58"/>
    </row>
    <row r="61" spans="1:6" ht="20.05" customHeight="1">
      <c r="A61" s="77" t="s">
        <v>86</v>
      </c>
      <c r="B61" s="77"/>
      <c r="C61" s="77"/>
      <c r="D61" s="77"/>
      <c r="E61" s="59">
        <f>E14+E25+E38+E46+E60</f>
        <v>201413</v>
      </c>
      <c r="F61" s="14"/>
    </row>
    <row r="62" spans="1:6" ht="20.05" customHeight="1">
      <c r="A62" s="77" t="s">
        <v>87</v>
      </c>
      <c r="B62" s="77"/>
      <c r="C62" s="77"/>
      <c r="D62" s="77"/>
      <c r="E62" s="59">
        <f>E61*0.1</f>
        <v>20141.300000000003</v>
      </c>
      <c r="F62" s="14"/>
    </row>
    <row r="63" spans="1:6" ht="20.05" customHeight="1">
      <c r="A63" s="77" t="s">
        <v>88</v>
      </c>
      <c r="B63" s="77"/>
      <c r="C63" s="77"/>
      <c r="D63" s="77"/>
      <c r="E63" s="59">
        <f>E61+E62</f>
        <v>221554.3</v>
      </c>
      <c r="F63" s="14"/>
    </row>
    <row r="64" spans="1:6" ht="20.05" customHeight="1">
      <c r="A64" s="61" t="s">
        <v>89</v>
      </c>
      <c r="B64" s="61"/>
      <c r="C64" s="61"/>
      <c r="D64" s="61"/>
      <c r="E64" s="24">
        <f>E63*0.06</f>
        <v>13293.257999999998</v>
      </c>
      <c r="F64" s="46" t="s">
        <v>90</v>
      </c>
    </row>
    <row r="65" spans="1:6" ht="20.05" customHeight="1">
      <c r="A65" s="61" t="s">
        <v>91</v>
      </c>
      <c r="B65" s="61"/>
      <c r="C65" s="61"/>
      <c r="D65" s="61"/>
      <c r="E65" s="24">
        <f>E64+E63</f>
        <v>234847.55799999999</v>
      </c>
      <c r="F65" s="46" t="s">
        <v>92</v>
      </c>
    </row>
    <row r="66" spans="1:6" ht="20.05" customHeight="1"/>
    <row r="67" spans="1:6" ht="20.05" customHeight="1"/>
    <row r="68" spans="1:6" ht="20.05" customHeight="1"/>
    <row r="69" spans="1:6" ht="20.05" customHeight="1"/>
  </sheetData>
  <mergeCells count="33">
    <mergeCell ref="A1:F1"/>
    <mergeCell ref="C2:D2"/>
    <mergeCell ref="C3:D3"/>
    <mergeCell ref="C4:D4"/>
    <mergeCell ref="C5:D5"/>
    <mergeCell ref="B6:C6"/>
    <mergeCell ref="E6:F6"/>
    <mergeCell ref="B7:C7"/>
    <mergeCell ref="E7:F7"/>
    <mergeCell ref="A8:F8"/>
    <mergeCell ref="F33:F34"/>
    <mergeCell ref="F35:F36"/>
    <mergeCell ref="C10:F10"/>
    <mergeCell ref="A14:D14"/>
    <mergeCell ref="A15:F15"/>
    <mergeCell ref="A25:D25"/>
    <mergeCell ref="A26:F26"/>
    <mergeCell ref="A64:D64"/>
    <mergeCell ref="A65:D65"/>
    <mergeCell ref="A2:A5"/>
    <mergeCell ref="A11:A13"/>
    <mergeCell ref="A19:A20"/>
    <mergeCell ref="A42:A45"/>
    <mergeCell ref="A47:F47"/>
    <mergeCell ref="A60:D60"/>
    <mergeCell ref="A61:D61"/>
    <mergeCell ref="A62:D62"/>
    <mergeCell ref="A63:D63"/>
    <mergeCell ref="C28:F28"/>
    <mergeCell ref="A38:D38"/>
    <mergeCell ref="A39:F39"/>
    <mergeCell ref="C40:F40"/>
    <mergeCell ref="A46:D46"/>
  </mergeCells>
  <phoneticPr fontId="14" type="noConversion"/>
  <pageMargins left="0.75" right="0.75" top="1" bottom="1" header="0.51180555555555596" footer="0.51180555555555596"/>
  <pageSetup paperSize="9" scale="5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赵峰</cp:lastModifiedBy>
  <dcterms:created xsi:type="dcterms:W3CDTF">2018-02-27T11:14:00Z</dcterms:created>
  <dcterms:modified xsi:type="dcterms:W3CDTF">2018-04-24T07:55:47Z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