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别克Q4区域会\"/>
    </mc:Choice>
  </mc:AlternateContent>
  <xr:revisionPtr revIDLastSave="0" documentId="13_ncr:1_{6D2DF5F3-4BF2-4B5D-99E1-EDCE81EB6B2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预算单" sheetId="3" r:id="rId1"/>
    <sheet name="结算单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4" l="1"/>
  <c r="G44" i="4"/>
  <c r="G43" i="4"/>
  <c r="G37" i="4"/>
  <c r="G38" i="4"/>
  <c r="G39" i="4"/>
  <c r="G40" i="4"/>
  <c r="G29" i="4"/>
  <c r="G30" i="4"/>
  <c r="G31" i="4"/>
  <c r="G32" i="4"/>
  <c r="G33" i="4"/>
  <c r="G34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5" i="4"/>
  <c r="G42" i="4"/>
  <c r="G36" i="4"/>
  <c r="G28" i="4"/>
  <c r="G33" i="3"/>
  <c r="G34" i="3"/>
  <c r="G35" i="3"/>
  <c r="G26" i="3"/>
  <c r="G27" i="3"/>
  <c r="G28" i="3"/>
  <c r="G29" i="3"/>
  <c r="G30" i="3"/>
  <c r="G14" i="3"/>
  <c r="G12" i="3"/>
  <c r="G35" i="4"/>
  <c r="G41" i="4"/>
  <c r="G27" i="4"/>
  <c r="G20" i="3"/>
  <c r="G8" i="3"/>
  <c r="G7" i="3"/>
  <c r="G9" i="3"/>
  <c r="G10" i="3"/>
  <c r="G11" i="3"/>
  <c r="G13" i="3"/>
  <c r="G15" i="3"/>
  <c r="G16" i="3"/>
  <c r="G17" i="3"/>
  <c r="G18" i="3"/>
  <c r="G19" i="3"/>
  <c r="G21" i="3"/>
  <c r="G22" i="3"/>
  <c r="G23" i="3"/>
  <c r="G45" i="4"/>
  <c r="G46" i="4"/>
  <c r="G47" i="4"/>
  <c r="G48" i="4"/>
  <c r="G6" i="3"/>
  <c r="G25" i="3"/>
  <c r="G37" i="3"/>
  <c r="G38" i="3"/>
  <c r="G32" i="3"/>
  <c r="G36" i="3"/>
  <c r="G31" i="3"/>
  <c r="G24" i="3"/>
  <c r="G39" i="3"/>
  <c r="G40" i="3"/>
  <c r="G41" i="3"/>
  <c r="G42" i="3"/>
</calcChain>
</file>

<file path=xl/sharedStrings.xml><?xml version="1.0" encoding="utf-8"?>
<sst xmlns="http://schemas.openxmlformats.org/spreadsheetml/2006/main" count="173" uniqueCount="98">
  <si>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</si>
  <si>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</si>
  <si>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</si>
  <si>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</si>
  <si>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</si>
  <si>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</si>
  <si>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</si>
  <si>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</si>
  <si>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</si>
  <si>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主会场LED及音响设备</t>
  </si>
  <si>
    <t>背景板</t>
  </si>
  <si>
    <t>讲台贴</t>
  </si>
  <si>
    <t>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</si>
  <si>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</si>
  <si>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</si>
  <si>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</si>
  <si>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</si>
  <si>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</si>
  <si>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</si>
  <si>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</si>
  <si>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</si>
  <si>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</si>
  <si>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</si>
  <si>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</si>
  <si>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</si>
  <si>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</si>
  <si>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</si>
  <si>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</si>
  <si>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</si>
  <si>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</si>
  <si>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</si>
  <si>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</si>
  <si>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</si>
  <si>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</si>
  <si>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</si>
  <si>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</si>
  <si>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</si>
  <si>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</si>
  <si>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工作人员费用</t>
    <phoneticPr fontId="3" type="noConversion"/>
  </si>
  <si>
    <t>2022年别克7区Q3区域会议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</si>
  <si>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</si>
  <si>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</si>
  <si>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</si>
  <si>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>青岛黄岛泰成喜来登</t>
    <phoneticPr fontId="3" type="noConversion"/>
  </si>
  <si>
    <t>3F凌海大宴会1200平，课桌式，全天8小时</t>
    <phoneticPr fontId="3" type="noConversion"/>
  </si>
  <si>
    <t>10人一桌</t>
    <phoneticPr fontId="3" type="noConversion"/>
  </si>
  <si>
    <t>食品+零食+茶叶预估</t>
    <phoneticPr fontId="3" type="noConversion"/>
  </si>
  <si>
    <t>制作物快递预估</t>
    <phoneticPr fontId="3" type="noConversion"/>
  </si>
  <si>
    <t>木结构指示牌双面</t>
    <phoneticPr fontId="3" type="noConversion"/>
  </si>
  <si>
    <t>接待台背景板单面，木结构裱写真，5M×3M</t>
    <phoneticPr fontId="3" type="noConversion"/>
  </si>
  <si>
    <t xml:space="preserve">服务费 </t>
    <phoneticPr fontId="3" type="noConversion"/>
  </si>
  <si>
    <r>
      <t>不含税合计（VAT6%）</t>
    </r>
    <r>
      <rPr>
        <b/>
        <sz val="10"/>
        <color rgb="FFC00000"/>
        <rFont val="微软雅黑"/>
        <family val="2"/>
        <charset val="134"/>
      </rPr>
      <t>PO金额305000（不含税）</t>
    </r>
    <phoneticPr fontId="3" type="noConversion"/>
  </si>
  <si>
    <t>主会场LED P3，18*5=90平预估及音响设备（含V3+S3处理器、光纤电缆、小线阵4个全频+2个返送+2个低音、音响控台师等）</t>
    <phoneticPr fontId="3" type="noConversion"/>
  </si>
  <si>
    <t>单双同价  450含早</t>
    <phoneticPr fontId="3" type="noConversion"/>
  </si>
  <si>
    <t>第一天全天报道，2.13</t>
    <phoneticPr fontId="3" type="noConversion"/>
  </si>
  <si>
    <t>第二天上午全员会，2.14</t>
    <phoneticPr fontId="3" type="noConversion"/>
  </si>
  <si>
    <t>青岛啤酒 小金棕瓶63箱，196ml*24瓶，按每桌1.5箱预估</t>
    <phoneticPr fontId="3" type="noConversion"/>
  </si>
  <si>
    <t>4号全天，全天8小时会议跟拍3500 ，照片直播，超时4小时200*4=800</t>
    <phoneticPr fontId="3" type="noConversion"/>
  </si>
  <si>
    <t>手举牌</t>
    <phoneticPr fontId="3" type="noConversion"/>
  </si>
  <si>
    <t>抽奖平台</t>
    <phoneticPr fontId="3" type="noConversion"/>
  </si>
  <si>
    <t>使用费</t>
    <phoneticPr fontId="3" type="noConversion"/>
  </si>
  <si>
    <t>灰色拉绒，6x21m</t>
    <phoneticPr fontId="3" type="noConversion"/>
  </si>
  <si>
    <t>主持人手卡</t>
    <phoneticPr fontId="3" type="noConversion"/>
  </si>
  <si>
    <t>铜版纸（12*18cm）</t>
    <phoneticPr fontId="3" type="noConversion"/>
  </si>
  <si>
    <t>进场和撤场，大屏2车 ，搭建木结构1车，物料1车，搭建人员8人*2，16人次</t>
    <phoneticPr fontId="3" type="noConversion"/>
  </si>
  <si>
    <t>预估210人一次</t>
    <phoneticPr fontId="3" type="noConversion"/>
  </si>
  <si>
    <t>分会场</t>
    <phoneticPr fontId="3" type="noConversion"/>
  </si>
  <si>
    <t>半天场租，3F120平米两间可用，每间半天2500元含免费投影/麦克风，投影100寸</t>
    <phoneticPr fontId="3" type="noConversion"/>
  </si>
  <si>
    <t>飞腾干红150瓶，总价25500</t>
    <phoneticPr fontId="3" type="noConversion"/>
  </si>
  <si>
    <t>奖杯</t>
    <phoneticPr fontId="3" type="noConversion"/>
  </si>
  <si>
    <t>水晶刀锋款160元*30=4800元，水晶五星款140*41=5740
不含运费</t>
    <phoneticPr fontId="3" type="noConversion"/>
  </si>
  <si>
    <t>KT板，15种画面*3</t>
    <phoneticPr fontId="3" type="noConversion"/>
  </si>
  <si>
    <t>画架</t>
    <phoneticPr fontId="3" type="noConversion"/>
  </si>
  <si>
    <t>点唱机</t>
    <phoneticPr fontId="3" type="noConversion"/>
  </si>
  <si>
    <t>4人北京往返青岛</t>
    <phoneticPr fontId="3" type="noConversion"/>
  </si>
  <si>
    <t>现场6人共3间房，3晚</t>
    <phoneticPr fontId="3" type="noConversion"/>
  </si>
  <si>
    <t>12日4人，13日6人，14日6人，15日2人</t>
    <phoneticPr fontId="3" type="noConversion"/>
  </si>
  <si>
    <t>人数424人前提，超PO  56999元</t>
    <phoneticPr fontId="3" type="noConversion"/>
  </si>
  <si>
    <t>单双同价  450含早，宋豪总房间1.5天</t>
    <phoneticPr fontId="3" type="noConversion"/>
  </si>
  <si>
    <t>10人一桌，41桌</t>
    <phoneticPr fontId="3" type="noConversion"/>
  </si>
  <si>
    <t>主桌，20人</t>
    <phoneticPr fontId="3" type="noConversion"/>
  </si>
  <si>
    <t>60*90cm；木制画架（餐厅2个，别动队1个）</t>
    <phoneticPr fontId="3" type="noConversion"/>
  </si>
  <si>
    <t>奖品</t>
    <phoneticPr fontId="3" type="noConversion"/>
  </si>
  <si>
    <t>克洛伊香水，一盒5支10ML*2盒</t>
    <phoneticPr fontId="3" type="noConversion"/>
  </si>
  <si>
    <t>晚宴道具</t>
    <phoneticPr fontId="3" type="noConversion"/>
  </si>
  <si>
    <t>墨镜</t>
    <phoneticPr fontId="3" type="noConversion"/>
  </si>
  <si>
    <t>小锣</t>
    <phoneticPr fontId="3" type="noConversion"/>
  </si>
  <si>
    <t>市内交通</t>
    <phoneticPr fontId="3" type="noConversion"/>
  </si>
  <si>
    <t>奖品采买 万象城往返酒店</t>
    <phoneticPr fontId="3" type="noConversion"/>
  </si>
  <si>
    <t>剩余奖杯、物料寄送</t>
    <phoneticPr fontId="3" type="noConversion"/>
  </si>
  <si>
    <t>翻页器</t>
    <phoneticPr fontId="3" type="noConversion"/>
  </si>
  <si>
    <t>48小时牛奶16.8*6=100.8+桶装水+甜品+坚果+茶叶1080=1872.58</t>
    <phoneticPr fontId="3" type="noConversion"/>
  </si>
  <si>
    <t>210人一次</t>
    <phoneticPr fontId="3" type="noConversion"/>
  </si>
  <si>
    <t>11日2人，12日4人，13日6人，14日6人，15日4人按半天计算</t>
    <phoneticPr fontId="3" type="noConversion"/>
  </si>
  <si>
    <t>VIP房间烟</t>
    <phoneticPr fontId="3" type="noConversion"/>
  </si>
  <si>
    <t>超PO金额57480元（不含税）</t>
    <phoneticPr fontId="3" type="noConversion"/>
  </si>
  <si>
    <t>PO含税金额</t>
    <phoneticPr fontId="3" type="noConversion"/>
  </si>
  <si>
    <t>最终差额，需要补充的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</si>
</sst>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5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10"/>
      <color rgb="FFC00000"/>
      <name val="微软雅黑"/>
      <family val="2"/>
      <charset val="134"/>
    </font>
    <font>
      <sz val="11"/>
      <color rgb="FFFF0000"/>
      <name val="等线"/>
      <family val="2"/>
      <scheme val="minor"/>
    </font>
    <font>
      <b/>
      <sz val="10"/>
      <color rgb="FFFF0000"/>
      <name val="微软雅黑"/>
      <family val="2"/>
      <charset val="134"/>
    </font>
    <font>
      <b/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177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4" fillId="4" borderId="1" xfId="2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/>
    </xf>
    <xf numFmtId="0" fontId="5" fillId="3" borderId="4" xfId="2" applyFont="1" applyFill="1" applyBorder="1" applyAlignment="1">
      <alignment horizontal="left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177" fontId="14" fillId="0" borderId="1" xfId="0" applyNumberFormat="1" applyFont="1" applyBorder="1" applyAlignment="1">
      <alignment horizontal="center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758-5F52-4BB3-BD9C-EBE131DE1465}">
  <dimension ref="A1:I42"/>
  <sheetViews>
    <sheetView workbookViewId="0">
      <selection activeCell="H46" sqref="H46"/>
    </sheetView>
  </sheetViews>
  <sheetFormatPr defaultRowHeight="13.8"/>
  <cols>
    <col min="1" max="1" width="10.44140625" customWidth="1"/>
    <col min="2" max="2" width="40.5546875" customWidth="1"/>
    <col min="3" max="3" width="50.33203125" customWidth="1"/>
    <col min="4" max="4" width="7.77734375" customWidth="1"/>
    <col min="5" max="6" width="7.21875" customWidth="1"/>
    <col min="7" max="7" width="12.5546875" customWidth="1"/>
    <col min="8" max="8" width="38" customWidth="1"/>
  </cols>
  <sheetData>
    <row r="1" spans="1:8" ht="17.399999999999999" customHeight="1">
      <c r="A1" s="40" t="s">
        <v>39</v>
      </c>
      <c r="B1" s="40"/>
      <c r="C1" s="40"/>
      <c r="D1" s="40"/>
      <c r="E1" s="40"/>
      <c r="F1" s="40"/>
      <c r="G1" s="40"/>
      <c r="H1" s="36"/>
    </row>
    <row r="2" spans="1:8" ht="15">
      <c r="A2" s="2" t="s">
        <v>0</v>
      </c>
      <c r="B2" s="7" t="s">
        <v>43</v>
      </c>
      <c r="C2" s="41"/>
      <c r="D2" s="41"/>
      <c r="E2" s="41"/>
      <c r="F2" s="41"/>
      <c r="G2" s="41"/>
      <c r="H2" s="36"/>
    </row>
    <row r="3" spans="1:8" ht="30">
      <c r="A3" s="3" t="s">
        <v>1</v>
      </c>
      <c r="B3" s="4">
        <v>424</v>
      </c>
      <c r="C3" s="41"/>
      <c r="D3" s="41"/>
      <c r="E3" s="41"/>
      <c r="F3" s="41"/>
      <c r="G3" s="41"/>
      <c r="H3" s="36"/>
    </row>
    <row r="4" spans="1:8" ht="15.6">
      <c r="A4" s="42" t="s">
        <v>2</v>
      </c>
      <c r="B4" s="42"/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36"/>
    </row>
    <row r="5" spans="1:8" ht="15" customHeight="1">
      <c r="A5" s="33" t="s">
        <v>8</v>
      </c>
      <c r="B5" s="8" t="s">
        <v>54</v>
      </c>
      <c r="C5" s="13" t="s">
        <v>53</v>
      </c>
      <c r="D5" s="9"/>
      <c r="E5" s="9"/>
      <c r="F5" s="10">
        <v>450</v>
      </c>
      <c r="G5" s="10"/>
      <c r="H5" s="36"/>
    </row>
    <row r="6" spans="1:8" ht="17.399999999999999" customHeight="1">
      <c r="A6" s="34"/>
      <c r="B6" s="18" t="s">
        <v>55</v>
      </c>
      <c r="C6" s="19" t="s">
        <v>44</v>
      </c>
      <c r="D6" s="20">
        <v>1</v>
      </c>
      <c r="E6" s="20">
        <v>1</v>
      </c>
      <c r="F6" s="15">
        <v>36000</v>
      </c>
      <c r="G6" s="15">
        <f t="shared" ref="G6:G23" si="0">D6*E6*F6</f>
        <v>36000</v>
      </c>
      <c r="H6" s="36"/>
    </row>
    <row r="7" spans="1:8" ht="45">
      <c r="A7" s="34"/>
      <c r="B7" s="21" t="s">
        <v>9</v>
      </c>
      <c r="C7" s="19" t="s">
        <v>52</v>
      </c>
      <c r="D7" s="20">
        <v>1</v>
      </c>
      <c r="E7" s="20">
        <v>1</v>
      </c>
      <c r="F7" s="25">
        <v>27500</v>
      </c>
      <c r="G7" s="15">
        <f t="shared" si="0"/>
        <v>27500</v>
      </c>
      <c r="H7" s="11"/>
    </row>
    <row r="8" spans="1:8" ht="30">
      <c r="A8" s="34"/>
      <c r="B8" s="21" t="s">
        <v>66</v>
      </c>
      <c r="C8" s="19" t="s">
        <v>67</v>
      </c>
      <c r="D8" s="27">
        <v>1</v>
      </c>
      <c r="E8" s="27">
        <v>2</v>
      </c>
      <c r="F8" s="28">
        <v>2500</v>
      </c>
      <c r="G8" s="26">
        <f t="shared" si="0"/>
        <v>5000</v>
      </c>
      <c r="H8" s="11"/>
    </row>
    <row r="9" spans="1:8" ht="15">
      <c r="A9" s="34"/>
      <c r="B9" s="21" t="s">
        <v>10</v>
      </c>
      <c r="C9" s="19" t="s">
        <v>49</v>
      </c>
      <c r="D9" s="20">
        <v>1</v>
      </c>
      <c r="E9" s="20">
        <v>15</v>
      </c>
      <c r="F9" s="15">
        <v>280</v>
      </c>
      <c r="G9" s="15">
        <f t="shared" si="0"/>
        <v>4200</v>
      </c>
      <c r="H9" s="1"/>
    </row>
    <row r="10" spans="1:8" ht="15">
      <c r="A10" s="34"/>
      <c r="B10" s="21" t="s">
        <v>11</v>
      </c>
      <c r="C10" s="19" t="s">
        <v>35</v>
      </c>
      <c r="D10" s="20">
        <v>1</v>
      </c>
      <c r="E10" s="20">
        <v>1</v>
      </c>
      <c r="F10" s="15">
        <v>200</v>
      </c>
      <c r="G10" s="15">
        <f t="shared" si="0"/>
        <v>200</v>
      </c>
      <c r="H10" s="1"/>
    </row>
    <row r="11" spans="1:8" ht="15">
      <c r="A11" s="34"/>
      <c r="B11" s="43" t="s">
        <v>12</v>
      </c>
      <c r="C11" s="19" t="s">
        <v>48</v>
      </c>
      <c r="D11" s="20">
        <v>1</v>
      </c>
      <c r="E11" s="20">
        <v>8</v>
      </c>
      <c r="F11" s="15">
        <v>350</v>
      </c>
      <c r="G11" s="15">
        <f t="shared" si="0"/>
        <v>2800</v>
      </c>
      <c r="H11" s="1"/>
    </row>
    <row r="12" spans="1:8" ht="15">
      <c r="A12" s="34"/>
      <c r="B12" s="44"/>
      <c r="C12" s="19" t="s">
        <v>72</v>
      </c>
      <c r="D12" s="20">
        <v>1</v>
      </c>
      <c r="E12" s="20">
        <v>1</v>
      </c>
      <c r="F12" s="26">
        <v>200</v>
      </c>
      <c r="G12" s="15">
        <f t="shared" si="0"/>
        <v>200</v>
      </c>
      <c r="H12" s="1"/>
    </row>
    <row r="13" spans="1:8" ht="15">
      <c r="A13" s="34"/>
      <c r="B13" s="21" t="s">
        <v>13</v>
      </c>
      <c r="C13" s="19" t="s">
        <v>61</v>
      </c>
      <c r="D13" s="20">
        <v>1</v>
      </c>
      <c r="E13" s="20">
        <v>126</v>
      </c>
      <c r="F13" s="15">
        <v>20</v>
      </c>
      <c r="G13" s="15">
        <f t="shared" si="0"/>
        <v>2520</v>
      </c>
      <c r="H13" s="1"/>
    </row>
    <row r="14" spans="1:8" ht="15">
      <c r="A14" s="34"/>
      <c r="B14" s="21" t="s">
        <v>73</v>
      </c>
      <c r="C14" s="19"/>
      <c r="D14" s="20">
        <v>1</v>
      </c>
      <c r="E14" s="20">
        <v>1</v>
      </c>
      <c r="F14" s="26">
        <v>1500</v>
      </c>
      <c r="G14" s="15">
        <f t="shared" si="0"/>
        <v>1500</v>
      </c>
      <c r="H14" s="1"/>
    </row>
    <row r="15" spans="1:8" ht="15">
      <c r="A15" s="34"/>
      <c r="B15" s="21" t="s">
        <v>14</v>
      </c>
      <c r="C15" s="19" t="s">
        <v>15</v>
      </c>
      <c r="D15" s="20">
        <v>1</v>
      </c>
      <c r="E15" s="20">
        <v>440</v>
      </c>
      <c r="F15" s="15">
        <v>15</v>
      </c>
      <c r="G15" s="15">
        <f t="shared" si="0"/>
        <v>6600</v>
      </c>
      <c r="H15" s="1"/>
    </row>
    <row r="16" spans="1:8" ht="15">
      <c r="A16" s="34"/>
      <c r="B16" s="21" t="s">
        <v>16</v>
      </c>
      <c r="C16" s="19" t="s">
        <v>37</v>
      </c>
      <c r="D16" s="20">
        <v>1</v>
      </c>
      <c r="E16" s="20">
        <v>440</v>
      </c>
      <c r="F16" s="15">
        <v>0</v>
      </c>
      <c r="G16" s="15">
        <f t="shared" si="0"/>
        <v>0</v>
      </c>
      <c r="H16" s="1"/>
    </row>
    <row r="17" spans="1:8" ht="15">
      <c r="A17" s="34"/>
      <c r="B17" s="21" t="s">
        <v>41</v>
      </c>
      <c r="C17" s="19" t="s">
        <v>42</v>
      </c>
      <c r="D17" s="20">
        <v>1</v>
      </c>
      <c r="E17" s="20">
        <v>6</v>
      </c>
      <c r="F17" s="15">
        <v>50</v>
      </c>
      <c r="G17" s="15">
        <f t="shared" si="0"/>
        <v>300</v>
      </c>
      <c r="H17" s="1"/>
    </row>
    <row r="18" spans="1:8" ht="15">
      <c r="A18" s="34"/>
      <c r="B18" s="21" t="s">
        <v>58</v>
      </c>
      <c r="C18" s="19" t="s">
        <v>71</v>
      </c>
      <c r="D18" s="20">
        <v>1</v>
      </c>
      <c r="E18" s="27">
        <v>45</v>
      </c>
      <c r="F18" s="15">
        <v>50</v>
      </c>
      <c r="G18" s="15">
        <f t="shared" si="0"/>
        <v>2250</v>
      </c>
      <c r="H18" s="1"/>
    </row>
    <row r="19" spans="1:8" ht="15">
      <c r="A19" s="34"/>
      <c r="B19" s="21" t="s">
        <v>62</v>
      </c>
      <c r="C19" s="19" t="s">
        <v>63</v>
      </c>
      <c r="D19" s="20">
        <v>1</v>
      </c>
      <c r="E19" s="20">
        <v>30</v>
      </c>
      <c r="F19" s="15">
        <v>5</v>
      </c>
      <c r="G19" s="15">
        <f t="shared" si="0"/>
        <v>150</v>
      </c>
      <c r="H19" s="1"/>
    </row>
    <row r="20" spans="1:8" ht="30">
      <c r="A20" s="34"/>
      <c r="B20" s="21" t="s">
        <v>69</v>
      </c>
      <c r="C20" s="19" t="s">
        <v>70</v>
      </c>
      <c r="D20" s="20">
        <v>1</v>
      </c>
      <c r="E20" s="20">
        <v>1</v>
      </c>
      <c r="F20" s="26">
        <v>10540</v>
      </c>
      <c r="G20" s="15">
        <f t="shared" si="0"/>
        <v>10540</v>
      </c>
      <c r="H20" s="1"/>
    </row>
    <row r="21" spans="1:8" ht="15">
      <c r="A21" s="34"/>
      <c r="B21" s="21" t="s">
        <v>59</v>
      </c>
      <c r="C21" s="19" t="s">
        <v>60</v>
      </c>
      <c r="D21" s="20">
        <v>1</v>
      </c>
      <c r="E21" s="20">
        <v>1</v>
      </c>
      <c r="F21" s="26">
        <v>400</v>
      </c>
      <c r="G21" s="15">
        <f t="shared" si="0"/>
        <v>400</v>
      </c>
      <c r="H21" s="1"/>
    </row>
    <row r="22" spans="1:8" ht="15">
      <c r="A22" s="34"/>
      <c r="B22" s="21" t="s">
        <v>17</v>
      </c>
      <c r="C22" s="19" t="s">
        <v>18</v>
      </c>
      <c r="D22" s="20">
        <v>1</v>
      </c>
      <c r="E22" s="20">
        <v>1</v>
      </c>
      <c r="F22" s="15">
        <v>3000</v>
      </c>
      <c r="G22" s="15">
        <f t="shared" si="0"/>
        <v>3000</v>
      </c>
      <c r="H22" s="1"/>
    </row>
    <row r="23" spans="1:8" ht="30">
      <c r="A23" s="35"/>
      <c r="B23" s="21" t="s">
        <v>19</v>
      </c>
      <c r="C23" s="19" t="s">
        <v>64</v>
      </c>
      <c r="D23" s="20">
        <v>1</v>
      </c>
      <c r="E23" s="20">
        <v>1</v>
      </c>
      <c r="F23" s="15">
        <v>6500</v>
      </c>
      <c r="G23" s="15">
        <f t="shared" si="0"/>
        <v>6500</v>
      </c>
      <c r="H23" s="1"/>
    </row>
    <row r="24" spans="1:8" ht="15.6">
      <c r="A24" s="32"/>
      <c r="B24" s="32"/>
      <c r="C24" s="32"/>
      <c r="D24" s="32"/>
      <c r="E24" s="32"/>
      <c r="F24" s="16" t="s">
        <v>20</v>
      </c>
      <c r="G24" s="16">
        <f>SUM(G5:G23)</f>
        <v>109660</v>
      </c>
      <c r="H24" s="1"/>
    </row>
    <row r="25" spans="1:8" ht="15">
      <c r="A25" s="37" t="s">
        <v>21</v>
      </c>
      <c r="B25" s="12" t="s">
        <v>22</v>
      </c>
      <c r="C25" s="13" t="s">
        <v>23</v>
      </c>
      <c r="D25" s="9">
        <v>1</v>
      </c>
      <c r="E25" s="27">
        <v>420</v>
      </c>
      <c r="F25" s="15">
        <v>138</v>
      </c>
      <c r="G25" s="15">
        <f t="shared" ref="G25:G30" si="1">D25*E25*F25</f>
        <v>57960</v>
      </c>
      <c r="H25" s="1"/>
    </row>
    <row r="26" spans="1:8" ht="15">
      <c r="A26" s="38"/>
      <c r="B26" s="12" t="s">
        <v>24</v>
      </c>
      <c r="C26" s="13" t="s">
        <v>45</v>
      </c>
      <c r="D26" s="9">
        <v>1</v>
      </c>
      <c r="E26" s="27">
        <v>420</v>
      </c>
      <c r="F26" s="15">
        <v>220</v>
      </c>
      <c r="G26" s="15">
        <f t="shared" si="1"/>
        <v>92400</v>
      </c>
      <c r="H26" s="1"/>
    </row>
    <row r="27" spans="1:8" ht="15">
      <c r="A27" s="38"/>
      <c r="B27" s="12" t="s">
        <v>25</v>
      </c>
      <c r="C27" s="13" t="s">
        <v>65</v>
      </c>
      <c r="D27" s="9">
        <v>1</v>
      </c>
      <c r="E27" s="9">
        <v>210</v>
      </c>
      <c r="F27" s="10">
        <v>58</v>
      </c>
      <c r="G27" s="15">
        <f t="shared" si="1"/>
        <v>12180</v>
      </c>
      <c r="H27" s="1"/>
    </row>
    <row r="28" spans="1:8" ht="15.6" customHeight="1">
      <c r="A28" s="38"/>
      <c r="B28" s="12" t="s">
        <v>26</v>
      </c>
      <c r="C28" s="13" t="s">
        <v>68</v>
      </c>
      <c r="D28" s="9">
        <v>1</v>
      </c>
      <c r="E28" s="9">
        <v>1</v>
      </c>
      <c r="F28" s="26">
        <v>25500</v>
      </c>
      <c r="G28" s="15">
        <f t="shared" si="1"/>
        <v>25500</v>
      </c>
      <c r="H28" s="22"/>
    </row>
    <row r="29" spans="1:8" ht="17.399999999999999" customHeight="1">
      <c r="A29" s="38"/>
      <c r="B29" s="12" t="s">
        <v>27</v>
      </c>
      <c r="C29" s="13" t="s">
        <v>56</v>
      </c>
      <c r="D29" s="9">
        <v>1</v>
      </c>
      <c r="E29" s="9">
        <v>63</v>
      </c>
      <c r="F29" s="10">
        <v>130</v>
      </c>
      <c r="G29" s="15">
        <f t="shared" si="1"/>
        <v>8190</v>
      </c>
      <c r="H29" s="1"/>
    </row>
    <row r="30" spans="1:8" ht="15">
      <c r="A30" s="39"/>
      <c r="B30" s="12" t="s">
        <v>28</v>
      </c>
      <c r="C30" s="19" t="s">
        <v>46</v>
      </c>
      <c r="D30" s="9">
        <v>1</v>
      </c>
      <c r="E30" s="9">
        <v>1</v>
      </c>
      <c r="F30" s="10">
        <v>2000</v>
      </c>
      <c r="G30" s="15">
        <f t="shared" si="1"/>
        <v>2000</v>
      </c>
      <c r="H30" s="1"/>
    </row>
    <row r="31" spans="1:8" ht="15.6">
      <c r="A31" s="32"/>
      <c r="B31" s="32"/>
      <c r="C31" s="32"/>
      <c r="D31" s="32"/>
      <c r="E31" s="32"/>
      <c r="F31" s="16" t="s">
        <v>20</v>
      </c>
      <c r="G31" s="16">
        <f>SUM(G25:G30)</f>
        <v>198230</v>
      </c>
      <c r="H31" s="1"/>
    </row>
    <row r="32" spans="1:8" ht="15">
      <c r="A32" s="33" t="s">
        <v>29</v>
      </c>
      <c r="B32" s="13" t="s">
        <v>30</v>
      </c>
      <c r="C32" s="14" t="s">
        <v>74</v>
      </c>
      <c r="D32" s="9">
        <v>2</v>
      </c>
      <c r="E32" s="9">
        <v>4</v>
      </c>
      <c r="F32" s="10">
        <v>500</v>
      </c>
      <c r="G32" s="10">
        <f>D32*E32*F32</f>
        <v>4000</v>
      </c>
      <c r="H32" s="1"/>
    </row>
    <row r="33" spans="1:9" ht="15">
      <c r="A33" s="34"/>
      <c r="B33" s="13" t="s">
        <v>31</v>
      </c>
      <c r="C33" s="14" t="s">
        <v>75</v>
      </c>
      <c r="D33" s="9">
        <v>3</v>
      </c>
      <c r="E33" s="9">
        <v>3</v>
      </c>
      <c r="F33" s="10">
        <v>400</v>
      </c>
      <c r="G33" s="10">
        <f t="shared" ref="G33:G35" si="2">D33*E33*F33</f>
        <v>3600</v>
      </c>
      <c r="H33" s="1"/>
    </row>
    <row r="34" spans="1:9" ht="15">
      <c r="A34" s="34"/>
      <c r="B34" s="13" t="s">
        <v>38</v>
      </c>
      <c r="C34" s="14" t="s">
        <v>76</v>
      </c>
      <c r="D34" s="9">
        <v>1</v>
      </c>
      <c r="E34" s="9">
        <v>18</v>
      </c>
      <c r="F34" s="10">
        <v>500</v>
      </c>
      <c r="G34" s="10">
        <f t="shared" si="2"/>
        <v>9000</v>
      </c>
      <c r="H34" s="1"/>
    </row>
    <row r="35" spans="1:9" ht="15">
      <c r="A35" s="35"/>
      <c r="B35" s="13" t="s">
        <v>36</v>
      </c>
      <c r="C35" s="14" t="s">
        <v>47</v>
      </c>
      <c r="D35" s="9">
        <v>1</v>
      </c>
      <c r="E35" s="9">
        <v>1</v>
      </c>
      <c r="F35" s="10">
        <v>300</v>
      </c>
      <c r="G35" s="10">
        <f t="shared" si="2"/>
        <v>300</v>
      </c>
      <c r="H35" s="1"/>
    </row>
    <row r="36" spans="1:9" ht="15.6">
      <c r="A36" s="32"/>
      <c r="B36" s="32"/>
      <c r="C36" s="32"/>
      <c r="D36" s="32"/>
      <c r="E36" s="32"/>
      <c r="F36" s="16" t="s">
        <v>20</v>
      </c>
      <c r="G36" s="16">
        <f>SUM(G32:G35)</f>
        <v>16900</v>
      </c>
      <c r="H36" s="1"/>
    </row>
    <row r="37" spans="1:9" ht="30">
      <c r="A37" s="23" t="s">
        <v>32</v>
      </c>
      <c r="B37" s="13" t="s">
        <v>33</v>
      </c>
      <c r="C37" s="14" t="s">
        <v>57</v>
      </c>
      <c r="D37" s="9">
        <v>1</v>
      </c>
      <c r="E37" s="9">
        <v>1</v>
      </c>
      <c r="F37" s="10">
        <v>4300</v>
      </c>
      <c r="G37" s="15">
        <f>D37*E37*F37</f>
        <v>4300</v>
      </c>
      <c r="H37" s="1"/>
    </row>
    <row r="38" spans="1:9" ht="15.6">
      <c r="A38" s="32"/>
      <c r="B38" s="32"/>
      <c r="C38" s="32"/>
      <c r="D38" s="32"/>
      <c r="E38" s="32"/>
      <c r="F38" s="16" t="s">
        <v>20</v>
      </c>
      <c r="G38" s="16">
        <f>G37</f>
        <v>4300</v>
      </c>
      <c r="H38" s="1"/>
    </row>
    <row r="39" spans="1:9" ht="15.6">
      <c r="A39" s="31" t="s">
        <v>34</v>
      </c>
      <c r="B39" s="31"/>
      <c r="C39" s="31"/>
      <c r="D39" s="31"/>
      <c r="E39" s="31"/>
      <c r="F39" s="31"/>
      <c r="G39" s="16">
        <f>G38+G36+G24+G31</f>
        <v>329090</v>
      </c>
      <c r="H39" s="1"/>
    </row>
    <row r="40" spans="1:9" ht="15.6">
      <c r="A40" s="31" t="s">
        <v>50</v>
      </c>
      <c r="B40" s="31"/>
      <c r="C40" s="31"/>
      <c r="D40" s="31"/>
      <c r="E40" s="31"/>
      <c r="F40" s="31"/>
      <c r="G40" s="17">
        <f>G39*0.1</f>
        <v>32909</v>
      </c>
      <c r="H40" s="1"/>
    </row>
    <row r="41" spans="1:9" ht="15.6">
      <c r="A41" s="31" t="s">
        <v>51</v>
      </c>
      <c r="B41" s="31"/>
      <c r="C41" s="31"/>
      <c r="D41" s="31"/>
      <c r="E41" s="31"/>
      <c r="F41" s="31"/>
      <c r="G41" s="17">
        <f>SUM(G39:G40)</f>
        <v>361999</v>
      </c>
      <c r="H41" s="29" t="s">
        <v>77</v>
      </c>
    </row>
    <row r="42" spans="1:9" ht="15.6">
      <c r="A42" s="31" t="s">
        <v>40</v>
      </c>
      <c r="B42" s="31"/>
      <c r="C42" s="31"/>
      <c r="D42" s="31"/>
      <c r="E42" s="31"/>
      <c r="F42" s="31"/>
      <c r="G42" s="17">
        <f>G41*1.06</f>
        <v>383718.94</v>
      </c>
      <c r="H42" s="1"/>
      <c r="I42" s="24"/>
    </row>
  </sheetData>
  <mergeCells count="16">
    <mergeCell ref="H1:H6"/>
    <mergeCell ref="A25:A30"/>
    <mergeCell ref="A1:G1"/>
    <mergeCell ref="C2:G3"/>
    <mergeCell ref="A4:B4"/>
    <mergeCell ref="A24:E24"/>
    <mergeCell ref="A5:A23"/>
    <mergeCell ref="B11:B12"/>
    <mergeCell ref="A41:F41"/>
    <mergeCell ref="A42:F42"/>
    <mergeCell ref="A31:E31"/>
    <mergeCell ref="A32:A35"/>
    <mergeCell ref="A36:E36"/>
    <mergeCell ref="A38:E38"/>
    <mergeCell ref="A39:F39"/>
    <mergeCell ref="A40:F4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255B-1103-444C-9D4A-969D438844C9}">
  <dimension ref="A1:H49"/>
  <sheetViews>
    <sheetView tabSelected="1" topLeftCell="A30" workbookViewId="0">
      <selection activeCell="H37" sqref="H37:H38"/>
    </sheetView>
  </sheetViews>
  <sheetFormatPr defaultRowHeight="13.8"/>
  <cols>
    <col min="1" max="1" width="12.44140625" customWidth="1"/>
    <col min="2" max="2" width="40.5546875" customWidth="1"/>
    <col min="3" max="3" width="55.88671875" customWidth="1"/>
    <col min="4" max="4" width="7.77734375" customWidth="1"/>
    <col min="5" max="6" width="7.21875" customWidth="1"/>
    <col min="7" max="7" width="12.5546875" customWidth="1"/>
    <col min="8" max="8" width="38" customWidth="1"/>
  </cols>
  <sheetData>
    <row r="1" spans="1:8" ht="17.399999999999999">
      <c r="A1" s="40" t="s">
        <v>39</v>
      </c>
      <c r="B1" s="40"/>
      <c r="C1" s="40"/>
      <c r="D1" s="40"/>
      <c r="E1" s="40"/>
      <c r="F1" s="40"/>
      <c r="G1" s="40"/>
      <c r="H1" s="36"/>
    </row>
    <row r="2" spans="1:8" ht="15">
      <c r="A2" s="2" t="s">
        <v>0</v>
      </c>
      <c r="B2" s="7" t="s">
        <v>43</v>
      </c>
      <c r="C2" s="41"/>
      <c r="D2" s="41"/>
      <c r="E2" s="41"/>
      <c r="F2" s="41"/>
      <c r="G2" s="41"/>
      <c r="H2" s="36"/>
    </row>
    <row r="3" spans="1:8" ht="30">
      <c r="A3" s="3" t="s">
        <v>1</v>
      </c>
      <c r="B3" s="4">
        <v>438</v>
      </c>
      <c r="C3" s="41"/>
      <c r="D3" s="41"/>
      <c r="E3" s="41"/>
      <c r="F3" s="41"/>
      <c r="G3" s="41"/>
      <c r="H3" s="36"/>
    </row>
    <row r="4" spans="1:8" ht="15.6">
      <c r="A4" s="42" t="s">
        <v>2</v>
      </c>
      <c r="B4" s="42"/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36"/>
    </row>
    <row r="5" spans="1:8" ht="15" customHeight="1">
      <c r="A5" s="33" t="s">
        <v>8</v>
      </c>
      <c r="B5" s="8" t="s">
        <v>54</v>
      </c>
      <c r="C5" s="13" t="s">
        <v>78</v>
      </c>
      <c r="D5" s="9">
        <v>1</v>
      </c>
      <c r="E5" s="9">
        <v>0.5</v>
      </c>
      <c r="F5" s="10">
        <v>450</v>
      </c>
      <c r="G5" s="15">
        <f t="shared" ref="G5:G26" si="0">D5*E5*F5</f>
        <v>225</v>
      </c>
      <c r="H5" s="36"/>
    </row>
    <row r="6" spans="1:8" ht="15">
      <c r="A6" s="34"/>
      <c r="B6" s="18" t="s">
        <v>55</v>
      </c>
      <c r="C6" s="19" t="s">
        <v>44</v>
      </c>
      <c r="D6" s="20">
        <v>1</v>
      </c>
      <c r="E6" s="20">
        <v>1</v>
      </c>
      <c r="F6" s="15">
        <v>36000</v>
      </c>
      <c r="G6" s="15">
        <f t="shared" si="0"/>
        <v>36000</v>
      </c>
      <c r="H6" s="36"/>
    </row>
    <row r="7" spans="1:8" ht="30">
      <c r="A7" s="34"/>
      <c r="B7" s="21" t="s">
        <v>9</v>
      </c>
      <c r="C7" s="19" t="s">
        <v>52</v>
      </c>
      <c r="D7" s="20">
        <v>1</v>
      </c>
      <c r="E7" s="20">
        <v>1</v>
      </c>
      <c r="F7" s="25">
        <v>27500</v>
      </c>
      <c r="G7" s="15">
        <f t="shared" si="0"/>
        <v>27500</v>
      </c>
      <c r="H7" s="11"/>
    </row>
    <row r="8" spans="1:8" ht="15">
      <c r="A8" s="34"/>
      <c r="B8" s="21" t="s">
        <v>10</v>
      </c>
      <c r="C8" s="19" t="s">
        <v>49</v>
      </c>
      <c r="D8" s="20">
        <v>1</v>
      </c>
      <c r="E8" s="20">
        <v>15</v>
      </c>
      <c r="F8" s="15">
        <v>280</v>
      </c>
      <c r="G8" s="15">
        <f t="shared" si="0"/>
        <v>4200</v>
      </c>
      <c r="H8" s="1"/>
    </row>
    <row r="9" spans="1:8" ht="15">
      <c r="A9" s="34"/>
      <c r="B9" s="21" t="s">
        <v>11</v>
      </c>
      <c r="C9" s="19" t="s">
        <v>35</v>
      </c>
      <c r="D9" s="20">
        <v>1</v>
      </c>
      <c r="E9" s="20">
        <v>1</v>
      </c>
      <c r="F9" s="15">
        <v>200</v>
      </c>
      <c r="G9" s="15">
        <f t="shared" si="0"/>
        <v>200</v>
      </c>
      <c r="H9" s="1"/>
    </row>
    <row r="10" spans="1:8" ht="15">
      <c r="A10" s="34"/>
      <c r="B10" s="43" t="s">
        <v>12</v>
      </c>
      <c r="C10" s="19" t="s">
        <v>48</v>
      </c>
      <c r="D10" s="20">
        <v>1</v>
      </c>
      <c r="E10" s="20">
        <v>7</v>
      </c>
      <c r="F10" s="15">
        <v>350</v>
      </c>
      <c r="G10" s="15">
        <f t="shared" si="0"/>
        <v>2450</v>
      </c>
      <c r="H10" s="1"/>
    </row>
    <row r="11" spans="1:8" ht="15">
      <c r="A11" s="34"/>
      <c r="B11" s="44"/>
      <c r="C11" s="19" t="s">
        <v>81</v>
      </c>
      <c r="D11" s="20">
        <v>1</v>
      </c>
      <c r="E11" s="20">
        <v>3</v>
      </c>
      <c r="F11" s="15">
        <v>200</v>
      </c>
      <c r="G11" s="15">
        <f t="shared" si="0"/>
        <v>600</v>
      </c>
      <c r="H11" s="1"/>
    </row>
    <row r="12" spans="1:8" ht="15">
      <c r="A12" s="34"/>
      <c r="B12" s="21" t="s">
        <v>13</v>
      </c>
      <c r="C12" s="19" t="s">
        <v>61</v>
      </c>
      <c r="D12" s="20">
        <v>1</v>
      </c>
      <c r="E12" s="20">
        <v>126</v>
      </c>
      <c r="F12" s="15">
        <v>20</v>
      </c>
      <c r="G12" s="15">
        <f t="shared" si="0"/>
        <v>2520</v>
      </c>
      <c r="H12" s="1"/>
    </row>
    <row r="13" spans="1:8" ht="15">
      <c r="A13" s="34"/>
      <c r="B13" s="21" t="s">
        <v>73</v>
      </c>
      <c r="C13" s="19"/>
      <c r="D13" s="20">
        <v>1</v>
      </c>
      <c r="E13" s="20">
        <v>1</v>
      </c>
      <c r="F13" s="15">
        <v>1500</v>
      </c>
      <c r="G13" s="15">
        <f t="shared" si="0"/>
        <v>1500</v>
      </c>
      <c r="H13" s="1"/>
    </row>
    <row r="14" spans="1:8" ht="15">
      <c r="A14" s="34"/>
      <c r="B14" s="21" t="s">
        <v>90</v>
      </c>
      <c r="C14" s="19"/>
      <c r="D14" s="20">
        <v>1</v>
      </c>
      <c r="E14" s="20">
        <v>2</v>
      </c>
      <c r="F14" s="15">
        <v>100</v>
      </c>
      <c r="G14" s="15">
        <f t="shared" si="0"/>
        <v>200</v>
      </c>
      <c r="H14" s="1"/>
    </row>
    <row r="15" spans="1:8" ht="15">
      <c r="A15" s="34"/>
      <c r="B15" s="21" t="s">
        <v>14</v>
      </c>
      <c r="C15" s="19" t="s">
        <v>15</v>
      </c>
      <c r="D15" s="20">
        <v>1</v>
      </c>
      <c r="E15" s="20">
        <v>440</v>
      </c>
      <c r="F15" s="15">
        <v>15</v>
      </c>
      <c r="G15" s="15">
        <f t="shared" si="0"/>
        <v>6600</v>
      </c>
      <c r="H15" s="1"/>
    </row>
    <row r="16" spans="1:8" ht="15">
      <c r="A16" s="34"/>
      <c r="B16" s="21" t="s">
        <v>16</v>
      </c>
      <c r="C16" s="19" t="s">
        <v>37</v>
      </c>
      <c r="D16" s="20">
        <v>1</v>
      </c>
      <c r="E16" s="20">
        <v>440</v>
      </c>
      <c r="F16" s="15">
        <v>0</v>
      </c>
      <c r="G16" s="15">
        <f t="shared" si="0"/>
        <v>0</v>
      </c>
      <c r="H16" s="1"/>
    </row>
    <row r="17" spans="1:8" ht="15">
      <c r="A17" s="34"/>
      <c r="B17" s="21" t="s">
        <v>41</v>
      </c>
      <c r="C17" s="19" t="s">
        <v>42</v>
      </c>
      <c r="D17" s="20">
        <v>1</v>
      </c>
      <c r="E17" s="20">
        <v>6</v>
      </c>
      <c r="F17" s="15">
        <v>50</v>
      </c>
      <c r="G17" s="15">
        <f t="shared" si="0"/>
        <v>300</v>
      </c>
      <c r="H17" s="1"/>
    </row>
    <row r="18" spans="1:8" ht="15">
      <c r="A18" s="34"/>
      <c r="B18" s="21" t="s">
        <v>58</v>
      </c>
      <c r="C18" s="19" t="s">
        <v>71</v>
      </c>
      <c r="D18" s="20">
        <v>1</v>
      </c>
      <c r="E18" s="20">
        <v>45</v>
      </c>
      <c r="F18" s="15">
        <v>50</v>
      </c>
      <c r="G18" s="15">
        <f t="shared" si="0"/>
        <v>2250</v>
      </c>
      <c r="H18" s="1"/>
    </row>
    <row r="19" spans="1:8" ht="15">
      <c r="A19" s="34"/>
      <c r="B19" s="21" t="s">
        <v>62</v>
      </c>
      <c r="C19" s="19" t="s">
        <v>63</v>
      </c>
      <c r="D19" s="20">
        <v>1</v>
      </c>
      <c r="E19" s="20">
        <v>30</v>
      </c>
      <c r="F19" s="15">
        <v>5</v>
      </c>
      <c r="G19" s="15">
        <f t="shared" si="0"/>
        <v>150</v>
      </c>
      <c r="H19" s="1"/>
    </row>
    <row r="20" spans="1:8" ht="30">
      <c r="A20" s="34"/>
      <c r="B20" s="21" t="s">
        <v>69</v>
      </c>
      <c r="C20" s="19" t="s">
        <v>70</v>
      </c>
      <c r="D20" s="20">
        <v>1</v>
      </c>
      <c r="E20" s="20">
        <v>1</v>
      </c>
      <c r="F20" s="15">
        <v>10540</v>
      </c>
      <c r="G20" s="15">
        <f t="shared" si="0"/>
        <v>10540</v>
      </c>
      <c r="H20" s="1"/>
    </row>
    <row r="21" spans="1:8" ht="15">
      <c r="A21" s="34"/>
      <c r="B21" s="21" t="s">
        <v>82</v>
      </c>
      <c r="C21" s="19" t="s">
        <v>83</v>
      </c>
      <c r="D21" s="20">
        <v>1</v>
      </c>
      <c r="E21" s="20">
        <v>2</v>
      </c>
      <c r="F21" s="15">
        <v>1020</v>
      </c>
      <c r="G21" s="15">
        <f t="shared" si="0"/>
        <v>2040</v>
      </c>
      <c r="H21" s="1"/>
    </row>
    <row r="22" spans="1:8" ht="15">
      <c r="A22" s="34"/>
      <c r="B22" s="21" t="s">
        <v>84</v>
      </c>
      <c r="C22" s="19" t="s">
        <v>85</v>
      </c>
      <c r="D22" s="20">
        <v>1</v>
      </c>
      <c r="E22" s="20">
        <v>6</v>
      </c>
      <c r="F22" s="15">
        <v>19.8</v>
      </c>
      <c r="G22" s="15">
        <f t="shared" si="0"/>
        <v>118.80000000000001</v>
      </c>
      <c r="H22" s="1"/>
    </row>
    <row r="23" spans="1:8" ht="15">
      <c r="A23" s="34"/>
      <c r="B23" s="21" t="s">
        <v>84</v>
      </c>
      <c r="C23" s="19" t="s">
        <v>86</v>
      </c>
      <c r="D23" s="20">
        <v>1</v>
      </c>
      <c r="E23" s="20">
        <v>1</v>
      </c>
      <c r="F23" s="15">
        <v>32</v>
      </c>
      <c r="G23" s="15">
        <f t="shared" si="0"/>
        <v>32</v>
      </c>
      <c r="H23" s="1"/>
    </row>
    <row r="24" spans="1:8" ht="15">
      <c r="A24" s="34"/>
      <c r="B24" s="21" t="s">
        <v>59</v>
      </c>
      <c r="C24" s="19" t="s">
        <v>60</v>
      </c>
      <c r="D24" s="20">
        <v>1</v>
      </c>
      <c r="E24" s="20">
        <v>1</v>
      </c>
      <c r="F24" s="15">
        <v>400</v>
      </c>
      <c r="G24" s="15">
        <f t="shared" si="0"/>
        <v>400</v>
      </c>
      <c r="H24" s="1"/>
    </row>
    <row r="25" spans="1:8" ht="15">
      <c r="A25" s="34"/>
      <c r="B25" s="21" t="s">
        <v>17</v>
      </c>
      <c r="C25" s="19" t="s">
        <v>18</v>
      </c>
      <c r="D25" s="20">
        <v>1</v>
      </c>
      <c r="E25" s="20">
        <v>1</v>
      </c>
      <c r="F25" s="15">
        <v>3000</v>
      </c>
      <c r="G25" s="15">
        <f t="shared" si="0"/>
        <v>3000</v>
      </c>
      <c r="H25" s="1"/>
    </row>
    <row r="26" spans="1:8" ht="30">
      <c r="A26" s="35"/>
      <c r="B26" s="21" t="s">
        <v>19</v>
      </c>
      <c r="C26" s="19" t="s">
        <v>64</v>
      </c>
      <c r="D26" s="20">
        <v>1</v>
      </c>
      <c r="E26" s="20">
        <v>1</v>
      </c>
      <c r="F26" s="15">
        <v>6500</v>
      </c>
      <c r="G26" s="15">
        <f t="shared" si="0"/>
        <v>6500</v>
      </c>
      <c r="H26" s="1"/>
    </row>
    <row r="27" spans="1:8" ht="15.6">
      <c r="A27" s="32"/>
      <c r="B27" s="32"/>
      <c r="C27" s="32"/>
      <c r="D27" s="32"/>
      <c r="E27" s="32"/>
      <c r="F27" s="16" t="s">
        <v>20</v>
      </c>
      <c r="G27" s="16">
        <f>SUM(G5:G26)</f>
        <v>107325.8</v>
      </c>
      <c r="H27" s="1"/>
    </row>
    <row r="28" spans="1:8" ht="15">
      <c r="A28" s="37" t="s">
        <v>21</v>
      </c>
      <c r="B28" s="12" t="s">
        <v>22</v>
      </c>
      <c r="C28" s="13" t="s">
        <v>23</v>
      </c>
      <c r="D28" s="9">
        <v>1</v>
      </c>
      <c r="E28" s="20">
        <v>404</v>
      </c>
      <c r="F28" s="15">
        <v>138</v>
      </c>
      <c r="G28" s="15">
        <f t="shared" ref="G28:G34" si="1">D28*E28*F28</f>
        <v>55752</v>
      </c>
      <c r="H28" s="1"/>
    </row>
    <row r="29" spans="1:8" ht="15">
      <c r="A29" s="38"/>
      <c r="B29" s="45" t="s">
        <v>24</v>
      </c>
      <c r="C29" s="13" t="s">
        <v>79</v>
      </c>
      <c r="D29" s="9">
        <v>1</v>
      </c>
      <c r="E29" s="20">
        <v>41</v>
      </c>
      <c r="F29" s="15">
        <v>2200</v>
      </c>
      <c r="G29" s="15">
        <f t="shared" si="1"/>
        <v>90200</v>
      </c>
      <c r="H29" s="1"/>
    </row>
    <row r="30" spans="1:8" ht="15">
      <c r="A30" s="38"/>
      <c r="B30" s="46"/>
      <c r="C30" s="13" t="s">
        <v>80</v>
      </c>
      <c r="D30" s="9">
        <v>1</v>
      </c>
      <c r="E30" s="20">
        <v>1</v>
      </c>
      <c r="F30" s="15">
        <v>3700</v>
      </c>
      <c r="G30" s="15">
        <f t="shared" si="1"/>
        <v>3700</v>
      </c>
      <c r="H30" s="1"/>
    </row>
    <row r="31" spans="1:8" ht="15">
      <c r="A31" s="38"/>
      <c r="B31" s="12" t="s">
        <v>25</v>
      </c>
      <c r="C31" s="13" t="s">
        <v>92</v>
      </c>
      <c r="D31" s="9">
        <v>1</v>
      </c>
      <c r="E31" s="9">
        <v>210</v>
      </c>
      <c r="F31" s="10">
        <v>58</v>
      </c>
      <c r="G31" s="15">
        <f t="shared" si="1"/>
        <v>12180</v>
      </c>
      <c r="H31" s="1"/>
    </row>
    <row r="32" spans="1:8" ht="15">
      <c r="A32" s="38"/>
      <c r="B32" s="12" t="s">
        <v>26</v>
      </c>
      <c r="C32" s="13" t="s">
        <v>68</v>
      </c>
      <c r="D32" s="9">
        <v>1</v>
      </c>
      <c r="E32" s="9">
        <v>1</v>
      </c>
      <c r="F32" s="15">
        <v>25500</v>
      </c>
      <c r="G32" s="15">
        <f t="shared" si="1"/>
        <v>25500</v>
      </c>
      <c r="H32" s="22"/>
    </row>
    <row r="33" spans="1:8" ht="15">
      <c r="A33" s="38"/>
      <c r="B33" s="12" t="s">
        <v>27</v>
      </c>
      <c r="C33" s="13" t="s">
        <v>56</v>
      </c>
      <c r="D33" s="9">
        <v>1</v>
      </c>
      <c r="E33" s="9">
        <v>63</v>
      </c>
      <c r="F33" s="10">
        <v>136</v>
      </c>
      <c r="G33" s="15">
        <f t="shared" si="1"/>
        <v>8568</v>
      </c>
      <c r="H33" s="1"/>
    </row>
    <row r="34" spans="1:8" ht="30">
      <c r="A34" s="39"/>
      <c r="B34" s="12" t="s">
        <v>28</v>
      </c>
      <c r="C34" s="13" t="s">
        <v>91</v>
      </c>
      <c r="D34" s="9">
        <v>1</v>
      </c>
      <c r="E34" s="9">
        <v>1</v>
      </c>
      <c r="F34" s="10">
        <v>1872.58</v>
      </c>
      <c r="G34" s="15">
        <f t="shared" si="1"/>
        <v>1872.58</v>
      </c>
      <c r="H34" s="1"/>
    </row>
    <row r="35" spans="1:8" ht="15.6">
      <c r="A35" s="32"/>
      <c r="B35" s="32"/>
      <c r="C35" s="32"/>
      <c r="D35" s="32"/>
      <c r="E35" s="32"/>
      <c r="F35" s="16" t="s">
        <v>20</v>
      </c>
      <c r="G35" s="16">
        <f>SUM(G28:G34)</f>
        <v>197772.58</v>
      </c>
      <c r="H35" s="1"/>
    </row>
    <row r="36" spans="1:8" ht="15">
      <c r="A36" s="33" t="s">
        <v>29</v>
      </c>
      <c r="B36" s="13" t="s">
        <v>30</v>
      </c>
      <c r="C36" s="14" t="s">
        <v>74</v>
      </c>
      <c r="D36" s="9">
        <v>2</v>
      </c>
      <c r="E36" s="9">
        <v>4</v>
      </c>
      <c r="F36" s="10">
        <v>500</v>
      </c>
      <c r="G36" s="10">
        <f>D36*E36*F36</f>
        <v>4000</v>
      </c>
      <c r="H36" s="1"/>
    </row>
    <row r="37" spans="1:8" ht="15">
      <c r="A37" s="34"/>
      <c r="B37" s="13" t="s">
        <v>87</v>
      </c>
      <c r="C37" s="14" t="s">
        <v>88</v>
      </c>
      <c r="D37" s="9">
        <v>1</v>
      </c>
      <c r="E37" s="9">
        <v>1</v>
      </c>
      <c r="F37" s="10">
        <v>227</v>
      </c>
      <c r="G37" s="10">
        <f t="shared" ref="G37:G40" si="2">D37*E37*F37</f>
        <v>227</v>
      </c>
      <c r="H37" s="1"/>
    </row>
    <row r="38" spans="1:8" ht="15">
      <c r="A38" s="34"/>
      <c r="B38" s="13" t="s">
        <v>31</v>
      </c>
      <c r="C38" s="14" t="s">
        <v>75</v>
      </c>
      <c r="D38" s="9">
        <v>3</v>
      </c>
      <c r="E38" s="9">
        <v>3</v>
      </c>
      <c r="F38" s="10">
        <v>400</v>
      </c>
      <c r="G38" s="10">
        <f t="shared" si="2"/>
        <v>3600</v>
      </c>
      <c r="H38" s="1"/>
    </row>
    <row r="39" spans="1:8" ht="15">
      <c r="A39" s="34"/>
      <c r="B39" s="13" t="s">
        <v>38</v>
      </c>
      <c r="C39" s="14" t="s">
        <v>93</v>
      </c>
      <c r="D39" s="9">
        <v>1</v>
      </c>
      <c r="E39" s="9">
        <v>20</v>
      </c>
      <c r="F39" s="10">
        <v>500</v>
      </c>
      <c r="G39" s="10">
        <f t="shared" si="2"/>
        <v>10000</v>
      </c>
      <c r="H39" s="1"/>
    </row>
    <row r="40" spans="1:8" ht="15">
      <c r="A40" s="35"/>
      <c r="B40" s="13" t="s">
        <v>36</v>
      </c>
      <c r="C40" s="14" t="s">
        <v>89</v>
      </c>
      <c r="D40" s="9">
        <v>1</v>
      </c>
      <c r="E40" s="9">
        <v>1</v>
      </c>
      <c r="F40" s="10">
        <v>302.16000000000003</v>
      </c>
      <c r="G40" s="10">
        <f t="shared" si="2"/>
        <v>302.16000000000003</v>
      </c>
      <c r="H40" s="1"/>
    </row>
    <row r="41" spans="1:8" ht="15.6">
      <c r="A41" s="32"/>
      <c r="B41" s="32"/>
      <c r="C41" s="32"/>
      <c r="D41" s="32"/>
      <c r="E41" s="32"/>
      <c r="F41" s="16" t="s">
        <v>20</v>
      </c>
      <c r="G41" s="16">
        <f>SUM(G36:G40)</f>
        <v>18129.16</v>
      </c>
      <c r="H41" s="1"/>
    </row>
    <row r="42" spans="1:8" ht="30">
      <c r="A42" s="37" t="s">
        <v>32</v>
      </c>
      <c r="B42" s="13" t="s">
        <v>33</v>
      </c>
      <c r="C42" s="14" t="s">
        <v>57</v>
      </c>
      <c r="D42" s="9">
        <v>1</v>
      </c>
      <c r="E42" s="9">
        <v>1</v>
      </c>
      <c r="F42" s="10">
        <v>4300</v>
      </c>
      <c r="G42" s="15">
        <f>D42*E42*F42</f>
        <v>4300</v>
      </c>
      <c r="H42" s="1"/>
    </row>
    <row r="43" spans="1:8" ht="15">
      <c r="A43" s="39"/>
      <c r="B43" s="13" t="s">
        <v>94</v>
      </c>
      <c r="C43" s="14"/>
      <c r="D43" s="9">
        <v>1</v>
      </c>
      <c r="E43" s="9">
        <v>2</v>
      </c>
      <c r="F43" s="10">
        <v>1000</v>
      </c>
      <c r="G43" s="15">
        <f>D43*E43*F43</f>
        <v>2000</v>
      </c>
      <c r="H43" s="1"/>
    </row>
    <row r="44" spans="1:8" ht="15.6">
      <c r="A44" s="32"/>
      <c r="B44" s="32"/>
      <c r="C44" s="32"/>
      <c r="D44" s="32"/>
      <c r="E44" s="32"/>
      <c r="F44" s="16" t="s">
        <v>20</v>
      </c>
      <c r="G44" s="16">
        <f>G42+G43</f>
        <v>6300</v>
      </c>
      <c r="H44" s="1"/>
    </row>
    <row r="45" spans="1:8" ht="15.6">
      <c r="A45" s="31" t="s">
        <v>34</v>
      </c>
      <c r="B45" s="31"/>
      <c r="C45" s="31"/>
      <c r="D45" s="31"/>
      <c r="E45" s="31"/>
      <c r="F45" s="31"/>
      <c r="G45" s="16">
        <f>G44+G41+G27+G35</f>
        <v>329527.53999999998</v>
      </c>
      <c r="H45" s="1"/>
    </row>
    <row r="46" spans="1:8" ht="15.6">
      <c r="A46" s="31" t="s">
        <v>50</v>
      </c>
      <c r="B46" s="31"/>
      <c r="C46" s="31"/>
      <c r="D46" s="31"/>
      <c r="E46" s="31"/>
      <c r="F46" s="31"/>
      <c r="G46" s="17">
        <f>G45*0.1</f>
        <v>32952.754000000001</v>
      </c>
      <c r="H46" s="1"/>
    </row>
    <row r="47" spans="1:8" ht="15.6">
      <c r="A47" s="31" t="s">
        <v>51</v>
      </c>
      <c r="B47" s="31"/>
      <c r="C47" s="31"/>
      <c r="D47" s="31"/>
      <c r="E47" s="31"/>
      <c r="F47" s="31"/>
      <c r="G47" s="30">
        <f>SUM(G45:G46)</f>
        <v>362480.29399999999</v>
      </c>
      <c r="H47" s="29" t="s">
        <v>95</v>
      </c>
    </row>
    <row r="48" spans="1:8" ht="15.6">
      <c r="A48" s="31" t="s">
        <v>40</v>
      </c>
      <c r="B48" s="31"/>
      <c r="C48" s="31"/>
      <c r="D48" s="31"/>
      <c r="E48" s="31"/>
      <c r="F48" s="31"/>
      <c r="G48" s="17">
        <f>G47*1.06</f>
        <v>384229.11164000002</v>
      </c>
      <c r="H48" s="1"/>
    </row>
    <row r="49" spans="1:8">
      <c r="A49" s="48" t="s">
        <v>96</v>
      </c>
      <c r="B49" s="48"/>
      <c r="C49" s="48"/>
      <c r="D49" s="48">
        <v>323300</v>
      </c>
      <c r="E49" s="48"/>
      <c r="F49" s="48"/>
      <c r="G49" s="49">
        <f>G48-D49</f>
        <v>60929.111640000017</v>
      </c>
      <c r="H49" s="47" t="s">
        <v>97</v>
      </c>
    </row>
  </sheetData>
  <mergeCells count="20">
    <mergeCell ref="D49:F49"/>
    <mergeCell ref="A49:C49"/>
    <mergeCell ref="A45:F45"/>
    <mergeCell ref="A46:F46"/>
    <mergeCell ref="A47:F47"/>
    <mergeCell ref="A48:F48"/>
    <mergeCell ref="B29:B30"/>
    <mergeCell ref="A44:E44"/>
    <mergeCell ref="A42:A43"/>
    <mergeCell ref="A27:E27"/>
    <mergeCell ref="A28:A34"/>
    <mergeCell ref="A35:E35"/>
    <mergeCell ref="A36:A40"/>
    <mergeCell ref="A41:E41"/>
    <mergeCell ref="A1:G1"/>
    <mergeCell ref="H1:H6"/>
    <mergeCell ref="C2:G3"/>
    <mergeCell ref="A4:B4"/>
    <mergeCell ref="B10:B11"/>
    <mergeCell ref="A5:A2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2023-02-21T03:10:17Z</dcterms:modified>
</cp:coreProperties>
</file>