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updateLinks="never" defaultThemeVersion="124226"/>
  <bookViews>
    <workbookView xWindow="0" yWindow="0" windowWidth="19425" windowHeight="7500" tabRatio="924"/>
  </bookViews>
  <sheets>
    <sheet name="结算单-会议部分" sheetId="44" r:id="rId1"/>
    <sheet name="Sheet1" sheetId="45" r:id="rId2"/>
  </sheets>
  <definedNames>
    <definedName name="_xlnm.Print_Area" localSheetId="0">'结算单-会议部分'!$A$1:$O$87</definedName>
  </definedNames>
  <calcPr calcId="144525" concurrentCalc="0"/>
</workbook>
</file>

<file path=xl/calcChain.xml><?xml version="1.0" encoding="utf-8"?>
<calcChain xmlns="http://schemas.openxmlformats.org/spreadsheetml/2006/main">
  <c r="N85" i="44" l="1"/>
  <c r="J84" i="44"/>
  <c r="N81" i="44"/>
  <c r="N58" i="44"/>
  <c r="N55" i="44"/>
  <c r="N27" i="44"/>
  <c r="N26" i="44"/>
  <c r="N25" i="44"/>
  <c r="N24" i="44"/>
  <c r="N23" i="44"/>
  <c r="N22" i="44"/>
  <c r="N21" i="44"/>
  <c r="N20" i="44"/>
  <c r="N19" i="44"/>
  <c r="N10" i="44"/>
  <c r="N11" i="44"/>
  <c r="N12" i="44"/>
  <c r="N13" i="44"/>
  <c r="N14" i="44"/>
  <c r="N18" i="44"/>
  <c r="N28" i="44"/>
  <c r="N29" i="44"/>
  <c r="N32" i="44"/>
  <c r="N33" i="44"/>
  <c r="N34" i="44"/>
  <c r="N35" i="44"/>
  <c r="N36" i="44"/>
  <c r="N37" i="44"/>
  <c r="N38" i="44"/>
  <c r="N39" i="44"/>
  <c r="N40" i="44"/>
  <c r="N41" i="44"/>
  <c r="N42" i="44"/>
  <c r="N46" i="44"/>
  <c r="N47" i="44"/>
  <c r="N48" i="44"/>
  <c r="N49" i="44"/>
  <c r="N50" i="44"/>
  <c r="N54" i="44"/>
  <c r="N56" i="44"/>
  <c r="N65" i="44"/>
  <c r="N66" i="44"/>
  <c r="N69" i="44"/>
  <c r="N70" i="44"/>
  <c r="N71" i="44"/>
  <c r="N72" i="44"/>
  <c r="N73" i="44"/>
  <c r="N74" i="44"/>
  <c r="N75" i="44"/>
  <c r="N76" i="44"/>
  <c r="N77" i="44"/>
  <c r="N78" i="44"/>
  <c r="N79" i="44"/>
  <c r="N15" i="44"/>
  <c r="N57" i="44"/>
  <c r="N43" i="44"/>
  <c r="N80" i="44"/>
  <c r="N51" i="44"/>
  <c r="J61" i="44"/>
  <c r="N61" i="44"/>
  <c r="N62" i="44"/>
  <c r="N84" i="44"/>
</calcChain>
</file>

<file path=xl/sharedStrings.xml><?xml version="1.0" encoding="utf-8"?>
<sst xmlns="http://schemas.openxmlformats.org/spreadsheetml/2006/main" count="402" uniqueCount="197">
  <si>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</si>
  <si>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</si>
  <si>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</si>
  <si>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</si>
  <si>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</si>
  <si>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</si>
  <si>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</si>
  <si>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</si>
  <si>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A-2</t>
  </si>
  <si>
    <t>人/天</t>
  </si>
  <si>
    <t>A-3</t>
  </si>
  <si>
    <t>合计</t>
  </si>
  <si>
    <t>次</t>
  </si>
  <si>
    <t>B</t>
  </si>
  <si>
    <t>B-1</t>
  </si>
  <si>
    <t>B-3</t>
  </si>
  <si>
    <t>人</t>
  </si>
  <si>
    <t>C</t>
  </si>
  <si>
    <t>C-1</t>
  </si>
  <si>
    <t>C-2</t>
  </si>
  <si>
    <t>D</t>
  </si>
  <si>
    <t>D-1</t>
  </si>
  <si>
    <t>D-2</t>
  </si>
  <si>
    <t>D-4</t>
  </si>
  <si>
    <t>D-5</t>
  </si>
  <si>
    <t>D-6</t>
  </si>
  <si>
    <t>天</t>
  </si>
  <si>
    <t>人数</t>
  </si>
  <si>
    <t>天数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</si>
  <si>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</si>
  <si>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</si>
  <si>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</si>
  <si>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</si>
  <si>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</si>
  <si>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</si>
  <si>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</si>
  <si>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</si>
  <si>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</si>
  <si>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</si>
  <si>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</si>
  <si>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</si>
  <si>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</si>
  <si>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</si>
  <si>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</si>
  <si>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</si>
  <si>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</si>
  <si>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</si>
  <si>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</si>
  <si>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A-4</t>
  </si>
  <si>
    <t>瓶</t>
  </si>
  <si>
    <t>保险费</t>
  </si>
  <si>
    <t>其他费用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</si>
  <si>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</si>
  <si>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</si>
  <si>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</si>
  <si>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</si>
  <si>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</si>
  <si>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</si>
  <si>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</si>
  <si>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</si>
  <si>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</si>
  <si>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集结地酒店-2</t>
  </si>
  <si>
    <t>签证地酒店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</si>
  <si>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</si>
  <si>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</si>
  <si>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</si>
  <si>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</si>
  <si>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</si>
  <si>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</si>
  <si>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机场及市内接送机用车、集结</t>
    </r>
  </si>
  <si>
    <t>4座帕萨特或别克</t>
  </si>
  <si>
    <r>
      <rPr>
        <sz val="9"/>
        <color theme="1"/>
        <rFont val="宋体"/>
        <family val="3"/>
        <charset val="134"/>
      </rPr>
      <t>境内</t>
    </r>
    <r>
      <rPr>
        <sz val="9"/>
        <color rgb="FFFF0000"/>
        <rFont val="宋体"/>
        <family val="3"/>
        <charset val="134"/>
      </rPr>
      <t>或</t>
    </r>
    <r>
      <rPr>
        <sz val="9"/>
        <color theme="1"/>
        <rFont val="宋体"/>
        <family val="3"/>
        <charset val="134"/>
      </rPr>
      <t>境外：</t>
    </r>
    <r>
      <rPr>
        <sz val="9"/>
        <rFont val="宋体"/>
        <family val="3"/>
        <charset val="134"/>
      </rPr>
      <t xml:space="preserve">
包车</t>
    </r>
  </si>
  <si>
    <r>
      <t>险种：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保险额度：</t>
    </r>
    <r>
      <rPr>
        <u/>
        <sz val="9"/>
        <color rgb="FFC00000"/>
        <rFont val="宋体"/>
        <family val="3"/>
        <charset val="134"/>
      </rPr>
      <t xml:space="preserve">      </t>
    </r>
    <r>
      <rPr>
        <sz val="9"/>
        <rFont val="宋体"/>
        <family val="3"/>
        <charset val="134"/>
      </rPr>
      <t>元</t>
    </r>
  </si>
  <si>
    <t>报价含递送服务及快递</t>
  </si>
  <si>
    <t>E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</si>
  <si>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</si>
  <si>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</si>
  <si>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</si>
  <si>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</si>
  <si>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</si>
  <si>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</si>
  <si>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</si>
  <si>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</si>
  <si>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H-2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</si>
  <si>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</si>
  <si>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</si>
  <si>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</si>
  <si>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</si>
  <si>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</si>
  <si>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</si>
  <si>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</si>
  <si>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</si>
  <si>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</si>
  <si>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</si>
  <si>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</si>
  <si>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</si>
  <si>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</si>
  <si>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</si>
  <si>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</si>
  <si>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</si>
  <si>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</t>
    <phoneticPr fontId="0" type="noConversion"/>
  </si>
  <si>
    <t>午</t>
  </si>
  <si>
    <t>经济</t>
  </si>
  <si>
    <t>散客</t>
  </si>
  <si>
    <t>自助餐</t>
  </si>
  <si>
    <t>桌餐</t>
  </si>
  <si>
    <t>国际会议</t>
  </si>
  <si>
    <t>5（4专家+1市场部）</t>
  </si>
  <si>
    <t>汇率1欧元=7.7874人民币元</t>
  </si>
  <si>
    <t>从 香港 至 维也纳</t>
  </si>
  <si>
    <t>国内航段1</t>
  </si>
  <si>
    <t>国内航段2</t>
  </si>
  <si>
    <t>从 厦门 至 广州</t>
  </si>
  <si>
    <t>ESICM</t>
  </si>
  <si>
    <t>维也纳</t>
  </si>
  <si>
    <t>9月21日--9月28日</t>
  </si>
  <si>
    <t>曹园 18810105420</t>
    <phoneticPr fontId="17" type="noConversion"/>
  </si>
  <si>
    <t>8天</t>
    <phoneticPr fontId="17" type="noConversion"/>
  </si>
  <si>
    <t>4座帕萨特或别克（粤港两地牌照保姆车）</t>
    <phoneticPr fontId="19" type="noConversion"/>
  </si>
  <si>
    <t>其他，（17-20座车，抵达，离开两天用车）</t>
    <phoneticPr fontId="17" type="noConversion"/>
  </si>
  <si>
    <t>620欧（7月14-9月14日间的注册价格，9月14日之后660欧）</t>
    <phoneticPr fontId="19" type="noConversion"/>
  </si>
  <si>
    <t>WIFI</t>
    <phoneticPr fontId="17" type="noConversion"/>
  </si>
  <si>
    <t>22,27日用车，10小时/天，超时另计</t>
    <phoneticPr fontId="17" type="noConversion"/>
  </si>
  <si>
    <t>中国康辉旅游集团有限公司</t>
    <phoneticPr fontId="17" type="noConversion"/>
  </si>
  <si>
    <t>集结地酒店-1</t>
    <phoneticPr fontId="17" type="noConversion"/>
  </si>
  <si>
    <t>A-1</t>
    <phoneticPr fontId="17" type="noConversion"/>
  </si>
  <si>
    <t>会议地酒店：</t>
    <phoneticPr fontId="17" type="noConversion"/>
  </si>
  <si>
    <t>4座帕萨特或别克</t>
    <phoneticPr fontId="17" type="noConversion"/>
  </si>
  <si>
    <t>4座帕萨特或别克</t>
    <phoneticPr fontId="17" type="noConversion"/>
  </si>
  <si>
    <t>当地工作人员</t>
    <phoneticPr fontId="17" type="noConversion"/>
  </si>
  <si>
    <t>当地工作人员超时</t>
    <phoneticPr fontId="17" type="noConversion"/>
  </si>
  <si>
    <t>22-27号</t>
    <phoneticPr fontId="17" type="noConversion"/>
  </si>
  <si>
    <t>人/小时</t>
    <phoneticPr fontId="17" type="noConversion"/>
  </si>
  <si>
    <t>会议注册费</t>
    <phoneticPr fontId="17" type="noConversion"/>
  </si>
  <si>
    <t>香港机场陪同人员</t>
    <phoneticPr fontId="17" type="noConversion"/>
  </si>
  <si>
    <t>11座商务车（11座车较少，价格为安排9座车）</t>
    <phoneticPr fontId="17" type="noConversion"/>
  </si>
  <si>
    <t>辆/趟</t>
    <phoneticPr fontId="0" type="noConversion"/>
  </si>
  <si>
    <t>国内机票</t>
    <phoneticPr fontId="17" type="noConversion"/>
  </si>
  <si>
    <t>从 上海 至 维也纳</t>
    <phoneticPr fontId="17" type="noConversion"/>
  </si>
  <si>
    <t>从 北京 至 维也纳</t>
    <phoneticPr fontId="17" type="noConversion"/>
  </si>
  <si>
    <t>从 香港 至 维也纳</t>
    <phoneticPr fontId="17" type="noConversion"/>
  </si>
  <si>
    <t>从 福州 至 香港</t>
    <phoneticPr fontId="17" type="noConversion"/>
  </si>
  <si>
    <t>从 香港 至 福州</t>
    <phoneticPr fontId="17" type="noConversion"/>
  </si>
  <si>
    <t>从 香港 至 厦门</t>
    <phoneticPr fontId="17" type="noConversion"/>
  </si>
  <si>
    <t>H-5</t>
  </si>
  <si>
    <t>H-6</t>
  </si>
  <si>
    <t>H-7</t>
  </si>
  <si>
    <t>H-8</t>
  </si>
  <si>
    <t>H-9</t>
  </si>
  <si>
    <t>H-10</t>
  </si>
  <si>
    <t>国际航段3</t>
  </si>
  <si>
    <t>国际航段4</t>
  </si>
  <si>
    <t>国际航段5</t>
  </si>
  <si>
    <t>集结地酒店-3</t>
  </si>
  <si>
    <t>E-1</t>
    <phoneticPr fontId="17" type="noConversion"/>
  </si>
  <si>
    <t>E-2</t>
    <phoneticPr fontId="17" type="noConversion"/>
  </si>
  <si>
    <t>23-26日维也纳用车,10小时/天，超时另计</t>
    <phoneticPr fontId="17" type="noConversion"/>
  </si>
  <si>
    <t>5座帕萨特或别克</t>
  </si>
  <si>
    <t>4座帕萨特或别克</t>
    <phoneticPr fontId="17" type="noConversion"/>
  </si>
  <si>
    <t>国内航段3</t>
  </si>
  <si>
    <t>国内航段4</t>
  </si>
  <si>
    <t>国内航段5</t>
  </si>
  <si>
    <t>国内航段6</t>
  </si>
  <si>
    <t>从 香港 至 维也纳</t>
    <phoneticPr fontId="17" type="noConversion"/>
  </si>
  <si>
    <t>日</t>
    <phoneticPr fontId="17" type="noConversion"/>
  </si>
  <si>
    <t>B-4</t>
  </si>
  <si>
    <t>B-5</t>
  </si>
  <si>
    <t>B-6</t>
  </si>
  <si>
    <t>午</t>
    <phoneticPr fontId="17" type="noConversion"/>
  </si>
  <si>
    <t>晚</t>
    <phoneticPr fontId="17" type="noConversion"/>
  </si>
  <si>
    <t>月</t>
    <phoneticPr fontId="17" type="noConversion"/>
  </si>
  <si>
    <t>B-2</t>
    <phoneticPr fontId="17" type="noConversion"/>
  </si>
  <si>
    <t>B-7</t>
  </si>
  <si>
    <t>B-8</t>
  </si>
  <si>
    <t>B-9</t>
  </si>
  <si>
    <t>B-10</t>
  </si>
  <si>
    <t>B-11</t>
  </si>
  <si>
    <t>境外保险</t>
    <phoneticPr fontId="17" type="noConversion"/>
  </si>
  <si>
    <t>辆/小时</t>
    <phoneticPr fontId="0" type="noConversion"/>
  </si>
  <si>
    <t>商务车超时10小时</t>
    <phoneticPr fontId="0" type="noConversion"/>
  </si>
  <si>
    <t>当地工作人员超时10小时</t>
    <phoneticPr fontId="17" type="noConversion"/>
  </si>
  <si>
    <t>安斯泰来制药（中国）有限公司会议结算单 - 会议部分</t>
    <phoneticPr fontId="17" type="noConversion"/>
  </si>
  <si>
    <t>深圳集结酒店</t>
    <phoneticPr fontId="17" type="noConversion"/>
  </si>
  <si>
    <t>温燕北京出发酒店</t>
    <phoneticPr fontId="17" type="noConversion"/>
  </si>
  <si>
    <t>曾勉上海出发酒店</t>
    <phoneticPr fontId="17" type="noConversion"/>
  </si>
  <si>
    <t>广州签证住宿</t>
    <phoneticPr fontId="17" type="noConversion"/>
  </si>
  <si>
    <t>广州签证接送</t>
    <phoneticPr fontId="17" type="noConversion"/>
  </si>
  <si>
    <t>上海机场接送</t>
    <phoneticPr fontId="17" type="noConversion"/>
  </si>
  <si>
    <t>厦门机场往返打车</t>
    <phoneticPr fontId="17" type="noConversion"/>
  </si>
  <si>
    <t>福州机场往返打车</t>
    <phoneticPr fontId="17" type="noConversion"/>
  </si>
  <si>
    <t>分期抵达参会人员小车接送</t>
    <phoneticPr fontId="17" type="noConversion"/>
  </si>
  <si>
    <t>打车至万斯酒店送护照</t>
    <phoneticPr fontId="17" type="noConversion"/>
  </si>
  <si>
    <t>香港-广州</t>
    <phoneticPr fontId="17" type="noConversion"/>
  </si>
  <si>
    <t>深圳-香港</t>
    <phoneticPr fontId="17" type="noConversion"/>
  </si>
  <si>
    <t>赠送</t>
    <phoneticPr fontId="17" type="noConversion"/>
  </si>
  <si>
    <t>林建东改期</t>
    <phoneticPr fontId="17" type="noConversion"/>
  </si>
  <si>
    <t>温燕改期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</si>
</sst>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#,##0_ ;[Red]\-#,##0\ "/>
  </numFmts>
  <fonts count="2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u/>
      <sz val="9"/>
      <color rgb="FFC00000"/>
      <name val="宋体"/>
      <family val="3"/>
      <charset val="134"/>
    </font>
    <font>
      <b/>
      <sz val="8"/>
      <color rgb="FFC00000"/>
      <name val="宋体"/>
      <family val="3"/>
      <charset val="134"/>
    </font>
    <font>
      <b/>
      <u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0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0" fontId="11" fillId="0" borderId="0">
      <alignment vertical="center"/>
    </xf>
  </cellStyleXfs>
  <cellXfs count="226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8" fillId="0" borderId="0" xfId="4" applyFont="1" applyBorder="1">
      <alignment vertical="center"/>
    </xf>
    <xf numFmtId="0" fontId="8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8" fillId="0" borderId="0" xfId="4" applyFont="1" applyFill="1" applyBorder="1">
      <alignment vertical="center"/>
    </xf>
    <xf numFmtId="0" fontId="8" fillId="0" borderId="0" xfId="4" applyFont="1" applyFill="1" applyBorder="1" applyAlignment="1">
      <alignment vertical="center"/>
    </xf>
    <xf numFmtId="0" fontId="8" fillId="6" borderId="43" xfId="4" applyFont="1" applyFill="1" applyBorder="1" applyAlignment="1">
      <alignment horizontal="center" vertical="center"/>
    </xf>
    <xf numFmtId="0" fontId="8" fillId="0" borderId="43" xfId="4" applyFont="1" applyFill="1" applyBorder="1" applyAlignment="1">
      <alignment horizontal="center" vertical="center"/>
    </xf>
    <xf numFmtId="176" fontId="8" fillId="6" borderId="43" xfId="5" applyNumberFormat="1" applyFont="1" applyFill="1" applyBorder="1" applyAlignment="1">
      <alignment horizontal="center" vertical="center"/>
    </xf>
    <xf numFmtId="0" fontId="8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8" fillId="0" borderId="30" xfId="4" applyFont="1" applyBorder="1" applyAlignment="1">
      <alignment horizontal="center" vertical="center"/>
    </xf>
    <xf numFmtId="0" fontId="8" fillId="0" borderId="21" xfId="4" applyFont="1" applyFill="1" applyBorder="1" applyAlignment="1">
      <alignment horizontal="center" vertical="center"/>
    </xf>
    <xf numFmtId="0" fontId="8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8" fillId="3" borderId="25" xfId="4" applyFont="1" applyFill="1" applyBorder="1" applyAlignment="1">
      <alignment horizontal="center" vertical="center"/>
    </xf>
    <xf numFmtId="0" fontId="8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8" fillId="0" borderId="19" xfId="4" applyFont="1" applyBorder="1" applyAlignment="1">
      <alignment horizontal="center" vertical="center"/>
    </xf>
    <xf numFmtId="0" fontId="8" fillId="3" borderId="47" xfId="4" applyFont="1" applyFill="1" applyBorder="1" applyAlignment="1">
      <alignment horizontal="center" vertical="center"/>
    </xf>
    <xf numFmtId="0" fontId="8" fillId="3" borderId="22" xfId="4" applyFont="1" applyFill="1" applyBorder="1" applyAlignment="1">
      <alignment horizontal="center" vertical="center"/>
    </xf>
    <xf numFmtId="0" fontId="8" fillId="3" borderId="46" xfId="4" applyFont="1" applyFill="1" applyBorder="1" applyAlignment="1">
      <alignment horizontal="center" vertical="center"/>
    </xf>
    <xf numFmtId="0" fontId="3" fillId="0" borderId="46" xfId="2" applyFont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6" xfId="2" applyFont="1" applyFill="1" applyBorder="1" applyAlignment="1">
      <alignment horizontal="left" vertical="center"/>
    </xf>
    <xf numFmtId="0" fontId="8" fillId="4" borderId="0" xfId="4" applyFont="1" applyFill="1" applyBorder="1" applyAlignment="1">
      <alignment horizontal="center" vertical="center"/>
    </xf>
    <xf numFmtId="0" fontId="8" fillId="0" borderId="45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8" fillId="4" borderId="9" xfId="4" applyFont="1" applyFill="1" applyBorder="1" applyAlignment="1">
      <alignment horizontal="center" vertical="center"/>
    </xf>
    <xf numFmtId="0" fontId="8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1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9" fillId="0" borderId="0" xfId="4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16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8" fillId="0" borderId="0" xfId="4" applyFont="1" applyBorder="1" applyAlignment="1">
      <alignment vertical="center"/>
    </xf>
    <xf numFmtId="0" fontId="13" fillId="0" borderId="16" xfId="4" applyFont="1" applyBorder="1" applyAlignment="1">
      <alignment vertical="center"/>
    </xf>
    <xf numFmtId="0" fontId="8" fillId="0" borderId="33" xfId="4" applyFont="1" applyFill="1" applyBorder="1" applyAlignment="1">
      <alignment vertical="center"/>
    </xf>
    <xf numFmtId="0" fontId="8" fillId="0" borderId="39" xfId="4" applyFont="1" applyFill="1" applyBorder="1" applyAlignment="1">
      <alignment vertical="center"/>
    </xf>
    <xf numFmtId="0" fontId="8" fillId="0" borderId="19" xfId="4" applyFont="1" applyFill="1" applyBorder="1" applyAlignment="1">
      <alignment vertical="center"/>
    </xf>
    <xf numFmtId="0" fontId="8" fillId="0" borderId="26" xfId="4" applyFont="1" applyFill="1" applyBorder="1" applyAlignment="1">
      <alignment vertical="center"/>
    </xf>
    <xf numFmtId="177" fontId="8" fillId="0" borderId="41" xfId="4" applyNumberFormat="1" applyFont="1" applyBorder="1" applyAlignment="1">
      <alignment vertical="center"/>
    </xf>
    <xf numFmtId="177" fontId="8" fillId="0" borderId="43" xfId="4" applyNumberFormat="1" applyFont="1" applyBorder="1" applyAlignment="1">
      <alignment vertical="center"/>
    </xf>
    <xf numFmtId="177" fontId="8" fillId="0" borderId="44" xfId="4" applyNumberFormat="1" applyFont="1" applyBorder="1" applyAlignment="1">
      <alignment vertical="center"/>
    </xf>
    <xf numFmtId="0" fontId="8" fillId="0" borderId="12" xfId="4" applyFont="1" applyBorder="1" applyAlignment="1">
      <alignment vertical="center"/>
    </xf>
    <xf numFmtId="0" fontId="8" fillId="0" borderId="10" xfId="4" applyFont="1" applyBorder="1" applyAlignment="1">
      <alignment vertical="center"/>
    </xf>
    <xf numFmtId="177" fontId="8" fillId="0" borderId="10" xfId="4" applyNumberFormat="1" applyFont="1" applyBorder="1" applyAlignment="1">
      <alignment vertical="center"/>
    </xf>
    <xf numFmtId="0" fontId="8" fillId="0" borderId="45" xfId="4" applyFont="1" applyBorder="1" applyAlignment="1">
      <alignment vertical="center"/>
    </xf>
    <xf numFmtId="0" fontId="8" fillId="0" borderId="30" xfId="4" applyFont="1" applyBorder="1" applyAlignment="1">
      <alignment vertical="center"/>
    </xf>
    <xf numFmtId="0" fontId="8" fillId="3" borderId="21" xfId="4" applyFont="1" applyFill="1" applyBorder="1" applyAlignment="1">
      <alignment vertical="center"/>
    </xf>
    <xf numFmtId="177" fontId="8" fillId="0" borderId="21" xfId="4" applyNumberFormat="1" applyFont="1" applyBorder="1" applyAlignment="1">
      <alignment vertical="center"/>
    </xf>
    <xf numFmtId="0" fontId="8" fillId="3" borderId="43" xfId="4" applyFont="1" applyFill="1" applyBorder="1" applyAlignment="1">
      <alignment vertical="center"/>
    </xf>
    <xf numFmtId="177" fontId="8" fillId="0" borderId="25" xfId="4" applyNumberFormat="1" applyFont="1" applyBorder="1" applyAlignment="1">
      <alignment vertical="center"/>
    </xf>
    <xf numFmtId="0" fontId="8" fillId="0" borderId="34" xfId="4" applyFont="1" applyBorder="1" applyAlignment="1">
      <alignment vertical="center"/>
    </xf>
    <xf numFmtId="0" fontId="8" fillId="0" borderId="9" xfId="4" applyFont="1" applyBorder="1" applyAlignment="1">
      <alignment vertical="center"/>
    </xf>
    <xf numFmtId="177" fontId="8" fillId="0" borderId="9" xfId="4" applyNumberFormat="1" applyFont="1" applyBorder="1" applyAlignment="1">
      <alignment vertical="center"/>
    </xf>
    <xf numFmtId="0" fontId="8" fillId="0" borderId="23" xfId="4" applyFont="1" applyBorder="1" applyAlignment="1">
      <alignment vertical="center"/>
    </xf>
    <xf numFmtId="0" fontId="8" fillId="0" borderId="19" xfId="4" applyFont="1" applyBorder="1" applyAlignment="1">
      <alignment vertical="center"/>
    </xf>
    <xf numFmtId="0" fontId="8" fillId="3" borderId="41" xfId="4" applyFont="1" applyFill="1" applyBorder="1" applyAlignment="1">
      <alignment vertical="center"/>
    </xf>
    <xf numFmtId="177" fontId="8" fillId="0" borderId="46" xfId="4" applyNumberFormat="1" applyFont="1" applyBorder="1" applyAlignment="1">
      <alignment vertical="center"/>
    </xf>
    <xf numFmtId="0" fontId="8" fillId="0" borderId="32" xfId="4" applyFont="1" applyBorder="1" applyAlignment="1">
      <alignment vertical="center"/>
    </xf>
    <xf numFmtId="0" fontId="8" fillId="0" borderId="42" xfId="4" applyFont="1" applyBorder="1" applyAlignment="1">
      <alignment vertical="center"/>
    </xf>
    <xf numFmtId="177" fontId="8" fillId="0" borderId="19" xfId="4" applyNumberFormat="1" applyFont="1" applyBorder="1" applyAlignment="1">
      <alignment vertical="center"/>
    </xf>
    <xf numFmtId="0" fontId="8" fillId="4" borderId="33" xfId="4" applyFont="1" applyFill="1" applyBorder="1" applyAlignment="1">
      <alignment vertical="center"/>
    </xf>
    <xf numFmtId="0" fontId="8" fillId="4" borderId="0" xfId="4" applyFont="1" applyFill="1" applyBorder="1" applyAlignment="1">
      <alignment vertical="center"/>
    </xf>
    <xf numFmtId="177" fontId="8" fillId="4" borderId="0" xfId="4" applyNumberFormat="1" applyFont="1" applyFill="1" applyBorder="1" applyAlignment="1">
      <alignment vertical="center"/>
    </xf>
    <xf numFmtId="177" fontId="8" fillId="0" borderId="1" xfId="4" applyNumberFormat="1" applyFont="1" applyBorder="1" applyAlignment="1">
      <alignment vertical="center"/>
    </xf>
    <xf numFmtId="0" fontId="8" fillId="4" borderId="34" xfId="4" applyFont="1" applyFill="1" applyBorder="1" applyAlignment="1">
      <alignment vertical="center"/>
    </xf>
    <xf numFmtId="0" fontId="8" fillId="4" borderId="9" xfId="4" applyFont="1" applyFill="1" applyBorder="1" applyAlignment="1">
      <alignment vertical="center"/>
    </xf>
    <xf numFmtId="177" fontId="8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8" fillId="3" borderId="43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8" fillId="0" borderId="54" xfId="4" applyFont="1" applyBorder="1" applyAlignment="1">
      <alignment horizontal="center" vertical="center"/>
    </xf>
    <xf numFmtId="0" fontId="8" fillId="0" borderId="55" xfId="4" applyFont="1" applyBorder="1" applyAlignment="1">
      <alignment vertical="center"/>
    </xf>
    <xf numFmtId="0" fontId="8" fillId="0" borderId="48" xfId="4" applyFont="1" applyBorder="1" applyAlignment="1">
      <alignment horizontal="center" vertical="center"/>
    </xf>
    <xf numFmtId="177" fontId="8" fillId="2" borderId="56" xfId="5" applyNumberFormat="1" applyFont="1" applyFill="1" applyBorder="1" applyAlignment="1">
      <alignment vertical="center"/>
    </xf>
    <xf numFmtId="0" fontId="8" fillId="0" borderId="57" xfId="4" applyFont="1" applyBorder="1" applyAlignment="1">
      <alignment vertical="center"/>
    </xf>
    <xf numFmtId="0" fontId="8" fillId="2" borderId="57" xfId="4" applyFont="1" applyFill="1" applyBorder="1" applyAlignment="1">
      <alignment vertical="center"/>
    </xf>
    <xf numFmtId="177" fontId="8" fillId="2" borderId="58" xfId="5" applyNumberFormat="1" applyFont="1" applyFill="1" applyBorder="1" applyAlignment="1">
      <alignment vertical="center"/>
    </xf>
    <xf numFmtId="0" fontId="8" fillId="2" borderId="59" xfId="4" applyFont="1" applyFill="1" applyBorder="1" applyAlignment="1">
      <alignment vertical="center"/>
    </xf>
    <xf numFmtId="0" fontId="8" fillId="0" borderId="60" xfId="4" applyFont="1" applyBorder="1" applyAlignment="1">
      <alignment vertical="center"/>
    </xf>
    <xf numFmtId="0" fontId="8" fillId="0" borderId="61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62" xfId="2" applyFont="1" applyFill="1" applyBorder="1" applyAlignment="1">
      <alignment horizontal="center" vertical="center"/>
    </xf>
    <xf numFmtId="0" fontId="3" fillId="5" borderId="63" xfId="2" applyFont="1" applyFill="1" applyBorder="1" applyAlignment="1">
      <alignment horizontal="center" vertical="center"/>
    </xf>
    <xf numFmtId="0" fontId="8" fillId="0" borderId="64" xfId="4" applyFont="1" applyBorder="1" applyAlignment="1">
      <alignment vertical="center"/>
    </xf>
    <xf numFmtId="0" fontId="8" fillId="0" borderId="65" xfId="4" applyFont="1" applyBorder="1" applyAlignment="1">
      <alignment vertical="center"/>
    </xf>
    <xf numFmtId="0" fontId="8" fillId="0" borderId="37" xfId="4" applyFont="1" applyBorder="1" applyAlignment="1">
      <alignment horizontal="center" vertical="center"/>
    </xf>
    <xf numFmtId="177" fontId="8" fillId="2" borderId="66" xfId="5" applyNumberFormat="1" applyFont="1" applyFill="1" applyBorder="1" applyAlignment="1">
      <alignment vertical="center"/>
    </xf>
    <xf numFmtId="0" fontId="8" fillId="2" borderId="67" xfId="4" applyFont="1" applyFill="1" applyBorder="1" applyAlignment="1">
      <alignment vertical="center"/>
    </xf>
    <xf numFmtId="177" fontId="8" fillId="2" borderId="62" xfId="5" applyNumberFormat="1" applyFont="1" applyFill="1" applyBorder="1" applyAlignment="1">
      <alignment vertical="center"/>
    </xf>
    <xf numFmtId="0" fontId="8" fillId="2" borderId="63" xfId="4" applyFont="1" applyFill="1" applyBorder="1" applyAlignment="1">
      <alignment vertical="center"/>
    </xf>
    <xf numFmtId="0" fontId="8" fillId="0" borderId="68" xfId="4" applyFont="1" applyBorder="1" applyAlignment="1">
      <alignment vertical="center"/>
    </xf>
    <xf numFmtId="0" fontId="8" fillId="0" borderId="69" xfId="4" applyFont="1" applyBorder="1" applyAlignment="1">
      <alignment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8" fillId="0" borderId="72" xfId="4" applyFont="1" applyBorder="1" applyAlignment="1">
      <alignment vertical="center"/>
    </xf>
    <xf numFmtId="0" fontId="8" fillId="0" borderId="73" xfId="4" applyFont="1" applyBorder="1" applyAlignment="1">
      <alignment vertical="center"/>
    </xf>
    <xf numFmtId="0" fontId="3" fillId="0" borderId="54" xfId="2" applyFont="1" applyBorder="1" applyAlignment="1">
      <alignment horizontal="center" vertical="center"/>
    </xf>
    <xf numFmtId="177" fontId="8" fillId="2" borderId="74" xfId="5" applyNumberFormat="1" applyFont="1" applyFill="1" applyBorder="1" applyAlignment="1">
      <alignment vertical="center"/>
    </xf>
    <xf numFmtId="0" fontId="3" fillId="0" borderId="48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8" fillId="2" borderId="76" xfId="5" applyNumberFormat="1" applyFont="1" applyFill="1" applyBorder="1" applyAlignment="1">
      <alignment vertical="center"/>
    </xf>
    <xf numFmtId="0" fontId="8" fillId="2" borderId="77" xfId="4" applyFont="1" applyFill="1" applyBorder="1" applyAlignment="1">
      <alignment vertical="center"/>
    </xf>
    <xf numFmtId="177" fontId="8" fillId="2" borderId="78" xfId="5" applyNumberFormat="1" applyFont="1" applyFill="1" applyBorder="1" applyAlignment="1">
      <alignment vertical="center"/>
    </xf>
    <xf numFmtId="0" fontId="8" fillId="2" borderId="79" xfId="4" applyFont="1" applyFill="1" applyBorder="1" applyAlignment="1">
      <alignment vertical="center"/>
    </xf>
    <xf numFmtId="0" fontId="8" fillId="0" borderId="51" xfId="4" applyFont="1" applyBorder="1" applyAlignment="1">
      <alignment horizontal="center" vertical="center"/>
    </xf>
    <xf numFmtId="0" fontId="8" fillId="4" borderId="80" xfId="4" applyFont="1" applyFill="1" applyBorder="1" applyAlignment="1">
      <alignment vertical="center"/>
    </xf>
    <xf numFmtId="0" fontId="8" fillId="4" borderId="81" xfId="4" applyFont="1" applyFill="1" applyBorder="1" applyAlignment="1">
      <alignment vertical="center"/>
    </xf>
    <xf numFmtId="0" fontId="8" fillId="0" borderId="4" xfId="4" applyFont="1" applyBorder="1" applyAlignment="1">
      <alignment horizontal="center" vertical="center"/>
    </xf>
    <xf numFmtId="9" fontId="8" fillId="2" borderId="82" xfId="3" applyFont="1" applyFill="1" applyBorder="1" applyAlignment="1">
      <alignment horizontal="center" vertical="center"/>
    </xf>
    <xf numFmtId="0" fontId="8" fillId="2" borderId="83" xfId="4" applyFont="1" applyFill="1" applyBorder="1" applyAlignment="1">
      <alignment vertical="center"/>
    </xf>
    <xf numFmtId="0" fontId="8" fillId="4" borderId="68" xfId="4" applyFont="1" applyFill="1" applyBorder="1" applyAlignment="1">
      <alignment vertical="center"/>
    </xf>
    <xf numFmtId="0" fontId="8" fillId="4" borderId="69" xfId="4" applyFont="1" applyFill="1" applyBorder="1" applyAlignment="1">
      <alignment vertical="center"/>
    </xf>
    <xf numFmtId="177" fontId="8" fillId="2" borderId="82" xfId="5" applyNumberFormat="1" applyFont="1" applyFill="1" applyBorder="1" applyAlignment="1">
      <alignment vertical="center"/>
    </xf>
    <xf numFmtId="9" fontId="8" fillId="2" borderId="62" xfId="3" applyFont="1" applyFill="1" applyBorder="1" applyAlignment="1">
      <alignment horizontal="center" vertical="center"/>
    </xf>
    <xf numFmtId="0" fontId="8" fillId="0" borderId="84" xfId="4" applyFont="1" applyBorder="1" applyAlignment="1">
      <alignment vertical="center"/>
    </xf>
    <xf numFmtId="0" fontId="8" fillId="0" borderId="85" xfId="4" applyFont="1" applyBorder="1" applyAlignment="1">
      <alignment vertical="center"/>
    </xf>
    <xf numFmtId="0" fontId="8" fillId="0" borderId="86" xfId="4" applyFont="1" applyBorder="1" applyAlignment="1">
      <alignment vertical="center"/>
    </xf>
    <xf numFmtId="0" fontId="8" fillId="3" borderId="43" xfId="4" applyFont="1" applyFill="1" applyBorder="1" applyAlignment="1">
      <alignment horizontal="center" vertical="center"/>
    </xf>
    <xf numFmtId="0" fontId="8" fillId="3" borderId="43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8" fillId="0" borderId="42" xfId="4" applyFont="1" applyBorder="1" applyAlignment="1">
      <alignment horizontal="center" vertical="center"/>
    </xf>
    <xf numFmtId="0" fontId="8" fillId="0" borderId="43" xfId="4" applyFont="1" applyBorder="1" applyAlignment="1">
      <alignment horizontal="left" vertical="center"/>
    </xf>
    <xf numFmtId="0" fontId="8" fillId="0" borderId="57" xfId="4" applyFont="1" applyBorder="1" applyAlignment="1">
      <alignment horizontal="left" vertical="center" wrapText="1"/>
    </xf>
    <xf numFmtId="0" fontId="8" fillId="6" borderId="43" xfId="4" applyFont="1" applyFill="1" applyBorder="1" applyAlignment="1">
      <alignment horizontal="left" vertical="center" wrapText="1"/>
    </xf>
    <xf numFmtId="0" fontId="8" fillId="0" borderId="44" xfId="4" applyFont="1" applyBorder="1" applyAlignment="1">
      <alignment horizontal="left" vertical="center"/>
    </xf>
    <xf numFmtId="0" fontId="3" fillId="0" borderId="39" xfId="2" applyFont="1" applyBorder="1" applyAlignment="1">
      <alignment horizontal="center" vertical="center"/>
    </xf>
    <xf numFmtId="0" fontId="3" fillId="0" borderId="44" xfId="2" applyFont="1" applyFill="1" applyBorder="1" applyAlignment="1">
      <alignment horizontal="left" vertical="center"/>
    </xf>
    <xf numFmtId="0" fontId="8" fillId="3" borderId="44" xfId="4" applyFont="1" applyFill="1" applyBorder="1" applyAlignment="1">
      <alignment horizontal="center" vertical="center"/>
    </xf>
    <xf numFmtId="0" fontId="8" fillId="2" borderId="75" xfId="4" applyFont="1" applyFill="1" applyBorder="1" applyAlignment="1">
      <alignment horizontal="left" vertical="center" wrapText="1"/>
    </xf>
    <xf numFmtId="0" fontId="8" fillId="2" borderId="63" xfId="4" applyFont="1" applyFill="1" applyBorder="1" applyAlignment="1">
      <alignment horizontal="left" vertical="center" wrapText="1"/>
    </xf>
    <xf numFmtId="0" fontId="3" fillId="0" borderId="87" xfId="2" applyFont="1" applyBorder="1" applyAlignment="1">
      <alignment horizontal="center" vertical="center"/>
    </xf>
    <xf numFmtId="0" fontId="8" fillId="3" borderId="43" xfId="4" applyFont="1" applyFill="1" applyBorder="1" applyAlignment="1">
      <alignment horizontal="center" vertical="center"/>
    </xf>
    <xf numFmtId="178" fontId="8" fillId="0" borderId="0" xfId="4" applyNumberFormat="1" applyFont="1" applyBorder="1">
      <alignment vertical="center"/>
    </xf>
    <xf numFmtId="0" fontId="8" fillId="3" borderId="48" xfId="4" applyFont="1" applyFill="1" applyBorder="1" applyAlignment="1">
      <alignment horizontal="center" vertical="center"/>
    </xf>
    <xf numFmtId="0" fontId="8" fillId="3" borderId="49" xfId="4" applyFont="1" applyFill="1" applyBorder="1" applyAlignment="1">
      <alignment horizontal="center" vertical="center"/>
    </xf>
    <xf numFmtId="0" fontId="8" fillId="3" borderId="50" xfId="4" applyFont="1" applyFill="1" applyBorder="1" applyAlignment="1">
      <alignment horizontal="center"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8" fillId="0" borderId="48" xfId="4" applyFont="1" applyFill="1" applyBorder="1" applyAlignment="1">
      <alignment horizontal="left" vertical="center"/>
    </xf>
    <xf numFmtId="0" fontId="8" fillId="0" borderId="49" xfId="4" applyFont="1" applyFill="1" applyBorder="1" applyAlignment="1">
      <alignment horizontal="left" vertical="center"/>
    </xf>
    <xf numFmtId="0" fontId="8" fillId="0" borderId="50" xfId="4" applyFont="1" applyFill="1" applyBorder="1" applyAlignment="1">
      <alignment horizontal="left" vertical="center"/>
    </xf>
    <xf numFmtId="0" fontId="20" fillId="3" borderId="48" xfId="2" applyFont="1" applyFill="1" applyBorder="1" applyAlignment="1">
      <alignment horizontal="left" vertical="center"/>
    </xf>
    <xf numFmtId="0" fontId="20" fillId="3" borderId="49" xfId="2" applyFont="1" applyFill="1" applyBorder="1" applyAlignment="1">
      <alignment horizontal="left" vertical="center"/>
    </xf>
    <xf numFmtId="0" fontId="20" fillId="3" borderId="50" xfId="2" applyFont="1" applyFill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8" fillId="3" borderId="43" xfId="4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5" xfId="2" applyFont="1" applyFill="1" applyBorder="1" applyAlignment="1">
      <alignment horizontal="center" vertical="center"/>
    </xf>
    <xf numFmtId="0" fontId="8" fillId="3" borderId="43" xfId="4" applyFont="1" applyFill="1" applyBorder="1" applyAlignment="1">
      <alignment horizontal="left" vertical="center"/>
    </xf>
    <xf numFmtId="0" fontId="8" fillId="0" borderId="52" xfId="4" applyFont="1" applyBorder="1" applyAlignment="1">
      <alignment horizontal="left" vertical="center"/>
    </xf>
    <xf numFmtId="0" fontId="8" fillId="3" borderId="48" xfId="4" applyFont="1" applyFill="1" applyBorder="1" applyAlignment="1">
      <alignment horizontal="left" vertical="center"/>
    </xf>
    <xf numFmtId="0" fontId="8" fillId="3" borderId="49" xfId="4" applyFont="1" applyFill="1" applyBorder="1" applyAlignment="1">
      <alignment horizontal="left" vertical="center"/>
    </xf>
    <xf numFmtId="0" fontId="8" fillId="3" borderId="50" xfId="4" applyFont="1" applyFill="1" applyBorder="1" applyAlignment="1">
      <alignment horizontal="left" vertical="center"/>
    </xf>
    <xf numFmtId="0" fontId="8" fillId="3" borderId="51" xfId="4" applyFont="1" applyFill="1" applyBorder="1" applyAlignment="1">
      <alignment horizontal="left" vertical="center"/>
    </xf>
    <xf numFmtId="0" fontId="8" fillId="3" borderId="52" xfId="4" applyFont="1" applyFill="1" applyBorder="1" applyAlignment="1">
      <alignment horizontal="left" vertical="center"/>
    </xf>
    <xf numFmtId="0" fontId="8" fillId="3" borderId="53" xfId="4" applyFont="1" applyFill="1" applyBorder="1" applyAlignment="1">
      <alignment horizontal="left" vertical="center"/>
    </xf>
    <xf numFmtId="0" fontId="8" fillId="3" borderId="4" xfId="4" applyFont="1" applyFill="1" applyBorder="1" applyAlignment="1">
      <alignment horizontal="left" vertical="center"/>
    </xf>
    <xf numFmtId="0" fontId="8" fillId="3" borderId="19" xfId="4" applyFont="1" applyFill="1" applyBorder="1" applyAlignment="1">
      <alignment horizontal="left" vertical="center"/>
    </xf>
    <xf numFmtId="0" fontId="8" fillId="3" borderId="20" xfId="4" applyFont="1" applyFill="1" applyBorder="1" applyAlignment="1">
      <alignment horizontal="left" vertical="center"/>
    </xf>
    <xf numFmtId="177" fontId="8" fillId="0" borderId="4" xfId="3" applyNumberFormat="1" applyFont="1" applyBorder="1" applyAlignment="1">
      <alignment horizontal="center" vertical="center"/>
    </xf>
    <xf numFmtId="177" fontId="8" fillId="0" borderId="20" xfId="3" applyNumberFormat="1" applyFont="1" applyBorder="1" applyAlignment="1">
      <alignment horizontal="center" vertical="center"/>
    </xf>
    <xf numFmtId="0" fontId="8" fillId="0" borderId="4" xfId="4" applyFont="1" applyBorder="1" applyAlignment="1">
      <alignment horizontal="left" vertical="center"/>
    </xf>
    <xf numFmtId="0" fontId="8" fillId="0" borderId="19" xfId="4" applyFont="1" applyBorder="1" applyAlignment="1">
      <alignment horizontal="left" vertical="center"/>
    </xf>
    <xf numFmtId="0" fontId="8" fillId="0" borderId="20" xfId="4" applyFont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8" fillId="3" borderId="41" xfId="4" applyFont="1" applyFill="1" applyBorder="1" applyAlignment="1">
      <alignment horizontal="left" vertical="center"/>
    </xf>
    <xf numFmtId="0" fontId="8" fillId="3" borderId="41" xfId="4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5" fillId="3" borderId="0" xfId="4" applyFont="1" applyFill="1" applyBorder="1" applyAlignment="1">
      <alignment horizontal="left" vertical="center"/>
    </xf>
    <xf numFmtId="0" fontId="16" fillId="3" borderId="0" xfId="4" applyFont="1" applyFill="1" applyBorder="1" applyAlignment="1">
      <alignment horizontal="left" vertical="center"/>
    </xf>
    <xf numFmtId="0" fontId="9" fillId="0" borderId="0" xfId="4" applyFont="1" applyBorder="1" applyAlignment="1">
      <alignment horizontal="left" vertical="center"/>
    </xf>
    <xf numFmtId="0" fontId="16" fillId="2" borderId="0" xfId="4" applyFont="1" applyFill="1" applyBorder="1" applyAlignment="1">
      <alignment horizontal="left" vertical="center"/>
    </xf>
    <xf numFmtId="0" fontId="6" fillId="0" borderId="0" xfId="2" applyFont="1" applyFill="1" applyBorder="1" applyAlignment="1">
      <alignment horizontal="center" vertical="center"/>
    </xf>
    <xf numFmtId="0" fontId="13" fillId="0" borderId="17" xfId="4" applyFont="1" applyBorder="1" applyAlignment="1">
      <alignment horizontal="left" vertical="center" wrapText="1"/>
    </xf>
    <xf numFmtId="0" fontId="13" fillId="0" borderId="18" xfId="4" applyFont="1" applyBorder="1" applyAlignment="1">
      <alignment horizontal="left" vertical="center" wrapText="1"/>
    </xf>
    <xf numFmtId="0" fontId="3" fillId="3" borderId="51" xfId="2" applyFont="1" applyFill="1" applyBorder="1" applyAlignment="1">
      <alignment horizontal="left" vertical="center"/>
    </xf>
    <xf numFmtId="0" fontId="3" fillId="3" borderId="52" xfId="2" applyFont="1" applyFill="1" applyBorder="1" applyAlignment="1">
      <alignment horizontal="left" vertical="center"/>
    </xf>
    <xf numFmtId="0" fontId="3" fillId="3" borderId="53" xfId="2" applyFont="1" applyFill="1" applyBorder="1" applyAlignment="1">
      <alignment horizontal="left" vertical="center"/>
    </xf>
    <xf numFmtId="0" fontId="8" fillId="3" borderId="51" xfId="4" applyFont="1" applyFill="1" applyBorder="1" applyAlignment="1">
      <alignment horizontal="center" vertical="center"/>
    </xf>
    <xf numFmtId="0" fontId="8" fillId="3" borderId="53" xfId="4" applyFont="1" applyFill="1" applyBorder="1" applyAlignment="1">
      <alignment horizontal="center" vertical="center"/>
    </xf>
    <xf numFmtId="0" fontId="3" fillId="3" borderId="48" xfId="2" applyFont="1" applyFill="1" applyBorder="1" applyAlignment="1">
      <alignment horizontal="left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8" fillId="3" borderId="37" xfId="4" applyFont="1" applyFill="1" applyBorder="1" applyAlignment="1">
      <alignment horizontal="center" vertical="center"/>
    </xf>
    <xf numFmtId="0" fontId="8" fillId="3" borderId="35" xfId="4" applyFont="1" applyFill="1" applyBorder="1" applyAlignment="1">
      <alignment horizontal="center" vertical="center"/>
    </xf>
    <xf numFmtId="0" fontId="18" fillId="0" borderId="48" xfId="4" applyFont="1" applyFill="1" applyBorder="1" applyAlignment="1">
      <alignment horizontal="left" vertical="center"/>
    </xf>
    <xf numFmtId="0" fontId="18" fillId="0" borderId="49" xfId="4" applyFont="1" applyFill="1" applyBorder="1" applyAlignment="1">
      <alignment horizontal="left" vertical="center"/>
    </xf>
    <xf numFmtId="0" fontId="18" fillId="0" borderId="50" xfId="4" applyFont="1" applyFill="1" applyBorder="1" applyAlignment="1">
      <alignment horizontal="left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8" fillId="0" borderId="39" xfId="4" applyFont="1" applyFill="1" applyBorder="1" applyAlignment="1">
      <alignment horizontal="left" vertical="center"/>
    </xf>
    <xf numFmtId="0" fontId="18" fillId="0" borderId="0" xfId="4" applyFont="1" applyFill="1" applyBorder="1" applyAlignment="1">
      <alignment horizontal="left" vertical="center"/>
    </xf>
    <xf numFmtId="0" fontId="18" fillId="0" borderId="36" xfId="4" applyFont="1" applyFill="1" applyBorder="1" applyAlignment="1">
      <alignment horizontal="left" vertical="center"/>
    </xf>
    <xf numFmtId="0" fontId="3" fillId="0" borderId="21" xfId="2" applyFont="1" applyBorder="1" applyAlignment="1">
      <alignment horizontal="left" vertical="center" wrapText="1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8" fillId="0" borderId="38" xfId="4" applyFont="1" applyFill="1" applyBorder="1" applyAlignment="1">
      <alignment horizontal="left" vertical="center"/>
    </xf>
    <xf numFmtId="0" fontId="8" fillId="0" borderId="28" xfId="4" applyFont="1" applyFill="1" applyBorder="1" applyAlignment="1">
      <alignment horizontal="left" vertical="center"/>
    </xf>
    <xf numFmtId="0" fontId="8" fillId="0" borderId="29" xfId="4" applyFont="1" applyFill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99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57150" y="57150"/>
          <a:ext cx="6667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95325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5715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7627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1" y="57151"/>
          <a:ext cx="66675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572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5143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57225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 bwMode="auto">
        <a:xfrm>
          <a:off x="47625" y="57150"/>
          <a:ext cx="6477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704850" cy="1322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66676" y="66675"/>
          <a:ext cx="691010" cy="41349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57151" y="57151"/>
          <a:ext cx="666750" cy="3989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33337" y="33337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Q162"/>
  <sheetViews>
    <sheetView showGridLines="0" tabSelected="1" view="pageBreakPreview" zoomScale="98" zoomScaleNormal="100" zoomScaleSheetLayoutView="98" workbookViewId="0">
      <pane ySplit="8" topLeftCell="A75" activePane="bottomLeft" state="frozen"/>
      <selection pane="bottomLeft" activeCell="N86" sqref="N86"/>
    </sheetView>
  </sheetViews>
  <sheetFormatPr defaultColWidth="9.125" defaultRowHeight="11.25" x14ac:dyDescent="0.15"/>
  <cols>
    <col min="1" max="1" width="4.75" style="3" customWidth="1"/>
    <col min="2" max="2" width="15.75" style="3" customWidth="1"/>
    <col min="3" max="3" width="14.75" style="3" customWidth="1"/>
    <col min="4" max="9" width="4.25" style="3" customWidth="1"/>
    <col min="10" max="11" width="5.25" style="4" customWidth="1"/>
    <col min="12" max="12" width="5.75" style="4" customWidth="1"/>
    <col min="13" max="13" width="6.75" style="3" customWidth="1"/>
    <col min="14" max="14" width="10.75" style="3" customWidth="1"/>
    <col min="15" max="15" width="17.75" style="3" customWidth="1"/>
    <col min="16" max="16384" width="9.125" style="3"/>
  </cols>
  <sheetData>
    <row r="1" spans="1:16" s="1" customFormat="1" ht="42.75" customHeight="1" x14ac:dyDescent="0.15">
      <c r="A1" s="188" t="s">
        <v>181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6" s="37" customFormat="1" ht="15" customHeight="1" x14ac:dyDescent="0.15">
      <c r="A2" s="193" t="s">
        <v>93</v>
      </c>
      <c r="B2" s="193"/>
      <c r="C2" s="189" t="s">
        <v>113</v>
      </c>
      <c r="D2" s="189"/>
      <c r="E2" s="189"/>
      <c r="F2" s="35" t="s">
        <v>90</v>
      </c>
      <c r="G2" s="38"/>
      <c r="H2" s="38"/>
      <c r="I2" s="190" t="s">
        <v>114</v>
      </c>
      <c r="J2" s="190"/>
      <c r="K2" s="36"/>
      <c r="L2" s="191" t="s">
        <v>1</v>
      </c>
      <c r="M2" s="191"/>
      <c r="N2" s="192" t="s">
        <v>123</v>
      </c>
      <c r="O2" s="192"/>
    </row>
    <row r="3" spans="1:16" s="37" customFormat="1" ht="15" customHeight="1" x14ac:dyDescent="0.15">
      <c r="A3" s="193" t="s">
        <v>2</v>
      </c>
      <c r="B3" s="193"/>
      <c r="C3" s="189" t="s">
        <v>106</v>
      </c>
      <c r="D3" s="189"/>
      <c r="E3" s="189"/>
      <c r="F3" s="35" t="s">
        <v>89</v>
      </c>
      <c r="G3" s="38"/>
      <c r="H3" s="38"/>
      <c r="I3" s="190" t="s">
        <v>107</v>
      </c>
      <c r="J3" s="190"/>
      <c r="K3" s="36"/>
      <c r="L3" s="191" t="s">
        <v>3</v>
      </c>
      <c r="M3" s="191"/>
      <c r="N3" s="192" t="s">
        <v>116</v>
      </c>
      <c r="O3" s="192"/>
    </row>
    <row r="4" spans="1:16" s="37" customFormat="1" ht="15" customHeight="1" x14ac:dyDescent="0.15">
      <c r="A4" s="193" t="s">
        <v>4</v>
      </c>
      <c r="B4" s="193"/>
      <c r="C4" s="189" t="s">
        <v>115</v>
      </c>
      <c r="D4" s="189"/>
      <c r="E4" s="189"/>
      <c r="F4" s="39"/>
      <c r="G4" s="38"/>
      <c r="H4" s="40"/>
      <c r="I4" s="40"/>
      <c r="J4" s="40"/>
      <c r="K4" s="40"/>
      <c r="L4" s="191" t="s">
        <v>5</v>
      </c>
      <c r="M4" s="191"/>
      <c r="N4" s="192" t="s">
        <v>117</v>
      </c>
      <c r="O4" s="192"/>
    </row>
    <row r="5" spans="1:16" ht="9.9499999999999993" customHeight="1" thickBot="1" x14ac:dyDescent="0.2">
      <c r="A5" s="41"/>
      <c r="B5" s="41"/>
      <c r="C5" s="41"/>
      <c r="D5" s="41"/>
      <c r="E5" s="41"/>
      <c r="F5" s="41"/>
      <c r="G5" s="41"/>
      <c r="H5" s="41"/>
      <c r="I5" s="41"/>
      <c r="M5" s="41"/>
      <c r="N5" s="41"/>
      <c r="O5" s="41"/>
    </row>
    <row r="6" spans="1:16" ht="48" customHeight="1" thickTop="1" thickBot="1" x14ac:dyDescent="0.2">
      <c r="A6" s="42" t="s">
        <v>6</v>
      </c>
      <c r="B6" s="194" t="s">
        <v>47</v>
      </c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5"/>
    </row>
    <row r="7" spans="1:16" ht="15.95" customHeight="1" x14ac:dyDescent="0.15">
      <c r="A7" s="168" t="s">
        <v>45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 t="s">
        <v>54</v>
      </c>
      <c r="N7" s="158"/>
      <c r="O7" s="167"/>
      <c r="P7" s="3">
        <v>7.9</v>
      </c>
    </row>
    <row r="8" spans="1:16" ht="15.95" customHeight="1" x14ac:dyDescent="0.15">
      <c r="A8" s="5" t="s">
        <v>94</v>
      </c>
      <c r="B8" s="84" t="s">
        <v>45</v>
      </c>
      <c r="C8" s="212" t="s">
        <v>42</v>
      </c>
      <c r="D8" s="213"/>
      <c r="E8" s="213"/>
      <c r="F8" s="213"/>
      <c r="G8" s="213"/>
      <c r="H8" s="213"/>
      <c r="I8" s="213"/>
      <c r="J8" s="84" t="s">
        <v>95</v>
      </c>
      <c r="K8" s="84" t="s">
        <v>96</v>
      </c>
      <c r="L8" s="84" t="s">
        <v>97</v>
      </c>
      <c r="M8" s="84" t="s">
        <v>55</v>
      </c>
      <c r="N8" s="84" t="s">
        <v>41</v>
      </c>
      <c r="O8" s="6" t="s">
        <v>0</v>
      </c>
    </row>
    <row r="9" spans="1:16" s="7" customFormat="1" ht="15.95" customHeight="1" x14ac:dyDescent="0.15">
      <c r="A9" s="43" t="s">
        <v>7</v>
      </c>
      <c r="B9" s="44" t="s">
        <v>56</v>
      </c>
      <c r="C9" s="45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46"/>
    </row>
    <row r="10" spans="1:16" ht="15.95" customHeight="1" thickBot="1" x14ac:dyDescent="0.2">
      <c r="A10" s="139" t="s">
        <v>125</v>
      </c>
      <c r="B10" s="142" t="s">
        <v>126</v>
      </c>
      <c r="C10" s="10" t="s">
        <v>57</v>
      </c>
      <c r="D10" s="9">
        <v>9</v>
      </c>
      <c r="E10" s="10" t="s">
        <v>58</v>
      </c>
      <c r="F10" s="9">
        <v>22</v>
      </c>
      <c r="G10" s="10" t="s">
        <v>59</v>
      </c>
      <c r="H10" s="9">
        <v>5</v>
      </c>
      <c r="I10" s="10" t="s">
        <v>60</v>
      </c>
      <c r="J10" s="11">
        <v>4</v>
      </c>
      <c r="K10" s="10">
        <v>5</v>
      </c>
      <c r="L10" s="87" t="s">
        <v>46</v>
      </c>
      <c r="M10" s="88">
        <v>1246</v>
      </c>
      <c r="N10" s="48">
        <f t="shared" ref="N10" si="0">J10*K10*M10</f>
        <v>24920</v>
      </c>
      <c r="O10" s="141"/>
    </row>
    <row r="11" spans="1:16" ht="15.95" customHeight="1" thickTop="1" x14ac:dyDescent="0.15">
      <c r="A11" s="139" t="s">
        <v>8</v>
      </c>
      <c r="B11" s="143" t="s">
        <v>124</v>
      </c>
      <c r="C11" s="10" t="s">
        <v>57</v>
      </c>
      <c r="D11" s="9">
        <v>9</v>
      </c>
      <c r="E11" s="10" t="s">
        <v>58</v>
      </c>
      <c r="F11" s="9">
        <v>21</v>
      </c>
      <c r="G11" s="10" t="s">
        <v>59</v>
      </c>
      <c r="H11" s="9">
        <v>1</v>
      </c>
      <c r="I11" s="10" t="s">
        <v>60</v>
      </c>
      <c r="J11" s="11">
        <v>1</v>
      </c>
      <c r="K11" s="10">
        <v>1</v>
      </c>
      <c r="L11" s="87" t="s">
        <v>46</v>
      </c>
      <c r="M11" s="88">
        <v>950</v>
      </c>
      <c r="N11" s="48">
        <f>J11*K11*M11</f>
        <v>950</v>
      </c>
      <c r="O11" s="86" t="s">
        <v>182</v>
      </c>
    </row>
    <row r="12" spans="1:16" ht="15.95" customHeight="1" x14ac:dyDescent="0.15">
      <c r="A12" s="139" t="s">
        <v>10</v>
      </c>
      <c r="B12" s="143" t="s">
        <v>61</v>
      </c>
      <c r="C12" s="10" t="s">
        <v>57</v>
      </c>
      <c r="D12" s="9">
        <v>9</v>
      </c>
      <c r="E12" s="10" t="s">
        <v>58</v>
      </c>
      <c r="F12" s="9">
        <v>23</v>
      </c>
      <c r="G12" s="10" t="s">
        <v>59</v>
      </c>
      <c r="H12" s="9">
        <v>1</v>
      </c>
      <c r="I12" s="10" t="s">
        <v>60</v>
      </c>
      <c r="J12" s="11">
        <v>1</v>
      </c>
      <c r="K12" s="10">
        <v>1</v>
      </c>
      <c r="L12" s="87" t="s">
        <v>46</v>
      </c>
      <c r="M12" s="88">
        <v>980</v>
      </c>
      <c r="N12" s="48">
        <f>J12*K12*M12</f>
        <v>980</v>
      </c>
      <c r="O12" s="89" t="s">
        <v>184</v>
      </c>
    </row>
    <row r="13" spans="1:16" ht="15.95" customHeight="1" x14ac:dyDescent="0.15">
      <c r="A13" s="139"/>
      <c r="B13" s="143" t="s">
        <v>153</v>
      </c>
      <c r="C13" s="10" t="s">
        <v>57</v>
      </c>
      <c r="D13" s="9">
        <v>9</v>
      </c>
      <c r="E13" s="10" t="s">
        <v>58</v>
      </c>
      <c r="F13" s="9">
        <v>22</v>
      </c>
      <c r="G13" s="10" t="s">
        <v>164</v>
      </c>
      <c r="H13" s="9">
        <v>1</v>
      </c>
      <c r="I13" s="10" t="s">
        <v>60</v>
      </c>
      <c r="J13" s="11">
        <v>1</v>
      </c>
      <c r="K13" s="10">
        <v>1</v>
      </c>
      <c r="L13" s="87" t="s">
        <v>46</v>
      </c>
      <c r="M13" s="88">
        <v>836</v>
      </c>
      <c r="N13" s="48">
        <f>J13*K13*M13</f>
        <v>836</v>
      </c>
      <c r="O13" s="89" t="s">
        <v>183</v>
      </c>
    </row>
    <row r="14" spans="1:16" ht="15.95" customHeight="1" x14ac:dyDescent="0.15">
      <c r="A14" s="139" t="s">
        <v>48</v>
      </c>
      <c r="B14" s="140" t="s">
        <v>62</v>
      </c>
      <c r="C14" s="10" t="s">
        <v>57</v>
      </c>
      <c r="D14" s="9">
        <v>8</v>
      </c>
      <c r="E14" s="10" t="s">
        <v>58</v>
      </c>
      <c r="F14" s="9">
        <v>27</v>
      </c>
      <c r="G14" s="10" t="s">
        <v>59</v>
      </c>
      <c r="H14" s="9">
        <v>1</v>
      </c>
      <c r="I14" s="10" t="s">
        <v>60</v>
      </c>
      <c r="J14" s="11">
        <v>1</v>
      </c>
      <c r="K14" s="10">
        <v>1</v>
      </c>
      <c r="L14" s="87" t="s">
        <v>46</v>
      </c>
      <c r="M14" s="88">
        <v>492</v>
      </c>
      <c r="N14" s="48">
        <f>J14*K14*M14</f>
        <v>492</v>
      </c>
      <c r="O14" s="89" t="s">
        <v>185</v>
      </c>
    </row>
    <row r="15" spans="1:16" ht="15.95" customHeight="1" thickBot="1" x14ac:dyDescent="0.2">
      <c r="A15" s="50" t="s">
        <v>63</v>
      </c>
      <c r="B15" s="51"/>
      <c r="C15" s="51"/>
      <c r="D15" s="51"/>
      <c r="E15" s="51"/>
      <c r="F15" s="51"/>
      <c r="G15" s="51"/>
      <c r="H15" s="51"/>
      <c r="I15" s="51"/>
      <c r="J15" s="12"/>
      <c r="K15" s="12"/>
      <c r="L15" s="12"/>
      <c r="M15" s="93"/>
      <c r="N15" s="52">
        <f>SUM(N10:N14)</f>
        <v>28178</v>
      </c>
      <c r="O15" s="94"/>
    </row>
    <row r="16" spans="1:16" ht="15.95" customHeight="1" x14ac:dyDescent="0.15">
      <c r="A16" s="13" t="s">
        <v>94</v>
      </c>
      <c r="B16" s="83" t="s">
        <v>45</v>
      </c>
      <c r="C16" s="155" t="s">
        <v>42</v>
      </c>
      <c r="D16" s="156"/>
      <c r="E16" s="156"/>
      <c r="F16" s="156"/>
      <c r="G16" s="156"/>
      <c r="H16" s="156"/>
      <c r="I16" s="156"/>
      <c r="J16" s="83" t="s">
        <v>27</v>
      </c>
      <c r="K16" s="83" t="s">
        <v>64</v>
      </c>
      <c r="L16" s="95" t="s">
        <v>97</v>
      </c>
      <c r="M16" s="96" t="s">
        <v>55</v>
      </c>
      <c r="N16" s="83" t="s">
        <v>11</v>
      </c>
      <c r="O16" s="97" t="s">
        <v>0</v>
      </c>
    </row>
    <row r="17" spans="1:15" ht="15.95" customHeight="1" x14ac:dyDescent="0.15">
      <c r="A17" s="53" t="s">
        <v>13</v>
      </c>
      <c r="B17" s="54" t="s">
        <v>65</v>
      </c>
      <c r="C17" s="54"/>
      <c r="D17" s="54"/>
      <c r="E17" s="54"/>
      <c r="F17" s="54"/>
      <c r="G17" s="54"/>
      <c r="H17" s="54"/>
      <c r="I17" s="54"/>
      <c r="J17" s="14"/>
      <c r="K17" s="14"/>
      <c r="L17" s="14"/>
      <c r="M17" s="98"/>
      <c r="N17" s="54"/>
      <c r="O17" s="99"/>
    </row>
    <row r="18" spans="1:15" ht="15.95" customHeight="1" x14ac:dyDescent="0.15">
      <c r="A18" s="15" t="s">
        <v>14</v>
      </c>
      <c r="B18" s="56" t="s">
        <v>66</v>
      </c>
      <c r="C18" s="55" t="s">
        <v>104</v>
      </c>
      <c r="D18" s="16">
        <v>9</v>
      </c>
      <c r="E18" s="15" t="s">
        <v>58</v>
      </c>
      <c r="F18" s="16">
        <v>21</v>
      </c>
      <c r="G18" s="15" t="s">
        <v>59</v>
      </c>
      <c r="H18" s="16" t="s">
        <v>60</v>
      </c>
      <c r="I18" s="15" t="s">
        <v>67</v>
      </c>
      <c r="J18" s="16">
        <v>0</v>
      </c>
      <c r="K18" s="16">
        <v>1</v>
      </c>
      <c r="L18" s="100" t="s">
        <v>16</v>
      </c>
      <c r="M18" s="101">
        <v>0</v>
      </c>
      <c r="N18" s="56">
        <f t="shared" ref="N18:N27" si="1">J18*K18*M18</f>
        <v>0</v>
      </c>
      <c r="O18" s="102"/>
    </row>
    <row r="19" spans="1:15" ht="15.95" customHeight="1" x14ac:dyDescent="0.15">
      <c r="A19" s="10" t="s">
        <v>171</v>
      </c>
      <c r="B19" s="48" t="s">
        <v>66</v>
      </c>
      <c r="C19" s="57" t="s">
        <v>105</v>
      </c>
      <c r="D19" s="150">
        <v>9</v>
      </c>
      <c r="E19" s="10" t="s">
        <v>170</v>
      </c>
      <c r="F19" s="150">
        <v>22</v>
      </c>
      <c r="G19" s="10" t="s">
        <v>164</v>
      </c>
      <c r="H19" s="150" t="s">
        <v>60</v>
      </c>
      <c r="I19" s="10" t="s">
        <v>67</v>
      </c>
      <c r="J19" s="78">
        <v>2</v>
      </c>
      <c r="K19" s="78">
        <v>1</v>
      </c>
      <c r="L19" s="87" t="s">
        <v>16</v>
      </c>
      <c r="M19" s="88">
        <v>237</v>
      </c>
      <c r="N19" s="48">
        <f t="shared" si="1"/>
        <v>474</v>
      </c>
      <c r="O19" s="90"/>
    </row>
    <row r="20" spans="1:15" ht="15.95" customHeight="1" x14ac:dyDescent="0.15">
      <c r="A20" s="15" t="s">
        <v>15</v>
      </c>
      <c r="B20" s="48" t="s">
        <v>66</v>
      </c>
      <c r="C20" s="57" t="s">
        <v>105</v>
      </c>
      <c r="D20" s="150">
        <v>9</v>
      </c>
      <c r="E20" s="10" t="s">
        <v>170</v>
      </c>
      <c r="F20" s="150">
        <v>23</v>
      </c>
      <c r="G20" s="10" t="s">
        <v>164</v>
      </c>
      <c r="H20" s="150" t="s">
        <v>168</v>
      </c>
      <c r="I20" s="15" t="s">
        <v>67</v>
      </c>
      <c r="J20" s="150">
        <v>3</v>
      </c>
      <c r="K20" s="150">
        <v>1</v>
      </c>
      <c r="L20" s="100" t="s">
        <v>16</v>
      </c>
      <c r="M20" s="88">
        <v>276.5</v>
      </c>
      <c r="N20" s="48">
        <f t="shared" si="1"/>
        <v>829.5</v>
      </c>
      <c r="O20" s="90"/>
    </row>
    <row r="21" spans="1:15" ht="15.95" customHeight="1" x14ac:dyDescent="0.15">
      <c r="A21" s="10" t="s">
        <v>165</v>
      </c>
      <c r="B21" s="48" t="s">
        <v>66</v>
      </c>
      <c r="C21" s="57" t="s">
        <v>105</v>
      </c>
      <c r="D21" s="150">
        <v>9</v>
      </c>
      <c r="E21" s="10" t="s">
        <v>170</v>
      </c>
      <c r="F21" s="150">
        <v>23</v>
      </c>
      <c r="G21" s="10" t="s">
        <v>164</v>
      </c>
      <c r="H21" s="150" t="s">
        <v>169</v>
      </c>
      <c r="I21" s="10" t="s">
        <v>67</v>
      </c>
      <c r="J21" s="150">
        <v>4</v>
      </c>
      <c r="K21" s="150">
        <v>1</v>
      </c>
      <c r="L21" s="87" t="s">
        <v>16</v>
      </c>
      <c r="M21" s="88">
        <v>276.5</v>
      </c>
      <c r="N21" s="48">
        <f t="shared" si="1"/>
        <v>1106</v>
      </c>
      <c r="O21" s="90"/>
    </row>
    <row r="22" spans="1:15" ht="15.95" customHeight="1" x14ac:dyDescent="0.15">
      <c r="A22" s="15" t="s">
        <v>166</v>
      </c>
      <c r="B22" s="48" t="s">
        <v>66</v>
      </c>
      <c r="C22" s="57" t="s">
        <v>105</v>
      </c>
      <c r="D22" s="150">
        <v>9</v>
      </c>
      <c r="E22" s="10" t="s">
        <v>170</v>
      </c>
      <c r="F22" s="150">
        <v>24</v>
      </c>
      <c r="G22" s="10" t="s">
        <v>164</v>
      </c>
      <c r="H22" s="150" t="s">
        <v>168</v>
      </c>
      <c r="I22" s="15" t="s">
        <v>67</v>
      </c>
      <c r="J22" s="150">
        <v>4</v>
      </c>
      <c r="K22" s="150">
        <v>1</v>
      </c>
      <c r="L22" s="100" t="s">
        <v>16</v>
      </c>
      <c r="M22" s="88">
        <v>292</v>
      </c>
      <c r="N22" s="48">
        <f t="shared" si="1"/>
        <v>1168</v>
      </c>
      <c r="O22" s="90"/>
    </row>
    <row r="23" spans="1:15" ht="15.95" customHeight="1" x14ac:dyDescent="0.15">
      <c r="A23" s="10" t="s">
        <v>167</v>
      </c>
      <c r="B23" s="48" t="s">
        <v>66</v>
      </c>
      <c r="C23" s="57" t="s">
        <v>105</v>
      </c>
      <c r="D23" s="150">
        <v>9</v>
      </c>
      <c r="E23" s="10" t="s">
        <v>170</v>
      </c>
      <c r="F23" s="150">
        <v>24</v>
      </c>
      <c r="G23" s="10" t="s">
        <v>164</v>
      </c>
      <c r="H23" s="150" t="s">
        <v>169</v>
      </c>
      <c r="I23" s="10" t="s">
        <v>67</v>
      </c>
      <c r="J23" s="150">
        <v>5</v>
      </c>
      <c r="K23" s="150">
        <v>1</v>
      </c>
      <c r="L23" s="87" t="s">
        <v>16</v>
      </c>
      <c r="M23" s="88">
        <v>260.7</v>
      </c>
      <c r="N23" s="48">
        <f t="shared" si="1"/>
        <v>1303.5</v>
      </c>
      <c r="O23" s="90"/>
    </row>
    <row r="24" spans="1:15" ht="15.95" customHeight="1" x14ac:dyDescent="0.15">
      <c r="A24" s="15" t="s">
        <v>172</v>
      </c>
      <c r="B24" s="48" t="s">
        <v>66</v>
      </c>
      <c r="C24" s="57" t="s">
        <v>105</v>
      </c>
      <c r="D24" s="150">
        <v>9</v>
      </c>
      <c r="E24" s="10" t="s">
        <v>170</v>
      </c>
      <c r="F24" s="150">
        <v>25</v>
      </c>
      <c r="G24" s="10" t="s">
        <v>164</v>
      </c>
      <c r="H24" s="150" t="s">
        <v>168</v>
      </c>
      <c r="I24" s="15" t="s">
        <v>67</v>
      </c>
      <c r="J24" s="150">
        <v>5</v>
      </c>
      <c r="K24" s="150">
        <v>1</v>
      </c>
      <c r="L24" s="100" t="s">
        <v>16</v>
      </c>
      <c r="M24" s="88">
        <v>292</v>
      </c>
      <c r="N24" s="48">
        <f t="shared" si="1"/>
        <v>1460</v>
      </c>
      <c r="O24" s="90"/>
    </row>
    <row r="25" spans="1:15" ht="15.95" customHeight="1" x14ac:dyDescent="0.15">
      <c r="A25" s="10" t="s">
        <v>173</v>
      </c>
      <c r="B25" s="48" t="s">
        <v>66</v>
      </c>
      <c r="C25" s="57" t="s">
        <v>105</v>
      </c>
      <c r="D25" s="150">
        <v>9</v>
      </c>
      <c r="E25" s="10" t="s">
        <v>170</v>
      </c>
      <c r="F25" s="150">
        <v>25</v>
      </c>
      <c r="G25" s="10" t="s">
        <v>164</v>
      </c>
      <c r="H25" s="150" t="s">
        <v>169</v>
      </c>
      <c r="I25" s="10" t="s">
        <v>67</v>
      </c>
      <c r="J25" s="150">
        <v>5</v>
      </c>
      <c r="K25" s="150">
        <v>1</v>
      </c>
      <c r="L25" s="87" t="s">
        <v>16</v>
      </c>
      <c r="M25" s="88">
        <v>292</v>
      </c>
      <c r="N25" s="48">
        <f t="shared" si="1"/>
        <v>1460</v>
      </c>
      <c r="O25" s="90"/>
    </row>
    <row r="26" spans="1:15" ht="15.95" customHeight="1" x14ac:dyDescent="0.15">
      <c r="A26" s="15" t="s">
        <v>174</v>
      </c>
      <c r="B26" s="48" t="s">
        <v>66</v>
      </c>
      <c r="C26" s="57" t="s">
        <v>105</v>
      </c>
      <c r="D26" s="150">
        <v>9</v>
      </c>
      <c r="E26" s="10" t="s">
        <v>170</v>
      </c>
      <c r="F26" s="150">
        <v>26</v>
      </c>
      <c r="G26" s="10" t="s">
        <v>164</v>
      </c>
      <c r="H26" s="150" t="s">
        <v>168</v>
      </c>
      <c r="I26" s="15" t="s">
        <v>67</v>
      </c>
      <c r="J26" s="150">
        <v>5</v>
      </c>
      <c r="K26" s="150">
        <v>1</v>
      </c>
      <c r="L26" s="100" t="s">
        <v>16</v>
      </c>
      <c r="M26" s="88">
        <v>292</v>
      </c>
      <c r="N26" s="48">
        <f t="shared" si="1"/>
        <v>1460</v>
      </c>
      <c r="O26" s="90"/>
    </row>
    <row r="27" spans="1:15" ht="15.95" customHeight="1" x14ac:dyDescent="0.15">
      <c r="A27" s="10" t="s">
        <v>175</v>
      </c>
      <c r="B27" s="48" t="s">
        <v>66</v>
      </c>
      <c r="C27" s="57" t="s">
        <v>105</v>
      </c>
      <c r="D27" s="150">
        <v>9</v>
      </c>
      <c r="E27" s="10" t="s">
        <v>170</v>
      </c>
      <c r="F27" s="150">
        <v>26</v>
      </c>
      <c r="G27" s="10" t="s">
        <v>164</v>
      </c>
      <c r="H27" s="150" t="s">
        <v>169</v>
      </c>
      <c r="I27" s="10" t="s">
        <v>67</v>
      </c>
      <c r="J27" s="150">
        <v>4</v>
      </c>
      <c r="K27" s="150">
        <v>1</v>
      </c>
      <c r="L27" s="87" t="s">
        <v>16</v>
      </c>
      <c r="M27" s="88">
        <v>284.39999999999998</v>
      </c>
      <c r="N27" s="48">
        <f t="shared" si="1"/>
        <v>1137.5999999999999</v>
      </c>
      <c r="O27" s="90"/>
    </row>
    <row r="28" spans="1:15" ht="15.95" customHeight="1" x14ac:dyDescent="0.15">
      <c r="A28" s="15" t="s">
        <v>176</v>
      </c>
      <c r="B28" s="48" t="s">
        <v>66</v>
      </c>
      <c r="C28" s="57" t="s">
        <v>105</v>
      </c>
      <c r="D28" s="150">
        <v>9</v>
      </c>
      <c r="E28" s="10" t="s">
        <v>58</v>
      </c>
      <c r="F28" s="150">
        <v>27</v>
      </c>
      <c r="G28" s="10" t="s">
        <v>59</v>
      </c>
      <c r="H28" s="150" t="s">
        <v>101</v>
      </c>
      <c r="I28" s="10" t="s">
        <v>67</v>
      </c>
      <c r="J28" s="78">
        <v>4</v>
      </c>
      <c r="K28" s="134">
        <v>1</v>
      </c>
      <c r="L28" s="87" t="s">
        <v>16</v>
      </c>
      <c r="M28" s="88">
        <v>292</v>
      </c>
      <c r="N28" s="48">
        <f t="shared" ref="N28" si="2">J28*K28*M28</f>
        <v>1168</v>
      </c>
      <c r="O28" s="90"/>
    </row>
    <row r="29" spans="1:15" ht="15.95" customHeight="1" thickBot="1" x14ac:dyDescent="0.2">
      <c r="A29" s="59" t="s">
        <v>63</v>
      </c>
      <c r="B29" s="60"/>
      <c r="C29" s="60"/>
      <c r="D29" s="60"/>
      <c r="E29" s="60"/>
      <c r="F29" s="60"/>
      <c r="G29" s="60"/>
      <c r="H29" s="60"/>
      <c r="I29" s="60"/>
      <c r="J29" s="19"/>
      <c r="K29" s="19"/>
      <c r="L29" s="19"/>
      <c r="M29" s="105"/>
      <c r="N29" s="61">
        <f>SUM(N18:N28)</f>
        <v>11566.6</v>
      </c>
      <c r="O29" s="106"/>
    </row>
    <row r="30" spans="1:15" ht="15.95" customHeight="1" x14ac:dyDescent="0.15">
      <c r="A30" s="20" t="s">
        <v>94</v>
      </c>
      <c r="B30" s="76" t="s">
        <v>45</v>
      </c>
      <c r="C30" s="157" t="s">
        <v>42</v>
      </c>
      <c r="D30" s="158"/>
      <c r="E30" s="158"/>
      <c r="F30" s="158"/>
      <c r="G30" s="158"/>
      <c r="H30" s="158"/>
      <c r="I30" s="158"/>
      <c r="J30" s="76" t="s">
        <v>27</v>
      </c>
      <c r="K30" s="76" t="s">
        <v>12</v>
      </c>
      <c r="L30" s="77" t="s">
        <v>97</v>
      </c>
      <c r="M30" s="107" t="s">
        <v>55</v>
      </c>
      <c r="N30" s="76" t="s">
        <v>11</v>
      </c>
      <c r="O30" s="108" t="s">
        <v>0</v>
      </c>
    </row>
    <row r="31" spans="1:15" ht="15.95" customHeight="1" x14ac:dyDescent="0.15">
      <c r="A31" s="62" t="s">
        <v>17</v>
      </c>
      <c r="B31" s="63" t="s">
        <v>68</v>
      </c>
      <c r="C31" s="63"/>
      <c r="D31" s="63"/>
      <c r="E31" s="63"/>
      <c r="F31" s="63"/>
      <c r="G31" s="63"/>
      <c r="H31" s="63"/>
      <c r="I31" s="63"/>
      <c r="J31" s="21"/>
      <c r="K31" s="21"/>
      <c r="L31" s="21"/>
      <c r="M31" s="109"/>
      <c r="N31" s="63"/>
      <c r="O31" s="110"/>
    </row>
    <row r="32" spans="1:15" ht="15.95" customHeight="1" x14ac:dyDescent="0.15">
      <c r="A32" s="214" t="s">
        <v>18</v>
      </c>
      <c r="B32" s="219" t="s">
        <v>69</v>
      </c>
      <c r="C32" s="159" t="s">
        <v>158</v>
      </c>
      <c r="D32" s="160"/>
      <c r="E32" s="160"/>
      <c r="F32" s="160"/>
      <c r="G32" s="160"/>
      <c r="H32" s="160"/>
      <c r="I32" s="161"/>
      <c r="J32" s="22">
        <v>1</v>
      </c>
      <c r="K32" s="23">
        <v>2</v>
      </c>
      <c r="L32" s="111" t="s">
        <v>98</v>
      </c>
      <c r="M32" s="88">
        <v>250</v>
      </c>
      <c r="N32" s="48">
        <f>J32*K32*M32</f>
        <v>500</v>
      </c>
      <c r="O32" s="90" t="s">
        <v>186</v>
      </c>
    </row>
    <row r="33" spans="1:15" ht="15.95" customHeight="1" x14ac:dyDescent="0.15">
      <c r="A33" s="215"/>
      <c r="B33" s="220"/>
      <c r="C33" s="159" t="s">
        <v>70</v>
      </c>
      <c r="D33" s="160"/>
      <c r="E33" s="160"/>
      <c r="F33" s="160"/>
      <c r="G33" s="160"/>
      <c r="H33" s="160"/>
      <c r="I33" s="161"/>
      <c r="J33" s="78">
        <v>1</v>
      </c>
      <c r="K33" s="78">
        <v>2</v>
      </c>
      <c r="L33" s="113" t="s">
        <v>98</v>
      </c>
      <c r="M33" s="88">
        <v>290</v>
      </c>
      <c r="N33" s="48">
        <f t="shared" ref="N33:N37" si="3">J33*K33*M33</f>
        <v>580</v>
      </c>
      <c r="O33" s="90" t="s">
        <v>187</v>
      </c>
    </row>
    <row r="34" spans="1:15" ht="15.95" customHeight="1" x14ac:dyDescent="0.15">
      <c r="A34" s="215"/>
      <c r="B34" s="220"/>
      <c r="C34" s="159" t="s">
        <v>127</v>
      </c>
      <c r="D34" s="160"/>
      <c r="E34" s="160"/>
      <c r="F34" s="160"/>
      <c r="G34" s="160"/>
      <c r="H34" s="160"/>
      <c r="I34" s="161"/>
      <c r="J34" s="78">
        <v>1</v>
      </c>
      <c r="K34" s="78">
        <v>1</v>
      </c>
      <c r="L34" s="113" t="s">
        <v>98</v>
      </c>
      <c r="M34" s="88">
        <v>129</v>
      </c>
      <c r="N34" s="48">
        <f t="shared" si="3"/>
        <v>129</v>
      </c>
      <c r="O34" s="90" t="s">
        <v>188</v>
      </c>
    </row>
    <row r="35" spans="1:15" ht="15.95" customHeight="1" x14ac:dyDescent="0.15">
      <c r="A35" s="215"/>
      <c r="B35" s="220"/>
      <c r="C35" s="159" t="s">
        <v>127</v>
      </c>
      <c r="D35" s="160"/>
      <c r="E35" s="160"/>
      <c r="F35" s="160"/>
      <c r="G35" s="160"/>
      <c r="H35" s="160"/>
      <c r="I35" s="161"/>
      <c r="J35" s="78">
        <v>1</v>
      </c>
      <c r="K35" s="78">
        <v>1</v>
      </c>
      <c r="L35" s="113" t="s">
        <v>98</v>
      </c>
      <c r="M35" s="88">
        <v>402</v>
      </c>
      <c r="N35" s="48">
        <f t="shared" si="3"/>
        <v>402</v>
      </c>
      <c r="O35" s="90" t="s">
        <v>189</v>
      </c>
    </row>
    <row r="36" spans="1:15" ht="15.95" customHeight="1" x14ac:dyDescent="0.15">
      <c r="A36" s="215"/>
      <c r="B36" s="220"/>
      <c r="C36" s="159" t="s">
        <v>128</v>
      </c>
      <c r="D36" s="160"/>
      <c r="E36" s="160"/>
      <c r="F36" s="160"/>
      <c r="G36" s="160"/>
      <c r="H36" s="160"/>
      <c r="I36" s="161"/>
      <c r="J36" s="22">
        <v>1</v>
      </c>
      <c r="K36" s="135">
        <v>4</v>
      </c>
      <c r="L36" s="113" t="s">
        <v>98</v>
      </c>
      <c r="M36" s="88">
        <v>1580</v>
      </c>
      <c r="N36" s="48">
        <f t="shared" si="3"/>
        <v>6320</v>
      </c>
      <c r="O36" s="90" t="s">
        <v>190</v>
      </c>
    </row>
    <row r="37" spans="1:15" ht="15.95" customHeight="1" x14ac:dyDescent="0.15">
      <c r="A37" s="138"/>
      <c r="B37" s="221"/>
      <c r="C37" s="159" t="s">
        <v>157</v>
      </c>
      <c r="D37" s="160"/>
      <c r="E37" s="160"/>
      <c r="F37" s="160"/>
      <c r="G37" s="160"/>
      <c r="H37" s="160"/>
      <c r="I37" s="161"/>
      <c r="J37" s="22">
        <v>1</v>
      </c>
      <c r="K37" s="135">
        <v>1</v>
      </c>
      <c r="L37" s="144" t="s">
        <v>136</v>
      </c>
      <c r="M37" s="88">
        <v>86</v>
      </c>
      <c r="N37" s="48">
        <f t="shared" si="3"/>
        <v>86</v>
      </c>
      <c r="O37" s="90" t="s">
        <v>191</v>
      </c>
    </row>
    <row r="38" spans="1:15" ht="15.95" customHeight="1" x14ac:dyDescent="0.15">
      <c r="A38" s="214" t="s">
        <v>19</v>
      </c>
      <c r="B38" s="219" t="s">
        <v>71</v>
      </c>
      <c r="C38" s="159" t="s">
        <v>135</v>
      </c>
      <c r="D38" s="160"/>
      <c r="E38" s="160"/>
      <c r="F38" s="160"/>
      <c r="G38" s="160"/>
      <c r="H38" s="160"/>
      <c r="I38" s="161"/>
      <c r="J38" s="22">
        <v>1</v>
      </c>
      <c r="K38" s="135">
        <v>4</v>
      </c>
      <c r="L38" s="115" t="s">
        <v>99</v>
      </c>
      <c r="M38" s="112">
        <v>2959</v>
      </c>
      <c r="N38" s="48">
        <f>J38*K38*M38</f>
        <v>11836</v>
      </c>
      <c r="O38" s="147" t="s">
        <v>156</v>
      </c>
    </row>
    <row r="39" spans="1:15" ht="15.95" customHeight="1" x14ac:dyDescent="0.15">
      <c r="A39" s="215"/>
      <c r="B39" s="220"/>
      <c r="C39" s="216" t="s">
        <v>179</v>
      </c>
      <c r="D39" s="217"/>
      <c r="E39" s="217"/>
      <c r="F39" s="217"/>
      <c r="G39" s="217"/>
      <c r="H39" s="217"/>
      <c r="I39" s="218"/>
      <c r="J39" s="22">
        <v>1</v>
      </c>
      <c r="K39" s="135">
        <v>10</v>
      </c>
      <c r="L39" s="115" t="s">
        <v>178</v>
      </c>
      <c r="M39" s="88">
        <v>553</v>
      </c>
      <c r="N39" s="48">
        <f>J39*K39*M39</f>
        <v>5530</v>
      </c>
      <c r="O39" s="90"/>
    </row>
    <row r="40" spans="1:15" ht="15.95" customHeight="1" x14ac:dyDescent="0.15">
      <c r="A40" s="215"/>
      <c r="B40" s="220"/>
      <c r="C40" s="209" t="s">
        <v>118</v>
      </c>
      <c r="D40" s="210"/>
      <c r="E40" s="210"/>
      <c r="F40" s="210"/>
      <c r="G40" s="210"/>
      <c r="H40" s="210"/>
      <c r="I40" s="211"/>
      <c r="J40" s="78">
        <v>1</v>
      </c>
      <c r="K40" s="135">
        <v>1</v>
      </c>
      <c r="L40" s="113" t="s">
        <v>99</v>
      </c>
      <c r="M40" s="88">
        <v>2500</v>
      </c>
      <c r="N40" s="48">
        <f t="shared" ref="N40:N42" si="4">J40*K40*M40</f>
        <v>2500</v>
      </c>
      <c r="O40" s="90" t="s">
        <v>192</v>
      </c>
    </row>
    <row r="41" spans="1:15" ht="15.95" customHeight="1" x14ac:dyDescent="0.15">
      <c r="A41" s="215"/>
      <c r="B41" s="220"/>
      <c r="C41" s="209" t="s">
        <v>118</v>
      </c>
      <c r="D41" s="210"/>
      <c r="E41" s="210"/>
      <c r="F41" s="210"/>
      <c r="G41" s="210"/>
      <c r="H41" s="210"/>
      <c r="I41" s="211"/>
      <c r="J41" s="78">
        <v>1</v>
      </c>
      <c r="K41" s="78">
        <v>1</v>
      </c>
      <c r="L41" s="113" t="s">
        <v>99</v>
      </c>
      <c r="M41" s="88">
        <v>1200</v>
      </c>
      <c r="N41" s="48">
        <f t="shared" si="4"/>
        <v>1200</v>
      </c>
      <c r="O41" s="90" t="s">
        <v>193</v>
      </c>
    </row>
    <row r="42" spans="1:15" ht="15.95" customHeight="1" x14ac:dyDescent="0.15">
      <c r="A42" s="225"/>
      <c r="B42" s="221"/>
      <c r="C42" s="222" t="s">
        <v>119</v>
      </c>
      <c r="D42" s="223"/>
      <c r="E42" s="223"/>
      <c r="F42" s="223"/>
      <c r="G42" s="223"/>
      <c r="H42" s="223"/>
      <c r="I42" s="224"/>
      <c r="J42" s="24">
        <v>1</v>
      </c>
      <c r="K42" s="18">
        <v>2</v>
      </c>
      <c r="L42" s="116" t="s">
        <v>99</v>
      </c>
      <c r="M42" s="103">
        <v>3504</v>
      </c>
      <c r="N42" s="58">
        <f t="shared" si="4"/>
        <v>7008</v>
      </c>
      <c r="O42" s="148" t="s">
        <v>122</v>
      </c>
    </row>
    <row r="43" spans="1:15" ht="15.95" customHeight="1" thickBot="1" x14ac:dyDescent="0.2">
      <c r="A43" s="59" t="s">
        <v>63</v>
      </c>
      <c r="B43" s="60"/>
      <c r="C43" s="60"/>
      <c r="D43" s="60"/>
      <c r="E43" s="60"/>
      <c r="F43" s="60"/>
      <c r="G43" s="60"/>
      <c r="H43" s="60"/>
      <c r="I43" s="60"/>
      <c r="J43" s="19"/>
      <c r="K43" s="19"/>
      <c r="L43" s="19"/>
      <c r="M43" s="105"/>
      <c r="N43" s="61">
        <f>SUM(N32:N42)</f>
        <v>36091</v>
      </c>
      <c r="O43" s="106"/>
    </row>
    <row r="44" spans="1:15" ht="15.95" customHeight="1" x14ac:dyDescent="0.15">
      <c r="A44" s="20" t="s">
        <v>94</v>
      </c>
      <c r="B44" s="76" t="s">
        <v>45</v>
      </c>
      <c r="C44" s="157" t="s">
        <v>42</v>
      </c>
      <c r="D44" s="158"/>
      <c r="E44" s="158"/>
      <c r="F44" s="158"/>
      <c r="G44" s="158"/>
      <c r="H44" s="158"/>
      <c r="I44" s="158"/>
      <c r="J44" s="165" t="s">
        <v>43</v>
      </c>
      <c r="K44" s="157"/>
      <c r="L44" s="77" t="s">
        <v>97</v>
      </c>
      <c r="M44" s="107" t="s">
        <v>55</v>
      </c>
      <c r="N44" s="76" t="s">
        <v>11</v>
      </c>
      <c r="O44" s="108" t="s">
        <v>0</v>
      </c>
    </row>
    <row r="45" spans="1:15" ht="15.95" customHeight="1" x14ac:dyDescent="0.15">
      <c r="A45" s="62" t="s">
        <v>20</v>
      </c>
      <c r="B45" s="63" t="s">
        <v>51</v>
      </c>
      <c r="C45" s="63"/>
      <c r="D45" s="63"/>
      <c r="E45" s="63"/>
      <c r="F45" s="63"/>
      <c r="G45" s="63"/>
      <c r="H45" s="63"/>
      <c r="I45" s="63"/>
      <c r="J45" s="21"/>
      <c r="K45" s="21"/>
      <c r="L45" s="21"/>
      <c r="M45" s="109"/>
      <c r="N45" s="63"/>
      <c r="O45" s="110"/>
    </row>
    <row r="46" spans="1:15" ht="15.95" customHeight="1" x14ac:dyDescent="0.15">
      <c r="A46" s="66" t="s">
        <v>21</v>
      </c>
      <c r="B46" s="81" t="s">
        <v>50</v>
      </c>
      <c r="C46" s="204" t="s">
        <v>72</v>
      </c>
      <c r="D46" s="205"/>
      <c r="E46" s="205"/>
      <c r="F46" s="205"/>
      <c r="G46" s="205"/>
      <c r="H46" s="205"/>
      <c r="I46" s="206"/>
      <c r="J46" s="207">
        <v>5</v>
      </c>
      <c r="K46" s="208"/>
      <c r="L46" s="115" t="s">
        <v>100</v>
      </c>
      <c r="M46" s="101">
        <v>180</v>
      </c>
      <c r="N46" s="56">
        <f>J46*M46</f>
        <v>900</v>
      </c>
      <c r="O46" s="118" t="s">
        <v>177</v>
      </c>
    </row>
    <row r="47" spans="1:15" ht="15.95" customHeight="1" x14ac:dyDescent="0.15">
      <c r="A47" s="67" t="s">
        <v>22</v>
      </c>
      <c r="B47" s="17" t="s">
        <v>39</v>
      </c>
      <c r="C47" s="201" t="s">
        <v>73</v>
      </c>
      <c r="D47" s="202"/>
      <c r="E47" s="202"/>
      <c r="F47" s="202"/>
      <c r="G47" s="202"/>
      <c r="H47" s="202"/>
      <c r="I47" s="203"/>
      <c r="J47" s="152">
        <v>4</v>
      </c>
      <c r="K47" s="154"/>
      <c r="L47" s="113" t="s">
        <v>16</v>
      </c>
      <c r="M47" s="88">
        <v>1190</v>
      </c>
      <c r="N47" s="56">
        <f t="shared" ref="N47:N50" si="5">J47*M47</f>
        <v>4760</v>
      </c>
      <c r="O47" s="90"/>
    </row>
    <row r="48" spans="1:15" ht="15.95" customHeight="1" x14ac:dyDescent="0.15">
      <c r="A48" s="67" t="s">
        <v>23</v>
      </c>
      <c r="B48" s="17" t="s">
        <v>133</v>
      </c>
      <c r="C48" s="162" t="s">
        <v>120</v>
      </c>
      <c r="D48" s="163"/>
      <c r="E48" s="163"/>
      <c r="F48" s="163"/>
      <c r="G48" s="163"/>
      <c r="H48" s="163"/>
      <c r="I48" s="164"/>
      <c r="J48" s="152">
        <v>4</v>
      </c>
      <c r="K48" s="154"/>
      <c r="L48" s="113" t="s">
        <v>16</v>
      </c>
      <c r="M48" s="88">
        <v>4828</v>
      </c>
      <c r="N48" s="56">
        <f t="shared" si="5"/>
        <v>19312</v>
      </c>
      <c r="O48" s="90" t="s">
        <v>108</v>
      </c>
    </row>
    <row r="49" spans="1:15" ht="15.95" customHeight="1" x14ac:dyDescent="0.15">
      <c r="A49" s="66" t="s">
        <v>24</v>
      </c>
      <c r="B49" s="17" t="s">
        <v>121</v>
      </c>
      <c r="C49" s="201"/>
      <c r="D49" s="202"/>
      <c r="E49" s="202"/>
      <c r="F49" s="202"/>
      <c r="G49" s="202"/>
      <c r="H49" s="202"/>
      <c r="I49" s="203"/>
      <c r="J49" s="152">
        <v>40</v>
      </c>
      <c r="K49" s="154"/>
      <c r="L49" s="113" t="s">
        <v>26</v>
      </c>
      <c r="M49" s="88">
        <v>31</v>
      </c>
      <c r="N49" s="56">
        <f t="shared" si="5"/>
        <v>1240</v>
      </c>
      <c r="O49" s="90"/>
    </row>
    <row r="50" spans="1:15" ht="15.95" customHeight="1" x14ac:dyDescent="0.15">
      <c r="A50" s="67" t="s">
        <v>25</v>
      </c>
      <c r="B50" s="25" t="s">
        <v>40</v>
      </c>
      <c r="C50" s="196"/>
      <c r="D50" s="197"/>
      <c r="E50" s="197"/>
      <c r="F50" s="197"/>
      <c r="G50" s="197"/>
      <c r="H50" s="197"/>
      <c r="I50" s="198"/>
      <c r="J50" s="199">
        <v>0</v>
      </c>
      <c r="K50" s="200"/>
      <c r="L50" s="114" t="s">
        <v>49</v>
      </c>
      <c r="M50" s="119">
        <v>12</v>
      </c>
      <c r="N50" s="72">
        <f t="shared" si="5"/>
        <v>0</v>
      </c>
      <c r="O50" s="120" t="s">
        <v>194</v>
      </c>
    </row>
    <row r="51" spans="1:15" ht="15.95" customHeight="1" thickBot="1" x14ac:dyDescent="0.2">
      <c r="A51" s="59" t="s">
        <v>63</v>
      </c>
      <c r="B51" s="60"/>
      <c r="C51" s="60"/>
      <c r="D51" s="60"/>
      <c r="E51" s="60"/>
      <c r="F51" s="60"/>
      <c r="G51" s="60"/>
      <c r="H51" s="60"/>
      <c r="I51" s="60"/>
      <c r="J51" s="19"/>
      <c r="K51" s="19"/>
      <c r="L51" s="19"/>
      <c r="M51" s="105"/>
      <c r="N51" s="61">
        <f>SUM(N46:N50)</f>
        <v>26212</v>
      </c>
      <c r="O51" s="106"/>
    </row>
    <row r="52" spans="1:15" ht="15.95" customHeight="1" x14ac:dyDescent="0.15">
      <c r="A52" s="20" t="s">
        <v>94</v>
      </c>
      <c r="B52" s="76" t="s">
        <v>45</v>
      </c>
      <c r="C52" s="157" t="s">
        <v>42</v>
      </c>
      <c r="D52" s="158"/>
      <c r="E52" s="158"/>
      <c r="F52" s="158"/>
      <c r="G52" s="158"/>
      <c r="H52" s="158"/>
      <c r="I52" s="158"/>
      <c r="J52" s="76" t="s">
        <v>27</v>
      </c>
      <c r="K52" s="76" t="s">
        <v>28</v>
      </c>
      <c r="L52" s="77" t="s">
        <v>97</v>
      </c>
      <c r="M52" s="107" t="s">
        <v>55</v>
      </c>
      <c r="N52" s="76" t="s">
        <v>11</v>
      </c>
      <c r="O52" s="108" t="s">
        <v>0</v>
      </c>
    </row>
    <row r="53" spans="1:15" ht="15.95" customHeight="1" x14ac:dyDescent="0.15">
      <c r="A53" s="53" t="s">
        <v>74</v>
      </c>
      <c r="B53" s="54" t="s">
        <v>92</v>
      </c>
      <c r="C53" s="54"/>
      <c r="D53" s="54"/>
      <c r="E53" s="54"/>
      <c r="F53" s="54"/>
      <c r="G53" s="54"/>
      <c r="H53" s="54"/>
      <c r="I53" s="54"/>
      <c r="J53" s="14"/>
      <c r="K53" s="14"/>
      <c r="L53" s="14"/>
      <c r="M53" s="98"/>
      <c r="N53" s="54"/>
      <c r="O53" s="99"/>
    </row>
    <row r="54" spans="1:15" ht="15.95" customHeight="1" x14ac:dyDescent="0.15">
      <c r="A54" s="80" t="s">
        <v>154</v>
      </c>
      <c r="B54" s="26" t="s">
        <v>53</v>
      </c>
      <c r="C54" s="171" t="s">
        <v>134</v>
      </c>
      <c r="D54" s="172"/>
      <c r="E54" s="172"/>
      <c r="F54" s="172"/>
      <c r="G54" s="172"/>
      <c r="H54" s="172"/>
      <c r="I54" s="173"/>
      <c r="J54" s="78">
        <v>1</v>
      </c>
      <c r="K54" s="78">
        <v>2</v>
      </c>
      <c r="L54" s="87" t="s">
        <v>9</v>
      </c>
      <c r="M54" s="88">
        <v>800</v>
      </c>
      <c r="N54" s="48">
        <f t="shared" ref="N54:N56" si="6">J54*K54*M54</f>
        <v>1600</v>
      </c>
      <c r="O54" s="90"/>
    </row>
    <row r="55" spans="1:15" ht="15.95" customHeight="1" x14ac:dyDescent="0.15">
      <c r="A55" s="137" t="s">
        <v>155</v>
      </c>
      <c r="B55" s="145" t="s">
        <v>129</v>
      </c>
      <c r="C55" s="152"/>
      <c r="D55" s="153"/>
      <c r="E55" s="153"/>
      <c r="F55" s="153"/>
      <c r="G55" s="153"/>
      <c r="H55" s="153"/>
      <c r="I55" s="154"/>
      <c r="J55" s="146">
        <v>1</v>
      </c>
      <c r="K55" s="146">
        <v>6</v>
      </c>
      <c r="L55" s="87" t="s">
        <v>9</v>
      </c>
      <c r="M55" s="91">
        <v>980</v>
      </c>
      <c r="N55" s="49">
        <f>J55*K55*M55</f>
        <v>5880</v>
      </c>
      <c r="O55" s="92" t="s">
        <v>131</v>
      </c>
    </row>
    <row r="56" spans="1:15" ht="15.95" customHeight="1" x14ac:dyDescent="0.15">
      <c r="A56" s="137" t="s">
        <v>52</v>
      </c>
      <c r="B56" s="27" t="s">
        <v>130</v>
      </c>
      <c r="C56" s="174" t="s">
        <v>180</v>
      </c>
      <c r="D56" s="175"/>
      <c r="E56" s="175"/>
      <c r="F56" s="175"/>
      <c r="G56" s="175"/>
      <c r="H56" s="175"/>
      <c r="I56" s="176"/>
      <c r="J56" s="24">
        <v>1</v>
      </c>
      <c r="K56" s="24">
        <v>10</v>
      </c>
      <c r="L56" s="121" t="s">
        <v>132</v>
      </c>
      <c r="M56" s="119">
        <v>553</v>
      </c>
      <c r="N56" s="65">
        <f t="shared" si="6"/>
        <v>5530</v>
      </c>
      <c r="O56" s="120"/>
    </row>
    <row r="57" spans="1:15" ht="15.95" customHeight="1" x14ac:dyDescent="0.15">
      <c r="A57" s="62" t="s">
        <v>63</v>
      </c>
      <c r="B57" s="63"/>
      <c r="C57" s="63"/>
      <c r="D57" s="63"/>
      <c r="E57" s="63"/>
      <c r="F57" s="63"/>
      <c r="G57" s="63"/>
      <c r="H57" s="63"/>
      <c r="I57" s="63"/>
      <c r="J57" s="21"/>
      <c r="K57" s="21"/>
      <c r="L57" s="21"/>
      <c r="M57" s="109"/>
      <c r="N57" s="68">
        <f>SUM(N54:N56)</f>
        <v>13010</v>
      </c>
      <c r="O57" s="110"/>
    </row>
    <row r="58" spans="1:15" ht="15.95" customHeight="1" thickBot="1" x14ac:dyDescent="0.2">
      <c r="A58" s="69" t="s">
        <v>75</v>
      </c>
      <c r="B58" s="70"/>
      <c r="C58" s="70"/>
      <c r="D58" s="70"/>
      <c r="E58" s="70"/>
      <c r="F58" s="70"/>
      <c r="G58" s="70"/>
      <c r="H58" s="70"/>
      <c r="I58" s="70"/>
      <c r="J58" s="28"/>
      <c r="K58" s="28"/>
      <c r="L58" s="28"/>
      <c r="M58" s="122"/>
      <c r="N58" s="71">
        <f>SUM(N15,N29,N43,N51,N57)</f>
        <v>115057.60000000001</v>
      </c>
      <c r="O58" s="123"/>
    </row>
    <row r="59" spans="1:15" ht="15.95" customHeight="1" x14ac:dyDescent="0.15">
      <c r="A59" s="20" t="s">
        <v>94</v>
      </c>
      <c r="B59" s="76" t="s">
        <v>45</v>
      </c>
      <c r="C59" s="157" t="s">
        <v>42</v>
      </c>
      <c r="D59" s="158"/>
      <c r="E59" s="158"/>
      <c r="F59" s="158"/>
      <c r="G59" s="158"/>
      <c r="H59" s="158"/>
      <c r="I59" s="158"/>
      <c r="J59" s="165" t="s">
        <v>43</v>
      </c>
      <c r="K59" s="157"/>
      <c r="L59" s="77" t="s">
        <v>97</v>
      </c>
      <c r="M59" s="107" t="s">
        <v>55</v>
      </c>
      <c r="N59" s="76" t="s">
        <v>11</v>
      </c>
      <c r="O59" s="108" t="s">
        <v>0</v>
      </c>
    </row>
    <row r="60" spans="1:15" ht="15.95" customHeight="1" x14ac:dyDescent="0.15">
      <c r="A60" s="29" t="s">
        <v>76</v>
      </c>
      <c r="B60" s="54" t="s">
        <v>29</v>
      </c>
      <c r="C60" s="54"/>
      <c r="D60" s="54"/>
      <c r="E60" s="54"/>
      <c r="F60" s="54"/>
      <c r="G60" s="54"/>
      <c r="H60" s="54"/>
      <c r="I60" s="54"/>
      <c r="J60" s="14"/>
      <c r="K60" s="14"/>
      <c r="L60" s="14"/>
      <c r="M60" s="98"/>
      <c r="N60" s="54"/>
      <c r="O60" s="99"/>
    </row>
    <row r="61" spans="1:15" ht="15.95" customHeight="1" x14ac:dyDescent="0.15">
      <c r="A61" s="2" t="s">
        <v>30</v>
      </c>
      <c r="B61" s="30" t="s">
        <v>29</v>
      </c>
      <c r="C61" s="177" t="s">
        <v>77</v>
      </c>
      <c r="D61" s="178"/>
      <c r="E61" s="178"/>
      <c r="F61" s="178"/>
      <c r="G61" s="178"/>
      <c r="H61" s="178"/>
      <c r="I61" s="179"/>
      <c r="J61" s="180">
        <f>N58</f>
        <v>115057.60000000001</v>
      </c>
      <c r="K61" s="181"/>
      <c r="L61" s="124"/>
      <c r="M61" s="125">
        <v>0.08</v>
      </c>
      <c r="N61" s="72">
        <f>J61*M61</f>
        <v>9204.6080000000002</v>
      </c>
      <c r="O61" s="126"/>
    </row>
    <row r="62" spans="1:15" ht="15.95" customHeight="1" thickBot="1" x14ac:dyDescent="0.2">
      <c r="A62" s="73" t="s">
        <v>63</v>
      </c>
      <c r="B62" s="74"/>
      <c r="C62" s="74"/>
      <c r="D62" s="74"/>
      <c r="E62" s="74"/>
      <c r="F62" s="74"/>
      <c r="G62" s="74"/>
      <c r="H62" s="74"/>
      <c r="I62" s="74"/>
      <c r="J62" s="31"/>
      <c r="K62" s="31"/>
      <c r="L62" s="31"/>
      <c r="M62" s="127"/>
      <c r="N62" s="75">
        <f>SUM(N61:N61)</f>
        <v>9204.6080000000002</v>
      </c>
      <c r="O62" s="128"/>
    </row>
    <row r="63" spans="1:15" ht="15.95" customHeight="1" x14ac:dyDescent="0.15">
      <c r="A63" s="20" t="s">
        <v>94</v>
      </c>
      <c r="B63" s="76" t="s">
        <v>45</v>
      </c>
      <c r="C63" s="157" t="s">
        <v>42</v>
      </c>
      <c r="D63" s="158"/>
      <c r="E63" s="158"/>
      <c r="F63" s="158"/>
      <c r="G63" s="158"/>
      <c r="H63" s="158"/>
      <c r="I63" s="158"/>
      <c r="J63" s="76" t="s">
        <v>27</v>
      </c>
      <c r="K63" s="76" t="s">
        <v>28</v>
      </c>
      <c r="L63" s="77" t="s">
        <v>97</v>
      </c>
      <c r="M63" s="107" t="s">
        <v>55</v>
      </c>
      <c r="N63" s="76" t="s">
        <v>11</v>
      </c>
      <c r="O63" s="108" t="s">
        <v>0</v>
      </c>
    </row>
    <row r="64" spans="1:15" ht="15.95" customHeight="1" x14ac:dyDescent="0.15">
      <c r="A64" s="29" t="s">
        <v>78</v>
      </c>
      <c r="B64" s="54" t="s">
        <v>79</v>
      </c>
      <c r="C64" s="54"/>
      <c r="D64" s="54"/>
      <c r="E64" s="54"/>
      <c r="F64" s="54"/>
      <c r="G64" s="54"/>
      <c r="H64" s="54"/>
      <c r="I64" s="54"/>
      <c r="J64" s="14"/>
      <c r="K64" s="14"/>
      <c r="L64" s="14"/>
      <c r="M64" s="98"/>
      <c r="N64" s="54"/>
      <c r="O64" s="99"/>
    </row>
    <row r="65" spans="1:15" ht="15.95" customHeight="1" x14ac:dyDescent="0.15">
      <c r="A65" s="2" t="s">
        <v>31</v>
      </c>
      <c r="B65" s="30" t="s">
        <v>80</v>
      </c>
      <c r="C65" s="177" t="s">
        <v>32</v>
      </c>
      <c r="D65" s="178"/>
      <c r="E65" s="178"/>
      <c r="F65" s="178"/>
      <c r="G65" s="178"/>
      <c r="H65" s="178"/>
      <c r="I65" s="179"/>
      <c r="J65" s="32"/>
      <c r="K65" s="32"/>
      <c r="L65" s="124" t="s">
        <v>9</v>
      </c>
      <c r="M65" s="129"/>
      <c r="N65" s="72">
        <f>J65*K65*M65</f>
        <v>0</v>
      </c>
      <c r="O65" s="126"/>
    </row>
    <row r="66" spans="1:15" ht="15.95" customHeight="1" thickBot="1" x14ac:dyDescent="0.2">
      <c r="A66" s="73" t="s">
        <v>63</v>
      </c>
      <c r="B66" s="74"/>
      <c r="C66" s="74"/>
      <c r="D66" s="74"/>
      <c r="E66" s="74"/>
      <c r="F66" s="74"/>
      <c r="G66" s="74"/>
      <c r="H66" s="74"/>
      <c r="I66" s="74"/>
      <c r="J66" s="31"/>
      <c r="K66" s="31"/>
      <c r="L66" s="31"/>
      <c r="M66" s="127"/>
      <c r="N66" s="75">
        <f>SUM(N65:N65)</f>
        <v>0</v>
      </c>
      <c r="O66" s="128"/>
    </row>
    <row r="67" spans="1:15" ht="15.95" customHeight="1" x14ac:dyDescent="0.15">
      <c r="A67" s="20" t="s">
        <v>94</v>
      </c>
      <c r="B67" s="76" t="s">
        <v>45</v>
      </c>
      <c r="C67" s="165" t="s">
        <v>42</v>
      </c>
      <c r="D67" s="185"/>
      <c r="E67" s="185"/>
      <c r="F67" s="185"/>
      <c r="G67" s="157"/>
      <c r="H67" s="76" t="s">
        <v>81</v>
      </c>
      <c r="I67" s="76" t="s">
        <v>82</v>
      </c>
      <c r="J67" s="165" t="s">
        <v>27</v>
      </c>
      <c r="K67" s="157"/>
      <c r="L67" s="77" t="s">
        <v>97</v>
      </c>
      <c r="M67" s="107" t="s">
        <v>55</v>
      </c>
      <c r="N67" s="76" t="s">
        <v>11</v>
      </c>
      <c r="O67" s="108" t="s">
        <v>0</v>
      </c>
    </row>
    <row r="68" spans="1:15" ht="15.95" customHeight="1" x14ac:dyDescent="0.15">
      <c r="A68" s="53" t="s">
        <v>33</v>
      </c>
      <c r="B68" s="54" t="s">
        <v>34</v>
      </c>
      <c r="C68" s="54"/>
      <c r="D68" s="54"/>
      <c r="E68" s="54"/>
      <c r="F68" s="54"/>
      <c r="G68" s="54"/>
      <c r="H68" s="54"/>
      <c r="I68" s="54"/>
      <c r="J68" s="14"/>
      <c r="K68" s="14"/>
      <c r="L68" s="14"/>
      <c r="M68" s="98"/>
      <c r="N68" s="54"/>
      <c r="O68" s="99"/>
    </row>
    <row r="69" spans="1:15" ht="15.95" customHeight="1" x14ac:dyDescent="0.15">
      <c r="A69" s="79" t="s">
        <v>35</v>
      </c>
      <c r="B69" s="33" t="s">
        <v>110</v>
      </c>
      <c r="C69" s="186" t="s">
        <v>137</v>
      </c>
      <c r="D69" s="186"/>
      <c r="E69" s="186"/>
      <c r="F69" s="186"/>
      <c r="G69" s="186"/>
      <c r="H69" s="64" t="s">
        <v>102</v>
      </c>
      <c r="I69" s="64" t="s">
        <v>103</v>
      </c>
      <c r="J69" s="187">
        <v>1</v>
      </c>
      <c r="K69" s="187"/>
      <c r="L69" s="85" t="s">
        <v>44</v>
      </c>
      <c r="M69" s="117">
        <v>3910</v>
      </c>
      <c r="N69" s="47">
        <f>J69*M69</f>
        <v>3910</v>
      </c>
      <c r="O69" s="118"/>
    </row>
    <row r="70" spans="1:15" ht="15.95" customHeight="1" x14ac:dyDescent="0.15">
      <c r="A70" s="80" t="s">
        <v>83</v>
      </c>
      <c r="B70" s="33" t="s">
        <v>111</v>
      </c>
      <c r="C70" s="169" t="s">
        <v>112</v>
      </c>
      <c r="D70" s="169"/>
      <c r="E70" s="169"/>
      <c r="F70" s="169"/>
      <c r="G70" s="169"/>
      <c r="H70" s="57" t="s">
        <v>102</v>
      </c>
      <c r="I70" s="57" t="s">
        <v>103</v>
      </c>
      <c r="J70" s="166">
        <v>0</v>
      </c>
      <c r="K70" s="166"/>
      <c r="L70" s="87" t="s">
        <v>44</v>
      </c>
      <c r="M70" s="88">
        <v>0</v>
      </c>
      <c r="N70" s="48">
        <f t="shared" ref="N70:N79" si="7">J70*M70</f>
        <v>0</v>
      </c>
      <c r="O70" s="90"/>
    </row>
    <row r="71" spans="1:15" ht="15.95" customHeight="1" x14ac:dyDescent="0.15">
      <c r="A71" s="80" t="s">
        <v>84</v>
      </c>
      <c r="B71" s="26" t="s">
        <v>85</v>
      </c>
      <c r="C71" s="169" t="s">
        <v>109</v>
      </c>
      <c r="D71" s="169"/>
      <c r="E71" s="169"/>
      <c r="F71" s="169"/>
      <c r="G71" s="169"/>
      <c r="H71" s="57" t="s">
        <v>102</v>
      </c>
      <c r="I71" s="57" t="s">
        <v>103</v>
      </c>
      <c r="J71" s="166">
        <v>3</v>
      </c>
      <c r="K71" s="166"/>
      <c r="L71" s="87" t="s">
        <v>44</v>
      </c>
      <c r="M71" s="88">
        <v>10686</v>
      </c>
      <c r="N71" s="48">
        <f t="shared" si="7"/>
        <v>32058</v>
      </c>
      <c r="O71" s="90"/>
    </row>
    <row r="72" spans="1:15" ht="15.95" customHeight="1" x14ac:dyDescent="0.15">
      <c r="A72" s="136" t="s">
        <v>86</v>
      </c>
      <c r="B72" s="26" t="s">
        <v>150</v>
      </c>
      <c r="C72" s="169" t="s">
        <v>138</v>
      </c>
      <c r="D72" s="169"/>
      <c r="E72" s="169"/>
      <c r="F72" s="169"/>
      <c r="G72" s="169"/>
      <c r="H72" s="57" t="s">
        <v>102</v>
      </c>
      <c r="I72" s="57" t="s">
        <v>103</v>
      </c>
      <c r="J72" s="166">
        <v>1</v>
      </c>
      <c r="K72" s="166"/>
      <c r="L72" s="87" t="s">
        <v>44</v>
      </c>
      <c r="M72" s="88">
        <v>13012</v>
      </c>
      <c r="N72" s="48">
        <f t="shared" si="7"/>
        <v>13012</v>
      </c>
      <c r="O72" s="90"/>
    </row>
    <row r="73" spans="1:15" ht="15.95" customHeight="1" x14ac:dyDescent="0.15">
      <c r="A73" s="149"/>
      <c r="B73" s="33" t="s">
        <v>159</v>
      </c>
      <c r="C73" s="169" t="s">
        <v>163</v>
      </c>
      <c r="D73" s="169"/>
      <c r="E73" s="169"/>
      <c r="F73" s="169"/>
      <c r="G73" s="169"/>
      <c r="H73" s="57" t="s">
        <v>102</v>
      </c>
      <c r="I73" s="57" t="s">
        <v>103</v>
      </c>
      <c r="J73" s="166">
        <v>1</v>
      </c>
      <c r="K73" s="166"/>
      <c r="L73" s="87" t="s">
        <v>44</v>
      </c>
      <c r="M73" s="88">
        <v>2197</v>
      </c>
      <c r="N73" s="48">
        <f t="shared" si="7"/>
        <v>2197</v>
      </c>
      <c r="O73" s="90" t="s">
        <v>195</v>
      </c>
    </row>
    <row r="74" spans="1:15" ht="15.95" customHeight="1" x14ac:dyDescent="0.15">
      <c r="A74" s="137" t="s">
        <v>144</v>
      </c>
      <c r="B74" s="33" t="s">
        <v>160</v>
      </c>
      <c r="C74" s="169" t="s">
        <v>139</v>
      </c>
      <c r="D74" s="169"/>
      <c r="E74" s="169"/>
      <c r="F74" s="169"/>
      <c r="G74" s="169"/>
      <c r="H74" s="57" t="s">
        <v>102</v>
      </c>
      <c r="I74" s="57" t="s">
        <v>103</v>
      </c>
      <c r="J74" s="166">
        <v>1</v>
      </c>
      <c r="K74" s="166"/>
      <c r="L74" s="87" t="s">
        <v>44</v>
      </c>
      <c r="M74" s="88">
        <v>9628</v>
      </c>
      <c r="N74" s="48">
        <f t="shared" si="7"/>
        <v>9628</v>
      </c>
      <c r="O74" s="90" t="s">
        <v>196</v>
      </c>
    </row>
    <row r="75" spans="1:15" ht="15.95" customHeight="1" x14ac:dyDescent="0.15">
      <c r="A75" s="137" t="s">
        <v>145</v>
      </c>
      <c r="B75" s="26" t="s">
        <v>151</v>
      </c>
      <c r="C75" s="169" t="s">
        <v>140</v>
      </c>
      <c r="D75" s="169"/>
      <c r="E75" s="169"/>
      <c r="F75" s="169"/>
      <c r="G75" s="169"/>
      <c r="H75" s="57" t="s">
        <v>102</v>
      </c>
      <c r="I75" s="57" t="s">
        <v>103</v>
      </c>
      <c r="J75" s="166">
        <v>1</v>
      </c>
      <c r="K75" s="166"/>
      <c r="L75" s="87" t="s">
        <v>44</v>
      </c>
      <c r="M75" s="88">
        <v>4836</v>
      </c>
      <c r="N75" s="48">
        <f t="shared" si="7"/>
        <v>4836</v>
      </c>
      <c r="O75" s="90" t="s">
        <v>195</v>
      </c>
    </row>
    <row r="76" spans="1:15" ht="15.95" customHeight="1" x14ac:dyDescent="0.15">
      <c r="A76" s="136" t="s">
        <v>146</v>
      </c>
      <c r="B76" s="26" t="s">
        <v>152</v>
      </c>
      <c r="C76" s="169" t="s">
        <v>141</v>
      </c>
      <c r="D76" s="169"/>
      <c r="E76" s="169"/>
      <c r="F76" s="169"/>
      <c r="G76" s="169"/>
      <c r="H76" s="57" t="s">
        <v>102</v>
      </c>
      <c r="I76" s="57" t="s">
        <v>103</v>
      </c>
      <c r="J76" s="166">
        <v>1</v>
      </c>
      <c r="K76" s="166"/>
      <c r="L76" s="87" t="s">
        <v>44</v>
      </c>
      <c r="M76" s="88">
        <v>980</v>
      </c>
      <c r="N76" s="48">
        <f t="shared" si="7"/>
        <v>980</v>
      </c>
      <c r="O76" s="90"/>
    </row>
    <row r="77" spans="1:15" ht="15.95" customHeight="1" x14ac:dyDescent="0.15">
      <c r="A77" s="137" t="s">
        <v>147</v>
      </c>
      <c r="B77" s="33" t="s">
        <v>161</v>
      </c>
      <c r="C77" s="169" t="s">
        <v>142</v>
      </c>
      <c r="D77" s="169"/>
      <c r="E77" s="169"/>
      <c r="F77" s="169"/>
      <c r="G77" s="169"/>
      <c r="H77" s="57" t="s">
        <v>102</v>
      </c>
      <c r="I77" s="57" t="s">
        <v>103</v>
      </c>
      <c r="J77" s="166">
        <v>1</v>
      </c>
      <c r="K77" s="166"/>
      <c r="L77" s="87" t="s">
        <v>44</v>
      </c>
      <c r="M77" s="88">
        <v>1300</v>
      </c>
      <c r="N77" s="48">
        <f t="shared" si="7"/>
        <v>1300</v>
      </c>
      <c r="O77" s="90"/>
    </row>
    <row r="78" spans="1:15" ht="15.95" customHeight="1" x14ac:dyDescent="0.15">
      <c r="A78" s="137" t="s">
        <v>148</v>
      </c>
      <c r="B78" s="33" t="s">
        <v>162</v>
      </c>
      <c r="C78" s="169" t="s">
        <v>143</v>
      </c>
      <c r="D78" s="169"/>
      <c r="E78" s="169"/>
      <c r="F78" s="169"/>
      <c r="G78" s="169"/>
      <c r="H78" s="57" t="s">
        <v>102</v>
      </c>
      <c r="I78" s="57" t="s">
        <v>103</v>
      </c>
      <c r="J78" s="166">
        <v>1</v>
      </c>
      <c r="K78" s="166"/>
      <c r="L78" s="87" t="s">
        <v>44</v>
      </c>
      <c r="M78" s="88">
        <v>2100</v>
      </c>
      <c r="N78" s="48">
        <f t="shared" si="7"/>
        <v>2100</v>
      </c>
      <c r="O78" s="90"/>
    </row>
    <row r="79" spans="1:15" ht="15.95" customHeight="1" x14ac:dyDescent="0.15">
      <c r="A79" s="136" t="s">
        <v>149</v>
      </c>
      <c r="B79" s="26" t="s">
        <v>87</v>
      </c>
      <c r="C79" s="171"/>
      <c r="D79" s="172"/>
      <c r="E79" s="172"/>
      <c r="F79" s="172"/>
      <c r="G79" s="173"/>
      <c r="H79" s="57" t="s">
        <v>102</v>
      </c>
      <c r="I79" s="57" t="s">
        <v>103</v>
      </c>
      <c r="J79" s="152">
        <v>0</v>
      </c>
      <c r="K79" s="154"/>
      <c r="L79" s="87" t="s">
        <v>44</v>
      </c>
      <c r="M79" s="88">
        <v>0</v>
      </c>
      <c r="N79" s="48">
        <f t="shared" si="7"/>
        <v>0</v>
      </c>
      <c r="O79" s="90"/>
    </row>
    <row r="80" spans="1:15" ht="15.95" customHeight="1" x14ac:dyDescent="0.15">
      <c r="A80" s="82"/>
      <c r="B80" s="34" t="s">
        <v>29</v>
      </c>
      <c r="C80" s="170" t="s">
        <v>88</v>
      </c>
      <c r="D80" s="170"/>
      <c r="E80" s="170"/>
      <c r="F80" s="170"/>
      <c r="G80" s="170"/>
      <c r="H80" s="170"/>
      <c r="I80" s="170"/>
      <c r="J80" s="170"/>
      <c r="K80" s="170"/>
      <c r="L80" s="170"/>
      <c r="M80" s="130">
        <v>0.03</v>
      </c>
      <c r="N80" s="58">
        <f>SUM(N69,N79)*M80</f>
        <v>117.3</v>
      </c>
      <c r="O80" s="104"/>
    </row>
    <row r="81" spans="1:17" ht="15.95" customHeight="1" thickBot="1" x14ac:dyDescent="0.2">
      <c r="A81" s="73" t="s">
        <v>63</v>
      </c>
      <c r="B81" s="74"/>
      <c r="C81" s="74"/>
      <c r="D81" s="74"/>
      <c r="E81" s="74"/>
      <c r="F81" s="74"/>
      <c r="G81" s="74"/>
      <c r="H81" s="74"/>
      <c r="I81" s="74"/>
      <c r="J81" s="31"/>
      <c r="K81" s="31"/>
      <c r="L81" s="31"/>
      <c r="M81" s="127"/>
      <c r="N81" s="75">
        <f>SUM(N69:N80)</f>
        <v>70138.3</v>
      </c>
      <c r="O81" s="128"/>
    </row>
    <row r="82" spans="1:17" ht="15.95" customHeight="1" x14ac:dyDescent="0.15">
      <c r="A82" s="20" t="s">
        <v>94</v>
      </c>
      <c r="B82" s="76" t="s">
        <v>45</v>
      </c>
      <c r="C82" s="157" t="s">
        <v>42</v>
      </c>
      <c r="D82" s="158"/>
      <c r="E82" s="158"/>
      <c r="F82" s="158"/>
      <c r="G82" s="158"/>
      <c r="H82" s="158"/>
      <c r="I82" s="158"/>
      <c r="J82" s="165" t="s">
        <v>43</v>
      </c>
      <c r="K82" s="157"/>
      <c r="L82" s="77" t="s">
        <v>97</v>
      </c>
      <c r="M82" s="107" t="s">
        <v>55</v>
      </c>
      <c r="N82" s="76" t="s">
        <v>11</v>
      </c>
      <c r="O82" s="108" t="s">
        <v>0</v>
      </c>
    </row>
    <row r="83" spans="1:17" ht="15.95" customHeight="1" x14ac:dyDescent="0.15">
      <c r="A83" s="29" t="s">
        <v>36</v>
      </c>
      <c r="B83" s="54" t="s">
        <v>37</v>
      </c>
      <c r="C83" s="54"/>
      <c r="D83" s="54"/>
      <c r="E83" s="54"/>
      <c r="F83" s="54"/>
      <c r="G83" s="54"/>
      <c r="H83" s="54"/>
      <c r="I83" s="54"/>
      <c r="J83" s="14"/>
      <c r="K83" s="14"/>
      <c r="L83" s="14"/>
      <c r="M83" s="98"/>
      <c r="N83" s="54"/>
      <c r="O83" s="99"/>
    </row>
    <row r="84" spans="1:17" ht="15.95" customHeight="1" x14ac:dyDescent="0.15">
      <c r="A84" s="2" t="s">
        <v>38</v>
      </c>
      <c r="B84" s="30" t="s">
        <v>37</v>
      </c>
      <c r="C84" s="182"/>
      <c r="D84" s="183"/>
      <c r="E84" s="183"/>
      <c r="F84" s="183"/>
      <c r="G84" s="183"/>
      <c r="H84" s="183"/>
      <c r="I84" s="184"/>
      <c r="J84" s="180">
        <f>N58+N62+N66+N81</f>
        <v>194400.50800000003</v>
      </c>
      <c r="K84" s="181"/>
      <c r="L84" s="124"/>
      <c r="M84" s="125">
        <v>0.06</v>
      </c>
      <c r="N84" s="72">
        <f>J84*M84</f>
        <v>11664.030480000001</v>
      </c>
      <c r="O84" s="126"/>
    </row>
    <row r="85" spans="1:17" ht="15.95" customHeight="1" x14ac:dyDescent="0.15">
      <c r="A85" s="69" t="s">
        <v>63</v>
      </c>
      <c r="B85" s="70"/>
      <c r="C85" s="70"/>
      <c r="D85" s="70"/>
      <c r="E85" s="70"/>
      <c r="F85" s="70"/>
      <c r="G85" s="70"/>
      <c r="H85" s="70"/>
      <c r="I85" s="70"/>
      <c r="J85" s="28"/>
      <c r="K85" s="28"/>
      <c r="L85" s="28"/>
      <c r="M85" s="122"/>
      <c r="N85" s="71">
        <f>SUM(N84,J84)</f>
        <v>206064.53848000005</v>
      </c>
      <c r="O85" s="123"/>
    </row>
    <row r="86" spans="1:17" ht="15.95" customHeight="1" thickBot="1" x14ac:dyDescent="0.2">
      <c r="A86" s="50"/>
      <c r="B86" s="51" t="s">
        <v>91</v>
      </c>
      <c r="C86" s="51"/>
      <c r="D86" s="51"/>
      <c r="E86" s="51"/>
      <c r="F86" s="51"/>
      <c r="G86" s="51"/>
      <c r="H86" s="51"/>
      <c r="I86" s="51"/>
      <c r="J86" s="12"/>
      <c r="K86" s="12"/>
      <c r="L86" s="12"/>
      <c r="M86" s="131"/>
      <c r="N86" s="132"/>
      <c r="O86" s="133"/>
      <c r="Q86" s="151"/>
    </row>
    <row r="87" spans="1:17" ht="15" customHeight="1" x14ac:dyDescent="0.15"/>
    <row r="88" spans="1:17" ht="15" customHeight="1" x14ac:dyDescent="0.15"/>
    <row r="89" spans="1:17" ht="15" customHeight="1" x14ac:dyDescent="0.15"/>
    <row r="90" spans="1:17" ht="15" customHeight="1" x14ac:dyDescent="0.15"/>
    <row r="91" spans="1:17" ht="15" customHeight="1" x14ac:dyDescent="0.15"/>
    <row r="92" spans="1:17" ht="15" customHeight="1" x14ac:dyDescent="0.15"/>
    <row r="93" spans="1:17" ht="15" customHeight="1" x14ac:dyDescent="0.15"/>
    <row r="94" spans="1:17" ht="15" customHeight="1" x14ac:dyDescent="0.15"/>
    <row r="95" spans="1:17" ht="15" customHeight="1" x14ac:dyDescent="0.15"/>
    <row r="96" spans="1:1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</sheetData>
  <dataConsolidate/>
  <mergeCells count="87">
    <mergeCell ref="A32:A36"/>
    <mergeCell ref="C39:I39"/>
    <mergeCell ref="B32:B37"/>
    <mergeCell ref="C47:I47"/>
    <mergeCell ref="C35:I35"/>
    <mergeCell ref="C36:I36"/>
    <mergeCell ref="C37:I37"/>
    <mergeCell ref="C42:I42"/>
    <mergeCell ref="A38:A42"/>
    <mergeCell ref="B38:B42"/>
    <mergeCell ref="N4:O4"/>
    <mergeCell ref="B6:O6"/>
    <mergeCell ref="C50:I50"/>
    <mergeCell ref="J50:K50"/>
    <mergeCell ref="C52:I52"/>
    <mergeCell ref="C49:I49"/>
    <mergeCell ref="J49:K49"/>
    <mergeCell ref="J44:K44"/>
    <mergeCell ref="C46:I46"/>
    <mergeCell ref="J46:K46"/>
    <mergeCell ref="C38:I38"/>
    <mergeCell ref="C40:I40"/>
    <mergeCell ref="C41:I41"/>
    <mergeCell ref="C8:I8"/>
    <mergeCell ref="J47:K47"/>
    <mergeCell ref="J48:K48"/>
    <mergeCell ref="C69:G69"/>
    <mergeCell ref="J69:K69"/>
    <mergeCell ref="A1:O1"/>
    <mergeCell ref="C4:E4"/>
    <mergeCell ref="I2:J2"/>
    <mergeCell ref="I3:J3"/>
    <mergeCell ref="L2:M2"/>
    <mergeCell ref="L3:M3"/>
    <mergeCell ref="L4:M4"/>
    <mergeCell ref="N2:O2"/>
    <mergeCell ref="A2:B2"/>
    <mergeCell ref="A3:B3"/>
    <mergeCell ref="A4:B4"/>
    <mergeCell ref="C2:E2"/>
    <mergeCell ref="C3:E3"/>
    <mergeCell ref="N3:O3"/>
    <mergeCell ref="J61:K61"/>
    <mergeCell ref="C63:I63"/>
    <mergeCell ref="C65:I65"/>
    <mergeCell ref="C67:G67"/>
    <mergeCell ref="J67:K67"/>
    <mergeCell ref="J84:K84"/>
    <mergeCell ref="C70:G70"/>
    <mergeCell ref="J70:K70"/>
    <mergeCell ref="C71:G71"/>
    <mergeCell ref="J71:K71"/>
    <mergeCell ref="C79:G79"/>
    <mergeCell ref="J79:K79"/>
    <mergeCell ref="J77:K77"/>
    <mergeCell ref="C77:G77"/>
    <mergeCell ref="C75:G75"/>
    <mergeCell ref="C76:G76"/>
    <mergeCell ref="J75:K75"/>
    <mergeCell ref="J76:K76"/>
    <mergeCell ref="J78:K78"/>
    <mergeCell ref="C84:I84"/>
    <mergeCell ref="C82:I82"/>
    <mergeCell ref="J82:K82"/>
    <mergeCell ref="J72:K72"/>
    <mergeCell ref="J74:K74"/>
    <mergeCell ref="J73:K73"/>
    <mergeCell ref="M7:O7"/>
    <mergeCell ref="A7:L7"/>
    <mergeCell ref="C72:G72"/>
    <mergeCell ref="C74:G74"/>
    <mergeCell ref="C78:G78"/>
    <mergeCell ref="C73:G73"/>
    <mergeCell ref="C80:L80"/>
    <mergeCell ref="C54:I54"/>
    <mergeCell ref="C56:I56"/>
    <mergeCell ref="C59:I59"/>
    <mergeCell ref="J59:K59"/>
    <mergeCell ref="C61:I61"/>
    <mergeCell ref="C55:I55"/>
    <mergeCell ref="C16:I16"/>
    <mergeCell ref="C30:I30"/>
    <mergeCell ref="C32:I32"/>
    <mergeCell ref="C33:I33"/>
    <mergeCell ref="C34:I34"/>
    <mergeCell ref="C48:I48"/>
    <mergeCell ref="C44:I44"/>
  </mergeCells>
  <phoneticPr fontId="17" type="noConversion"/>
  <dataValidations count="1">
    <dataValidation type="list" allowBlank="1" showInputMessage="1" showErrorMessage="1" sqref="H69:I79 D10:D14">
      <formula1>#REF!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C69E78-062B-4670-AFC8-E59E7C4931B2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结算单-会议部分</vt:lpstr>
      <vt:lpstr>Sheet1</vt:lpstr>
      <vt:lpstr>'结算单-会议部分'!Print_Area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2017-11-02T09:33:53Z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</Properties>
</file>