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47" tabRatio="755"/>
  </bookViews>
  <sheets>
    <sheet name="业务大比武年终大赛" sheetId="3" r:id="rId1"/>
  </sheets>
  <calcPr calcId="144525"/>
</workbook>
</file>

<file path=xl/sharedStrings.xml><?xml version="1.0" encoding="utf-8"?>
<sst xmlns="http://schemas.openxmlformats.org/spreadsheetml/2006/main" count="160">
  <si>
    <t>供应商名称
/ Supplier:</t>
  </si>
  <si>
    <r>
      <rPr>
        <b/>
        <sz val="10"/>
        <color rgb="FF000000"/>
        <rFont val="微软雅黑"/>
        <charset val="134"/>
      </rPr>
      <t xml:space="preserve">康辉集团北京国际会议展览有限公司
</t>
    </r>
    <r>
      <rPr>
        <b/>
        <sz val="9"/>
        <color rgb="FF000000"/>
        <rFont val="微软雅黑"/>
        <charset val="134"/>
      </rPr>
      <t>China Comfort TravelGroup Beijing International Convention and Exhibition Co., LTD</t>
    </r>
  </si>
  <si>
    <t>项目名称 
/ Project:</t>
  </si>
  <si>
    <t xml:space="preserve">2018雪佛兰五区业务大比武年终大赛
/ 2018 big contest for Chevrolet five districts business 
2018雪佛兰五区经销商工作研讨会
/ 2018 Chevrolet Five Districts Dealers Seminar </t>
  </si>
  <si>
    <t>时间 / Date:</t>
  </si>
  <si>
    <t>2018年1月14日-17日</t>
  </si>
  <si>
    <t>地点 / Location:</t>
  </si>
  <si>
    <t>河南安阳</t>
  </si>
  <si>
    <t>酒店 / Holtel:</t>
  </si>
  <si>
    <t>安阳万达嘉华酒店</t>
  </si>
  <si>
    <t>人数:
/Participatant Qyt. :</t>
  </si>
  <si>
    <t>300</t>
  </si>
  <si>
    <t xml:space="preserve">结算时间 </t>
  </si>
  <si>
    <t>1月21日</t>
  </si>
  <si>
    <t>报价项目 
Quoted Items</t>
  </si>
  <si>
    <t>报价 /Quotation</t>
  </si>
  <si>
    <t>备注/差额
Remark/Differences</t>
  </si>
  <si>
    <t>数量 Qty.</t>
  </si>
  <si>
    <t>价格 Price</t>
  </si>
  <si>
    <t>NO.</t>
  </si>
  <si>
    <t>单位/Unit</t>
  </si>
  <si>
    <t>单价
/Unit Price</t>
  </si>
  <si>
    <t>小计
/Extended Price</t>
  </si>
  <si>
    <t>住房
/Hotel Rooms</t>
  </si>
  <si>
    <t>大床房 King bed room</t>
  </si>
  <si>
    <t>次 / ea</t>
  </si>
  <si>
    <t>天</t>
  </si>
  <si>
    <t>含单早/ with breakfast</t>
  </si>
  <si>
    <t>双床房 Double-bed room</t>
  </si>
  <si>
    <t>含双早 /with breakfast</t>
  </si>
  <si>
    <t>住宿费用合计 /Total cost for Hotel Rooms</t>
  </si>
  <si>
    <t>会场 /Venue</t>
  </si>
  <si>
    <t>15日全天会议室</t>
  </si>
  <si>
    <t>8:00-17:00 容纳300人课桌式，含LED屏
/ Desk for 300 persons, with LED screen</t>
  </si>
  <si>
    <t>16日全天全体大会</t>
  </si>
  <si>
    <t>8:00-12:00 容纳300人课桌式，含LED屏
/ Desk for 300 persons, with LED screen</t>
  </si>
  <si>
    <t>会场费用合计 /Total cost for venue</t>
  </si>
  <si>
    <t>餐饮
/Food &amp; drinking</t>
  </si>
  <si>
    <t>15日自助午餐</t>
  </si>
  <si>
    <t>人 / ea</t>
  </si>
  <si>
    <t>次</t>
  </si>
  <si>
    <t>15日桌餐晚宴</t>
  </si>
  <si>
    <t>桌 / table</t>
  </si>
  <si>
    <t>16日自助午餐</t>
  </si>
  <si>
    <t>软饮采买</t>
  </si>
  <si>
    <t>瓶</t>
  </si>
  <si>
    <t>外买饮料2L可乐，1.8L果汁各30瓶/每天</t>
  </si>
  <si>
    <t>酒水</t>
  </si>
  <si>
    <t>猎酒人国际酒业</t>
  </si>
  <si>
    <t>餐饮费用合计 /Total cost for food &amp; drinking</t>
  </si>
  <si>
    <t>物料
/Material</t>
  </si>
  <si>
    <t>签到背板
/ Sign in board</t>
  </si>
  <si>
    <t>平方米 / sq.m</t>
  </si>
  <si>
    <t>桁架+无缝黑底宝丽布5*3m
/truss + Seamless black background polaroid cloth 5*3m</t>
  </si>
  <si>
    <t>易拉宝 /Roll ip banner</t>
  </si>
  <si>
    <t>个/ ea</t>
  </si>
  <si>
    <t>0.8mx2m</t>
  </si>
  <si>
    <t>欢迎卡 / Welcome cards</t>
  </si>
  <si>
    <t>张 / Piece</t>
  </si>
  <si>
    <t>300克A4铜版纸双面印刷，对折
/ 300g A4 paper with both sides coated, fold in half</t>
  </si>
  <si>
    <t>桌花 /Table flower</t>
  </si>
  <si>
    <t>盆 / pot</t>
  </si>
  <si>
    <t>15日比赛摆台、小盆、白花绿叶
Dec 25 contest decoration.</t>
  </si>
  <si>
    <t>圆珠笔 /Ballpoint pen</t>
  </si>
  <si>
    <t>只 / ea</t>
  </si>
  <si>
    <t>电子胸牌 /Acrylic chest name card</t>
  </si>
  <si>
    <t xml:space="preserve">LED电子胸牌 </t>
  </si>
  <si>
    <t>写真贴纸 / Photo sticker</t>
  </si>
  <si>
    <t>圆形写真背胶贴，15CM直径 / Round photo stickers, DIA=15cm.</t>
  </si>
  <si>
    <t>手举灯</t>
  </si>
  <si>
    <t>个</t>
  </si>
  <si>
    <t>活动投票赞成时手举灯,定制</t>
  </si>
  <si>
    <t>桌号牌 /Table card</t>
  </si>
  <si>
    <t>套 / set</t>
  </si>
  <si>
    <t>1-6号 / No.1 to 6.</t>
  </si>
  <si>
    <t>主持人手卡 / Host card</t>
  </si>
  <si>
    <t>10CM*15CM，300克铜版纸 正面印雪佛兰LOGO
/10cm*15cm, 300g coated paper with Chevrolet logo on front.</t>
  </si>
  <si>
    <t>席卡 / Name card for seat</t>
  </si>
  <si>
    <t>亚克力+印刷 /Acrylic+printing</t>
  </si>
  <si>
    <t>3位数记分牌 / 3-digit scoreboard</t>
  </si>
  <si>
    <t>可翻页纸质/Flip-up paper</t>
  </si>
  <si>
    <t>A3彩色打印 / A3 color printing</t>
  </si>
  <si>
    <t>用于分区域  / using for divide zones</t>
  </si>
  <si>
    <t>引导牌 / Guide board</t>
  </si>
  <si>
    <t>A3立式水牌 /A3 guide board</t>
  </si>
  <si>
    <t>打印机租赁 / Printer rent</t>
  </si>
  <si>
    <t>含300张纸彩色打印 /Including 300 pcs color printing.</t>
  </si>
  <si>
    <t>A5台卡 / A5 table card</t>
  </si>
  <si>
    <t>论坛 / Forum.</t>
  </si>
  <si>
    <t>抢答器 / Responder</t>
  </si>
  <si>
    <t>6组，租赁 /  6 groups, lease</t>
  </si>
  <si>
    <t>吊牌卡片 / Tag cards</t>
  </si>
  <si>
    <t>吊牌内9.4cm x6.4cm 125克铜版纸双面印刷
/Tag with 9.4cm*6.4cm, 125g paper with both side coated.</t>
  </si>
  <si>
    <t>LOGO A板 / LOGO A board</t>
  </si>
  <si>
    <t>4M长X1M宽X0.6M高，单面，封两边 /4m*1M*0.46m, single side</t>
  </si>
  <si>
    <t>讲台LOGO板</t>
  </si>
  <si>
    <t>套</t>
  </si>
  <si>
    <t>舞台围边</t>
  </si>
  <si>
    <t>60CM12米白色围边</t>
  </si>
  <si>
    <t>卡套</t>
  </si>
  <si>
    <t>鼓掌器</t>
  </si>
  <si>
    <t>氛围道具</t>
  </si>
  <si>
    <t>加油棒</t>
  </si>
  <si>
    <t>胸牌套</t>
  </si>
  <si>
    <t>参会嘉宾胸牌</t>
  </si>
  <si>
    <t>物料费用合计 /Total cost for material</t>
  </si>
  <si>
    <t>AV</t>
  </si>
  <si>
    <t>音控设套 /Audio control equipment set</t>
  </si>
  <si>
    <t>外租一套音控音响+音控师，15日+16日两天</t>
  </si>
  <si>
    <t>话筒 / Microphone</t>
  </si>
  <si>
    <t>外租 /lease.</t>
  </si>
  <si>
    <t>小蜜蜂 / Little bee</t>
  </si>
  <si>
    <t>鹅颈麦 /Gooseneck microphone</t>
  </si>
  <si>
    <t>舞台补光灯 /Stage lighting</t>
  </si>
  <si>
    <t>舞台补面光 / Light.</t>
  </si>
  <si>
    <t>视频控台 /Video console</t>
  </si>
  <si>
    <t>多屏无缝切换设备 /Multi-screen seamless switching device</t>
  </si>
  <si>
    <t>搭建人工 / Building labor fee</t>
  </si>
  <si>
    <t>搭建运费 / Building freight</t>
  </si>
  <si>
    <t>AV费用合计 /Total cost for AV</t>
  </si>
  <si>
    <t>摄影摄像
/Photography</t>
  </si>
  <si>
    <t>15日摄影 /Photography for Dec 25</t>
  </si>
  <si>
    <t>15日全天摄影，工作时间8:00-20:00，超时按实际结算</t>
  </si>
  <si>
    <t>15日摄像 /Camera for Dec 25</t>
  </si>
  <si>
    <t>15日全天摄像，2机位，工作时间8:00-20:00，超时按实际结算</t>
  </si>
  <si>
    <t>16日摄影
Photography for Dec 26</t>
  </si>
  <si>
    <t>天 / Day</t>
  </si>
  <si>
    <t>16日全天摄影，工作时间8:00-12:00，超时按实际结算</t>
  </si>
  <si>
    <t>摄像视频后期剪辑 /Camera video post editing</t>
  </si>
  <si>
    <t>摄影摄像费用合计 /Total cost for photography</t>
  </si>
  <si>
    <t>其他费用</t>
  </si>
  <si>
    <t>主持人费用 / Host fee</t>
  </si>
  <si>
    <t>主持人李合</t>
  </si>
  <si>
    <t>拓展</t>
  </si>
  <si>
    <t>上海原梦坊</t>
  </si>
  <si>
    <t>其他费用合计 /Total cost for host</t>
  </si>
  <si>
    <t>奖品费用</t>
  </si>
  <si>
    <t>玻璃奖牌</t>
  </si>
  <si>
    <t>1等奖1个、2等奖2个、3等奖3个、优胜奖12个</t>
  </si>
  <si>
    <t>携程旅游卡</t>
  </si>
  <si>
    <t>食品礼盒</t>
  </si>
  <si>
    <t>快递费</t>
  </si>
  <si>
    <t>物料寄回</t>
  </si>
  <si>
    <t>奖品费用合计 /Total cost for host</t>
  </si>
  <si>
    <t>执行人员
/Executive staff</t>
  </si>
  <si>
    <t>执行人员费用 / Working fee</t>
  </si>
  <si>
    <t>1月13日-16日</t>
  </si>
  <si>
    <t>执行人员交通费 / Traffic</t>
  </si>
  <si>
    <t>往返、含市内交通 / Round trip, including local traffic.</t>
  </si>
  <si>
    <t>执行人员餐饮住宿费/ Meals &amp; hotels</t>
  </si>
  <si>
    <t>1月13日-17日</t>
  </si>
  <si>
    <t>现地服务工作人员费 
/ Field service staff working fee</t>
  </si>
  <si>
    <t>14-15日</t>
  </si>
  <si>
    <t>现地服务工作人员餐补 
/Field service staff  meals allowance</t>
  </si>
  <si>
    <t>执行费用合计 /Total cost for executive staff</t>
  </si>
  <si>
    <t>合计 /Grand total</t>
  </si>
  <si>
    <t>服务费10%</t>
  </si>
  <si>
    <t>含服务费总价</t>
  </si>
  <si>
    <t>优惠价</t>
  </si>
  <si>
    <t>含税费总价（税费6%）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</si>
</sst>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"/>
    <numFmt numFmtId="44" formatCode="_ &quot;￥&quot;* #,##0.00_ ;_ &quot;￥&quot;* \-#,##0.00_ ;_ &quot;￥&quot;* &quot;-&quot;??_ ;_ @_ "/>
    <numFmt numFmtId="177" formatCode="\¥#,##0.00_);[Red]\(\¥#,##0.00\)"/>
    <numFmt numFmtId="178" formatCode="0_ "/>
    <numFmt numFmtId="43" formatCode="_ * #,##0.00_ ;_ * \-#,##0.00_ ;_ * &quot;-&quot;??_ ;_ @_ "/>
    <numFmt numFmtId="179" formatCode="\¥#,##0.00;\¥\-#,##0.00"/>
  </numFmts>
  <fonts count="30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CB2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0" borderId="29" applyNumberFormat="0" applyAlignment="0" applyProtection="0">
      <alignment vertical="center"/>
    </xf>
    <xf numFmtId="0" fontId="22" fillId="20" borderId="27" applyNumberFormat="0" applyAlignment="0" applyProtection="0">
      <alignment vertical="center"/>
    </xf>
    <xf numFmtId="0" fontId="28" fillId="31" borderId="3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 applyProtection="0"/>
    <xf numFmtId="0" fontId="9" fillId="0" borderId="0">
      <alignment vertical="center"/>
    </xf>
    <xf numFmtId="43" fontId="9" fillId="0" borderId="0" applyProtection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/>
    <xf numFmtId="0" fontId="1" fillId="0" borderId="0" xfId="52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 wrapText="1"/>
    </xf>
    <xf numFmtId="49" fontId="3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 wrapText="1"/>
    </xf>
    <xf numFmtId="49" fontId="3" fillId="0" borderId="0" xfId="52" applyNumberFormat="1" applyFont="1" applyFill="1" applyBorder="1" applyAlignment="1">
      <alignment vertical="top"/>
    </xf>
    <xf numFmtId="49" fontId="1" fillId="0" borderId="0" xfId="52" applyNumberFormat="1" applyFont="1" applyFill="1" applyBorder="1" applyAlignment="1">
      <alignment vertical="center"/>
    </xf>
    <xf numFmtId="0" fontId="1" fillId="2" borderId="1" xfId="52" applyFont="1" applyFill="1" applyBorder="1" applyAlignment="1">
      <alignment horizontal="left" vertical="center" wrapText="1"/>
    </xf>
    <xf numFmtId="0" fontId="1" fillId="2" borderId="2" xfId="52" applyFont="1" applyFill="1" applyBorder="1" applyAlignment="1">
      <alignment horizontal="left" vertical="center" wrapText="1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 wrapText="1"/>
    </xf>
    <xf numFmtId="0" fontId="1" fillId="2" borderId="7" xfId="52" applyFont="1" applyFill="1" applyBorder="1" applyAlignment="1">
      <alignment horizontal="left" vertical="center" wrapText="1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7" fontId="1" fillId="2" borderId="8" xfId="52" applyNumberFormat="1" applyFont="1" applyFill="1" applyBorder="1" applyAlignment="1">
      <alignment horizontal="center" vertical="center"/>
    </xf>
    <xf numFmtId="177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 wrapText="1"/>
    </xf>
    <xf numFmtId="0" fontId="1" fillId="2" borderId="12" xfId="52" applyFont="1" applyFill="1" applyBorder="1" applyAlignment="1">
      <alignment horizontal="left" vertical="center" wrapText="1"/>
    </xf>
    <xf numFmtId="0" fontId="1" fillId="2" borderId="13" xfId="52" applyFont="1" applyFill="1" applyBorder="1" applyAlignment="1">
      <alignment horizontal="center" vertical="center"/>
    </xf>
    <xf numFmtId="0" fontId="1" fillId="2" borderId="13" xfId="52" applyFont="1" applyFill="1" applyBorder="1" applyAlignment="1">
      <alignment horizontal="center" vertical="center" wrapText="1"/>
    </xf>
    <xf numFmtId="177" fontId="1" fillId="2" borderId="13" xfId="52" applyNumberFormat="1" applyFont="1" applyFill="1" applyBorder="1" applyAlignment="1">
      <alignment horizontal="center" vertical="center" wrapText="1"/>
    </xf>
    <xf numFmtId="177" fontId="4" fillId="0" borderId="14" xfId="8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52" applyFont="1" applyFill="1" applyBorder="1" applyAlignment="1">
      <alignment horizontal="center" vertical="center"/>
    </xf>
    <xf numFmtId="177" fontId="5" fillId="0" borderId="13" xfId="52" applyNumberFormat="1" applyFont="1" applyFill="1" applyBorder="1" applyAlignment="1">
      <alignment vertical="center"/>
    </xf>
    <xf numFmtId="177" fontId="4" fillId="0" borderId="14" xfId="8" applyNumberFormat="1" applyFont="1" applyFill="1" applyBorder="1" applyAlignment="1">
      <alignment horizontal="center" vertical="center"/>
    </xf>
    <xf numFmtId="177" fontId="4" fillId="2" borderId="14" xfId="8" applyNumberFormat="1" applyFont="1" applyFill="1" applyBorder="1" applyAlignment="1">
      <alignment horizontal="left" vertical="center"/>
    </xf>
    <xf numFmtId="177" fontId="4" fillId="2" borderId="13" xfId="8" applyNumberFormat="1" applyFont="1" applyFill="1" applyBorder="1" applyAlignment="1">
      <alignment horizontal="left" vertical="center"/>
    </xf>
    <xf numFmtId="0" fontId="4" fillId="2" borderId="13" xfId="52" applyFont="1" applyFill="1" applyBorder="1" applyAlignment="1">
      <alignment horizontal="center" vertical="center"/>
    </xf>
    <xf numFmtId="176" fontId="4" fillId="2" borderId="13" xfId="52" applyNumberFormat="1" applyFont="1" applyFill="1" applyBorder="1" applyAlignment="1">
      <alignment horizontal="center" vertical="center"/>
    </xf>
    <xf numFmtId="177" fontId="4" fillId="2" borderId="13" xfId="52" applyNumberFormat="1" applyFont="1" applyFill="1" applyBorder="1" applyAlignment="1">
      <alignment vertical="center"/>
    </xf>
    <xf numFmtId="177" fontId="5" fillId="0" borderId="13" xfId="8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52" applyNumberFormat="1" applyFont="1" applyFill="1" applyBorder="1" applyAlignment="1">
      <alignment horizontal="center" vertical="center"/>
    </xf>
    <xf numFmtId="177" fontId="5" fillId="0" borderId="13" xfId="52" applyNumberFormat="1" applyFont="1" applyFill="1" applyBorder="1" applyAlignment="1">
      <alignment horizontal="right" vertical="center"/>
    </xf>
    <xf numFmtId="177" fontId="5" fillId="0" borderId="13" xfId="8" applyNumberFormat="1" applyFont="1" applyFill="1" applyBorder="1" applyAlignment="1">
      <alignment horizontal="center" vertical="center"/>
    </xf>
    <xf numFmtId="0" fontId="4" fillId="0" borderId="15" xfId="52" applyFont="1" applyFill="1" applyBorder="1" applyAlignment="1">
      <alignment horizontal="center" vertical="center" wrapText="1"/>
    </xf>
    <xf numFmtId="0" fontId="3" fillId="3" borderId="13" xfId="45" applyFont="1" applyFill="1" applyBorder="1" applyAlignment="1" applyProtection="1">
      <alignment horizontal="center" vertical="center" wrapText="1"/>
      <protection hidden="1"/>
    </xf>
    <xf numFmtId="0" fontId="5" fillId="0" borderId="13" xfId="45" applyFont="1" applyFill="1" applyBorder="1" applyAlignment="1" applyProtection="1">
      <alignment horizontal="center" vertical="center" wrapText="1"/>
      <protection hidden="1"/>
    </xf>
    <xf numFmtId="179" fontId="5" fillId="0" borderId="13" xfId="52" applyNumberFormat="1" applyFont="1" applyFill="1" applyBorder="1" applyAlignment="1">
      <alignment horizontal="right" vertical="center"/>
    </xf>
    <xf numFmtId="0" fontId="3" fillId="0" borderId="13" xfId="45" applyFont="1" applyFill="1" applyBorder="1" applyAlignment="1" applyProtection="1">
      <alignment horizontal="center" vertical="center" wrapText="1"/>
      <protection hidden="1"/>
    </xf>
    <xf numFmtId="0" fontId="5" fillId="4" borderId="13" xfId="45" applyFont="1" applyFill="1" applyBorder="1" applyAlignment="1" applyProtection="1">
      <alignment horizontal="center" vertical="center" wrapText="1"/>
      <protection hidden="1"/>
    </xf>
    <xf numFmtId="0" fontId="3" fillId="4" borderId="13" xfId="45" applyFont="1" applyFill="1" applyBorder="1" applyAlignment="1" applyProtection="1">
      <alignment horizontal="center" vertical="center" wrapText="1"/>
      <protection hidden="1"/>
    </xf>
    <xf numFmtId="0" fontId="4" fillId="0" borderId="16" xfId="52" applyFont="1" applyFill="1" applyBorder="1" applyAlignment="1">
      <alignment horizontal="center" vertical="center"/>
    </xf>
    <xf numFmtId="0" fontId="6" fillId="0" borderId="13" xfId="45" applyFont="1" applyFill="1" applyBorder="1" applyAlignment="1" applyProtection="1">
      <alignment horizontal="center" vertical="center" wrapText="1"/>
      <protection hidden="1"/>
    </xf>
    <xf numFmtId="0" fontId="4" fillId="0" borderId="15" xfId="52" applyFont="1" applyFill="1" applyBorder="1" applyAlignment="1">
      <alignment horizontal="center" vertical="center"/>
    </xf>
    <xf numFmtId="0" fontId="4" fillId="0" borderId="17" xfId="52" applyFont="1" applyFill="1" applyBorder="1" applyAlignment="1">
      <alignment horizontal="center" vertical="center"/>
    </xf>
    <xf numFmtId="0" fontId="4" fillId="0" borderId="16" xfId="52" applyFont="1" applyFill="1" applyBorder="1" applyAlignment="1">
      <alignment horizontal="center" vertical="center" wrapText="1"/>
    </xf>
    <xf numFmtId="0" fontId="4" fillId="0" borderId="14" xfId="52" applyFont="1" applyFill="1" applyBorder="1" applyAlignment="1">
      <alignment horizontal="center" vertical="center" wrapText="1"/>
    </xf>
    <xf numFmtId="0" fontId="4" fillId="0" borderId="17" xfId="52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8" fontId="3" fillId="0" borderId="0" xfId="52" applyNumberFormat="1" applyFont="1" applyFill="1" applyBorder="1" applyAlignment="1">
      <alignment vertical="center"/>
    </xf>
    <xf numFmtId="0" fontId="7" fillId="0" borderId="0" xfId="52" applyFont="1" applyAlignment="1">
      <alignment vertical="center"/>
    </xf>
    <xf numFmtId="0" fontId="1" fillId="2" borderId="18" xfId="52" applyFont="1" applyFill="1" applyBorder="1" applyAlignment="1">
      <alignment vertical="center" wrapText="1"/>
    </xf>
    <xf numFmtId="0" fontId="3" fillId="0" borderId="0" xfId="52" applyFont="1" applyFill="1" applyBorder="1" applyAlignment="1">
      <alignment vertical="center"/>
    </xf>
    <xf numFmtId="0" fontId="1" fillId="2" borderId="19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7" fontId="5" fillId="0" borderId="19" xfId="52" applyNumberFormat="1" applyFont="1" applyFill="1" applyBorder="1" applyAlignment="1">
      <alignment vertical="center"/>
    </xf>
    <xf numFmtId="177" fontId="4" fillId="2" borderId="19" xfId="52" applyNumberFormat="1" applyFont="1" applyFill="1" applyBorder="1" applyAlignment="1">
      <alignment horizontal="left" vertical="center"/>
    </xf>
    <xf numFmtId="177" fontId="5" fillId="0" borderId="19" xfId="52" applyNumberFormat="1" applyFont="1" applyFill="1" applyBorder="1" applyAlignment="1">
      <alignment vertical="center" wrapText="1"/>
    </xf>
    <xf numFmtId="0" fontId="3" fillId="0" borderId="0" xfId="52" applyFont="1" applyFill="1" applyAlignment="1">
      <alignment horizontal="center" vertical="center"/>
    </xf>
    <xf numFmtId="177" fontId="5" fillId="0" borderId="19" xfId="52" applyNumberFormat="1" applyFont="1" applyFill="1" applyBorder="1" applyAlignment="1">
      <alignment horizontal="left" vertical="center"/>
    </xf>
    <xf numFmtId="0" fontId="5" fillId="0" borderId="19" xfId="0" applyNumberFormat="1" applyFont="1" applyBorder="1" applyAlignment="1">
      <alignment vertical="center" wrapText="1"/>
    </xf>
    <xf numFmtId="0" fontId="3" fillId="0" borderId="19" xfId="45" applyFont="1" applyFill="1" applyBorder="1" applyAlignment="1" applyProtection="1">
      <alignment horizontal="left" vertical="center" wrapText="1"/>
      <protection hidden="1"/>
    </xf>
    <xf numFmtId="0" fontId="5" fillId="4" borderId="19" xfId="45" applyFont="1" applyFill="1" applyBorder="1" applyAlignment="1" applyProtection="1">
      <alignment horizontal="left" vertical="center" wrapText="1"/>
      <protection hidden="1"/>
    </xf>
    <xf numFmtId="0" fontId="5" fillId="0" borderId="19" xfId="45" applyFont="1" applyFill="1" applyBorder="1" applyAlignment="1" applyProtection="1">
      <alignment horizontal="left" vertical="center" wrapText="1"/>
      <protection hidden="1"/>
    </xf>
    <xf numFmtId="177" fontId="5" fillId="0" borderId="19" xfId="52" applyNumberFormat="1" applyFont="1" applyFill="1" applyBorder="1" applyAlignment="1">
      <alignment horizontal="left" vertical="center" wrapText="1"/>
    </xf>
    <xf numFmtId="0" fontId="3" fillId="4" borderId="19" xfId="45" applyFont="1" applyFill="1" applyBorder="1" applyAlignment="1" applyProtection="1">
      <alignment horizontal="left" vertical="center" wrapText="1"/>
      <protection hidden="1"/>
    </xf>
    <xf numFmtId="0" fontId="3" fillId="0" borderId="19" xfId="45" applyFont="1" applyFill="1" applyBorder="1" applyAlignment="1" applyProtection="1">
      <alignment vertical="center" wrapText="1"/>
      <protection hidden="1"/>
    </xf>
    <xf numFmtId="0" fontId="4" fillId="0" borderId="14" xfId="52" applyFont="1" applyFill="1" applyBorder="1" applyAlignment="1">
      <alignment horizontal="center" vertical="center"/>
    </xf>
    <xf numFmtId="0" fontId="4" fillId="5" borderId="20" xfId="52" applyFont="1" applyFill="1" applyBorder="1" applyAlignment="1">
      <alignment horizontal="left" vertical="center"/>
    </xf>
    <xf numFmtId="0" fontId="4" fillId="5" borderId="9" xfId="52" applyFont="1" applyFill="1" applyBorder="1" applyAlignment="1">
      <alignment horizontal="left" vertical="center"/>
    </xf>
    <xf numFmtId="0" fontId="4" fillId="5" borderId="10" xfId="52" applyFont="1" applyFill="1" applyBorder="1" applyAlignment="1">
      <alignment horizontal="left" vertical="center"/>
    </xf>
    <xf numFmtId="177" fontId="4" fillId="5" borderId="13" xfId="52" applyNumberFormat="1" applyFont="1" applyFill="1" applyBorder="1" applyAlignment="1">
      <alignment vertical="center"/>
    </xf>
    <xf numFmtId="0" fontId="4" fillId="6" borderId="14" xfId="52" applyFont="1" applyFill="1" applyBorder="1" applyAlignment="1">
      <alignment horizontal="left" vertical="center"/>
    </xf>
    <xf numFmtId="0" fontId="4" fillId="6" borderId="13" xfId="52" applyFont="1" applyFill="1" applyBorder="1" applyAlignment="1">
      <alignment horizontal="left" vertical="center"/>
    </xf>
    <xf numFmtId="177" fontId="4" fillId="6" borderId="13" xfId="52" applyNumberFormat="1" applyFont="1" applyFill="1" applyBorder="1" applyAlignment="1">
      <alignment vertical="center"/>
    </xf>
    <xf numFmtId="177" fontId="5" fillId="0" borderId="21" xfId="52" applyNumberFormat="1" applyFont="1" applyFill="1" applyBorder="1" applyAlignment="1">
      <alignment vertical="center" wrapText="1"/>
    </xf>
    <xf numFmtId="177" fontId="5" fillId="0" borderId="21" xfId="52" applyNumberFormat="1" applyFont="1" applyFill="1" applyBorder="1" applyAlignment="1">
      <alignment horizontal="left" vertical="center" wrapText="1"/>
    </xf>
    <xf numFmtId="177" fontId="5" fillId="0" borderId="22" xfId="52" applyNumberFormat="1" applyFont="1" applyFill="1" applyBorder="1" applyAlignment="1">
      <alignment horizontal="left" vertical="center"/>
    </xf>
    <xf numFmtId="177" fontId="4" fillId="5" borderId="19" xfId="52" applyNumberFormat="1" applyFont="1" applyFill="1" applyBorder="1" applyAlignment="1">
      <alignment horizontal="left" vertical="center"/>
    </xf>
    <xf numFmtId="177" fontId="4" fillId="6" borderId="1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ECB2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7"/>
  <sheetViews>
    <sheetView tabSelected="1" zoomScale="85" zoomScaleNormal="85" topLeftCell="A61" workbookViewId="0">
      <selection activeCell="I71" sqref="I71"/>
    </sheetView>
  </sheetViews>
  <sheetFormatPr defaultColWidth="9" defaultRowHeight="14.4"/>
  <cols>
    <col min="1" max="1" width="16" style="1" customWidth="1"/>
    <col min="2" max="2" width="38.3796296296296" style="1" customWidth="1"/>
    <col min="3" max="3" width="11.6296296296296" style="1" customWidth="1"/>
    <col min="4" max="4" width="13.1296296296296" style="1" customWidth="1"/>
    <col min="5" max="7" width="11.6296296296296" style="1" customWidth="1"/>
    <col min="8" max="8" width="16.1296296296296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51.6" spans="1:22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59"/>
      <c r="K1" s="59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ht="93.6" spans="1:22">
      <c r="A2" s="7" t="s">
        <v>2</v>
      </c>
      <c r="B2" s="8" t="s">
        <v>3</v>
      </c>
      <c r="C2" s="6"/>
      <c r="D2" s="6"/>
      <c r="E2" s="6"/>
      <c r="F2" s="6"/>
      <c r="G2" s="6"/>
      <c r="H2" s="6"/>
      <c r="I2" s="6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15.6" spans="1:22">
      <c r="A3" s="9" t="s">
        <v>4</v>
      </c>
      <c r="B3" s="8" t="s">
        <v>5</v>
      </c>
      <c r="C3" s="6"/>
      <c r="D3" s="6"/>
      <c r="E3" s="6"/>
      <c r="F3" s="6"/>
      <c r="G3" s="6"/>
      <c r="H3" s="6"/>
      <c r="I3" s="61"/>
      <c r="J3" s="59"/>
      <c r="K3" s="59"/>
      <c r="L3" s="59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ht="15.6" spans="1:22">
      <c r="A4" s="7" t="s">
        <v>6</v>
      </c>
      <c r="B4" s="10" t="s">
        <v>7</v>
      </c>
      <c r="C4" s="11"/>
      <c r="D4" s="11"/>
      <c r="E4" s="11"/>
      <c r="F4" s="11"/>
      <c r="G4" s="11"/>
      <c r="H4" s="11"/>
      <c r="I4" s="11"/>
      <c r="J4" s="59"/>
      <c r="K4" s="59"/>
      <c r="L4" s="59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ht="15.6" spans="1:22">
      <c r="A5" s="7" t="s">
        <v>8</v>
      </c>
      <c r="B5" s="10" t="s">
        <v>9</v>
      </c>
      <c r="C5" s="11"/>
      <c r="D5" s="11"/>
      <c r="E5" s="11"/>
      <c r="F5" s="11"/>
      <c r="G5" s="11"/>
      <c r="H5" s="11"/>
      <c r="I5" s="11"/>
      <c r="J5" s="59"/>
      <c r="K5" s="59"/>
      <c r="L5" s="59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ht="46.8" spans="1:22">
      <c r="A6" s="7" t="s">
        <v>10</v>
      </c>
      <c r="B6" s="12" t="s">
        <v>11</v>
      </c>
      <c r="C6" s="6"/>
      <c r="D6" s="6"/>
      <c r="E6" s="6"/>
      <c r="F6" s="6"/>
      <c r="G6" s="6"/>
      <c r="H6" s="6"/>
      <c r="I6" s="6"/>
      <c r="J6" s="59"/>
      <c r="K6" s="59"/>
      <c r="L6" s="59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ht="36" customHeight="1" spans="1:22">
      <c r="A7" s="7" t="s">
        <v>12</v>
      </c>
      <c r="B7" s="12" t="s">
        <v>13</v>
      </c>
      <c r="C7" s="12"/>
      <c r="D7" s="12"/>
      <c r="E7" s="12"/>
      <c r="F7" s="12"/>
      <c r="G7" s="12"/>
      <c r="H7" s="12"/>
      <c r="I7" s="12"/>
      <c r="J7" s="1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ht="30.75" customHeight="1" spans="1:22">
      <c r="A8" s="13" t="s">
        <v>14</v>
      </c>
      <c r="B8" s="14"/>
      <c r="C8" s="15" t="s">
        <v>15</v>
      </c>
      <c r="D8" s="16"/>
      <c r="E8" s="16"/>
      <c r="F8" s="16"/>
      <c r="G8" s="16"/>
      <c r="H8" s="17"/>
      <c r="I8" s="63" t="s">
        <v>16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ht="15.95" customHeight="1" spans="1:22">
      <c r="A9" s="18"/>
      <c r="B9" s="19"/>
      <c r="C9" s="20" t="s">
        <v>17</v>
      </c>
      <c r="D9" s="21"/>
      <c r="E9" s="21"/>
      <c r="F9" s="22"/>
      <c r="G9" s="23" t="s">
        <v>18</v>
      </c>
      <c r="H9" s="24"/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ht="33.75" customHeight="1" spans="1:22">
      <c r="A10" s="25"/>
      <c r="B10" s="26"/>
      <c r="C10" s="27" t="s">
        <v>19</v>
      </c>
      <c r="D10" s="28" t="s">
        <v>20</v>
      </c>
      <c r="E10" s="27" t="s">
        <v>19</v>
      </c>
      <c r="F10" s="28" t="s">
        <v>20</v>
      </c>
      <c r="G10" s="29" t="s">
        <v>21</v>
      </c>
      <c r="H10" s="29" t="s">
        <v>22</v>
      </c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ht="15" spans="1:22">
      <c r="A11" s="30" t="s">
        <v>23</v>
      </c>
      <c r="B11" s="31" t="s">
        <v>24</v>
      </c>
      <c r="C11" s="32">
        <v>0</v>
      </c>
      <c r="D11" s="32" t="s">
        <v>25</v>
      </c>
      <c r="E11" s="32">
        <v>2</v>
      </c>
      <c r="F11" s="32" t="s">
        <v>26</v>
      </c>
      <c r="G11" s="33">
        <v>428</v>
      </c>
      <c r="H11" s="33">
        <f>G11*C11*E11</f>
        <v>0</v>
      </c>
      <c r="I11" s="67" t="s">
        <v>27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ht="15.95" customHeight="1" spans="1:22">
      <c r="A12" s="34"/>
      <c r="B12" s="31" t="s">
        <v>28</v>
      </c>
      <c r="C12" s="32">
        <v>0</v>
      </c>
      <c r="D12" s="32" t="s">
        <v>25</v>
      </c>
      <c r="E12" s="32">
        <v>2</v>
      </c>
      <c r="F12" s="32" t="s">
        <v>26</v>
      </c>
      <c r="G12" s="33">
        <v>428</v>
      </c>
      <c r="H12" s="33">
        <f>G12*E12*C12</f>
        <v>0</v>
      </c>
      <c r="I12" s="67" t="s">
        <v>29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ht="15.95" customHeight="1" spans="1:22">
      <c r="A13" s="35" t="s">
        <v>30</v>
      </c>
      <c r="B13" s="36"/>
      <c r="C13" s="37"/>
      <c r="D13" s="37"/>
      <c r="E13" s="37"/>
      <c r="F13" s="37"/>
      <c r="G13" s="38"/>
      <c r="H13" s="39"/>
      <c r="I13" s="68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ht="30" spans="1:22">
      <c r="A14" s="34" t="s">
        <v>31</v>
      </c>
      <c r="B14" s="40" t="s">
        <v>32</v>
      </c>
      <c r="C14" s="32">
        <v>1</v>
      </c>
      <c r="D14" s="32" t="s">
        <v>25</v>
      </c>
      <c r="E14" s="32">
        <v>1</v>
      </c>
      <c r="F14" s="32" t="s">
        <v>26</v>
      </c>
      <c r="G14" s="33">
        <v>20000</v>
      </c>
      <c r="H14" s="33">
        <f>C14*E14*G14</f>
        <v>20000</v>
      </c>
      <c r="I14" s="69" t="s">
        <v>33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</row>
    <row r="15" s="1" customFormat="1" ht="31.5" customHeight="1" spans="1:22">
      <c r="A15" s="34"/>
      <c r="B15" s="41" t="s">
        <v>34</v>
      </c>
      <c r="C15" s="32">
        <v>1</v>
      </c>
      <c r="D15" s="32" t="s">
        <v>25</v>
      </c>
      <c r="E15" s="32">
        <v>1</v>
      </c>
      <c r="F15" s="32" t="s">
        <v>26</v>
      </c>
      <c r="G15" s="33">
        <v>25000</v>
      </c>
      <c r="H15" s="33">
        <f>C15*E15*G15</f>
        <v>25000</v>
      </c>
      <c r="I15" s="69" t="s">
        <v>35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</row>
    <row r="16" ht="15.95" customHeight="1" spans="1:22">
      <c r="A16" s="35" t="s">
        <v>36</v>
      </c>
      <c r="B16" s="36"/>
      <c r="C16" s="37"/>
      <c r="D16" s="37"/>
      <c r="E16" s="37"/>
      <c r="F16" s="37"/>
      <c r="G16" s="38"/>
      <c r="H16" s="39">
        <f>SUM(H14:H15)</f>
        <v>45000</v>
      </c>
      <c r="I16" s="68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ht="35.25" customHeight="1" spans="1:22">
      <c r="A17" s="30" t="s">
        <v>37</v>
      </c>
      <c r="B17" s="40" t="s">
        <v>38</v>
      </c>
      <c r="C17" s="42">
        <v>247</v>
      </c>
      <c r="D17" s="32" t="s">
        <v>39</v>
      </c>
      <c r="E17" s="32">
        <v>1</v>
      </c>
      <c r="F17" s="32" t="s">
        <v>40</v>
      </c>
      <c r="G17" s="43">
        <v>110</v>
      </c>
      <c r="H17" s="43">
        <f>C17*E17*G17</f>
        <v>27170</v>
      </c>
      <c r="I17" s="71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</row>
    <row r="18" ht="35.25" customHeight="1" spans="1:22">
      <c r="A18" s="30"/>
      <c r="B18" s="40" t="s">
        <v>41</v>
      </c>
      <c r="C18" s="42">
        <v>25</v>
      </c>
      <c r="D18" s="32" t="s">
        <v>42</v>
      </c>
      <c r="E18" s="32">
        <v>1</v>
      </c>
      <c r="F18" s="32" t="s">
        <v>40</v>
      </c>
      <c r="G18" s="43">
        <v>1200</v>
      </c>
      <c r="H18" s="43">
        <f>C18*E18*G18</f>
        <v>30000</v>
      </c>
      <c r="I18" s="72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="1" customFormat="1" ht="30.75" customHeight="1" spans="1:22">
      <c r="A19" s="30"/>
      <c r="B19" s="40" t="s">
        <v>43</v>
      </c>
      <c r="C19" s="42">
        <v>244</v>
      </c>
      <c r="D19" s="32" t="s">
        <v>39</v>
      </c>
      <c r="E19" s="32">
        <v>1</v>
      </c>
      <c r="F19" s="32" t="s">
        <v>40</v>
      </c>
      <c r="G19" s="43">
        <v>110</v>
      </c>
      <c r="H19" s="43">
        <f>C19*E19*G19</f>
        <v>26840</v>
      </c>
      <c r="I19" s="71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</row>
    <row r="20" s="1" customFormat="1" ht="15" customHeight="1" spans="1:22">
      <c r="A20" s="30"/>
      <c r="B20" s="44" t="s">
        <v>44</v>
      </c>
      <c r="C20" s="42">
        <v>30</v>
      </c>
      <c r="D20" s="32" t="s">
        <v>45</v>
      </c>
      <c r="E20" s="32">
        <v>2</v>
      </c>
      <c r="F20" s="32" t="s">
        <v>40</v>
      </c>
      <c r="G20" s="43">
        <v>20</v>
      </c>
      <c r="H20" s="43">
        <f t="shared" ref="H20:H22" si="0">G20*E20*C20</f>
        <v>1200</v>
      </c>
      <c r="I20" s="72" t="s">
        <v>46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</row>
    <row r="21" ht="35.25" customHeight="1" spans="1:22">
      <c r="A21" s="30"/>
      <c r="B21" s="40" t="s">
        <v>47</v>
      </c>
      <c r="C21" s="42">
        <v>1</v>
      </c>
      <c r="D21" s="32" t="s">
        <v>25</v>
      </c>
      <c r="E21" s="32">
        <v>1</v>
      </c>
      <c r="F21" s="32" t="s">
        <v>40</v>
      </c>
      <c r="G21" s="43">
        <v>22668</v>
      </c>
      <c r="H21" s="43">
        <f t="shared" si="0"/>
        <v>22668</v>
      </c>
      <c r="I21" s="72" t="s">
        <v>48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</row>
    <row r="22" ht="35.25" customHeight="1" spans="1:22">
      <c r="A22" s="30"/>
      <c r="B22" s="40" t="s">
        <v>47</v>
      </c>
      <c r="C22" s="42">
        <v>1</v>
      </c>
      <c r="D22" s="32" t="s">
        <v>25</v>
      </c>
      <c r="E22" s="32">
        <v>1</v>
      </c>
      <c r="F22" s="32" t="s">
        <v>40</v>
      </c>
      <c r="G22" s="43">
        <v>4721</v>
      </c>
      <c r="H22" s="43">
        <f t="shared" si="0"/>
        <v>4721</v>
      </c>
      <c r="I22" s="72" t="s">
        <v>48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ht="15.95" customHeight="1" spans="1:22">
      <c r="A23" s="35" t="s">
        <v>49</v>
      </c>
      <c r="B23" s="36"/>
      <c r="C23" s="37"/>
      <c r="D23" s="37"/>
      <c r="E23" s="37"/>
      <c r="F23" s="37"/>
      <c r="G23" s="38"/>
      <c r="H23" s="39">
        <f>SUM(H17:H22)</f>
        <v>112599</v>
      </c>
      <c r="I23" s="68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="1" customFormat="1" ht="34.5" customHeight="1" spans="1:22">
      <c r="A24" s="45" t="s">
        <v>50</v>
      </c>
      <c r="B24" s="40" t="s">
        <v>51</v>
      </c>
      <c r="C24" s="46">
        <v>15</v>
      </c>
      <c r="D24" s="47" t="s">
        <v>52</v>
      </c>
      <c r="E24" s="32">
        <v>1</v>
      </c>
      <c r="F24" s="32" t="s">
        <v>40</v>
      </c>
      <c r="G24" s="48">
        <v>130</v>
      </c>
      <c r="H24" s="43">
        <f t="shared" ref="H23:H33" si="1">G24*E24*C24</f>
        <v>1950</v>
      </c>
      <c r="I24" s="73" t="s">
        <v>53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s="1" customFormat="1" ht="15" spans="1:22">
      <c r="A25" s="45"/>
      <c r="B25" s="49" t="s">
        <v>54</v>
      </c>
      <c r="C25" s="49">
        <v>2</v>
      </c>
      <c r="D25" s="50" t="s">
        <v>55</v>
      </c>
      <c r="E25" s="32">
        <v>1</v>
      </c>
      <c r="F25" s="32" t="s">
        <v>40</v>
      </c>
      <c r="G25" s="48">
        <v>300</v>
      </c>
      <c r="H25" s="43">
        <f t="shared" si="1"/>
        <v>600</v>
      </c>
      <c r="I25" s="74" t="s">
        <v>56</v>
      </c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="1" customFormat="1" ht="30" spans="1:22">
      <c r="A26" s="45"/>
      <c r="B26" s="49" t="s">
        <v>57</v>
      </c>
      <c r="C26" s="47">
        <v>300</v>
      </c>
      <c r="D26" s="47" t="s">
        <v>58</v>
      </c>
      <c r="E26" s="32">
        <v>1</v>
      </c>
      <c r="F26" s="32" t="s">
        <v>40</v>
      </c>
      <c r="G26" s="48">
        <v>13</v>
      </c>
      <c r="H26" s="43">
        <f t="shared" si="1"/>
        <v>3900</v>
      </c>
      <c r="I26" s="75" t="s">
        <v>59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ht="30" spans="1:22">
      <c r="A27" s="45"/>
      <c r="B27" s="44" t="s">
        <v>60</v>
      </c>
      <c r="C27" s="32">
        <v>6</v>
      </c>
      <c r="D27" s="32" t="s">
        <v>61</v>
      </c>
      <c r="E27" s="32">
        <v>1</v>
      </c>
      <c r="F27" s="32" t="s">
        <v>40</v>
      </c>
      <c r="G27" s="48">
        <v>200</v>
      </c>
      <c r="H27" s="43">
        <f t="shared" si="1"/>
        <v>1200</v>
      </c>
      <c r="I27" s="76" t="s">
        <v>62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</row>
    <row r="28" ht="15" spans="1:22">
      <c r="A28" s="45"/>
      <c r="B28" s="44" t="s">
        <v>63</v>
      </c>
      <c r="C28" s="32">
        <v>10</v>
      </c>
      <c r="D28" s="32" t="s">
        <v>64</v>
      </c>
      <c r="E28" s="32">
        <v>1</v>
      </c>
      <c r="F28" s="32" t="s">
        <v>40</v>
      </c>
      <c r="G28" s="48">
        <v>10</v>
      </c>
      <c r="H28" s="43">
        <f t="shared" si="1"/>
        <v>100</v>
      </c>
      <c r="I28" s="71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</row>
    <row r="29" ht="15" spans="1:22">
      <c r="A29" s="45"/>
      <c r="B29" s="49" t="s">
        <v>65</v>
      </c>
      <c r="C29" s="49">
        <v>72</v>
      </c>
      <c r="D29" s="50" t="s">
        <v>55</v>
      </c>
      <c r="E29" s="32">
        <v>1</v>
      </c>
      <c r="F29" s="32" t="s">
        <v>40</v>
      </c>
      <c r="G29" s="48">
        <v>60</v>
      </c>
      <c r="H29" s="43">
        <f t="shared" si="1"/>
        <v>4320</v>
      </c>
      <c r="I29" s="77" t="s">
        <v>66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</row>
    <row r="30" ht="15" spans="1:22">
      <c r="A30" s="45"/>
      <c r="B30" s="49" t="s">
        <v>67</v>
      </c>
      <c r="C30" s="49">
        <v>92</v>
      </c>
      <c r="D30" s="50" t="s">
        <v>55</v>
      </c>
      <c r="E30" s="32">
        <v>1</v>
      </c>
      <c r="F30" s="32" t="s">
        <v>40</v>
      </c>
      <c r="G30" s="48">
        <v>15</v>
      </c>
      <c r="H30" s="43">
        <f t="shared" si="1"/>
        <v>1380</v>
      </c>
      <c r="I30" s="74" t="s">
        <v>68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</row>
    <row r="31" s="1" customFormat="1" ht="15" spans="1:22">
      <c r="A31" s="45"/>
      <c r="B31" s="49" t="s">
        <v>69</v>
      </c>
      <c r="C31" s="49">
        <v>25</v>
      </c>
      <c r="D31" s="47" t="s">
        <v>70</v>
      </c>
      <c r="E31" s="32">
        <v>1</v>
      </c>
      <c r="F31" s="32" t="s">
        <v>40</v>
      </c>
      <c r="G31" s="48">
        <v>150</v>
      </c>
      <c r="H31" s="43">
        <f t="shared" si="1"/>
        <v>3750</v>
      </c>
      <c r="I31" s="75" t="s">
        <v>71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ht="15" spans="1:22">
      <c r="A32" s="45"/>
      <c r="B32" s="49" t="s">
        <v>72</v>
      </c>
      <c r="C32" s="49">
        <v>6</v>
      </c>
      <c r="D32" s="47" t="s">
        <v>73</v>
      </c>
      <c r="E32" s="32">
        <v>1</v>
      </c>
      <c r="F32" s="32" t="s">
        <v>40</v>
      </c>
      <c r="G32" s="48">
        <v>30</v>
      </c>
      <c r="H32" s="43">
        <f t="shared" si="1"/>
        <v>180</v>
      </c>
      <c r="I32" s="74" t="s">
        <v>74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</row>
    <row r="33" ht="30" spans="1:22">
      <c r="A33" s="45"/>
      <c r="B33" s="49" t="s">
        <v>75</v>
      </c>
      <c r="C33" s="49">
        <v>10</v>
      </c>
      <c r="D33" s="47" t="s">
        <v>58</v>
      </c>
      <c r="E33" s="32">
        <v>1</v>
      </c>
      <c r="F33" s="32" t="s">
        <v>40</v>
      </c>
      <c r="G33" s="48">
        <v>10</v>
      </c>
      <c r="H33" s="43">
        <f t="shared" si="1"/>
        <v>100</v>
      </c>
      <c r="I33" s="74" t="s">
        <v>76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ht="15" spans="1:22">
      <c r="A34" s="45"/>
      <c r="B34" s="51" t="s">
        <v>77</v>
      </c>
      <c r="C34" s="51">
        <v>5</v>
      </c>
      <c r="D34" s="50" t="s">
        <v>55</v>
      </c>
      <c r="E34" s="32">
        <v>1</v>
      </c>
      <c r="F34" s="32" t="s">
        <v>40</v>
      </c>
      <c r="G34" s="48">
        <v>15</v>
      </c>
      <c r="H34" s="43">
        <f t="shared" ref="H34:H39" si="2">G34*E34*C34</f>
        <v>75</v>
      </c>
      <c r="I34" s="74" t="s">
        <v>78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ht="15" spans="1:22">
      <c r="A35" s="45"/>
      <c r="B35" s="49" t="s">
        <v>79</v>
      </c>
      <c r="C35" s="47">
        <v>6</v>
      </c>
      <c r="D35" s="50" t="s">
        <v>55</v>
      </c>
      <c r="E35" s="32">
        <v>1</v>
      </c>
      <c r="F35" s="32" t="s">
        <v>40</v>
      </c>
      <c r="G35" s="48">
        <v>40</v>
      </c>
      <c r="H35" s="43">
        <f t="shared" si="2"/>
        <v>240</v>
      </c>
      <c r="I35" s="75" t="s">
        <v>80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ht="15" spans="1:22">
      <c r="A36" s="45"/>
      <c r="B36" s="49" t="s">
        <v>81</v>
      </c>
      <c r="C36" s="47">
        <v>8</v>
      </c>
      <c r="D36" s="47" t="s">
        <v>58</v>
      </c>
      <c r="E36" s="32">
        <v>1</v>
      </c>
      <c r="F36" s="32" t="s">
        <v>40</v>
      </c>
      <c r="G36" s="48">
        <v>20</v>
      </c>
      <c r="H36" s="43">
        <f t="shared" si="2"/>
        <v>160</v>
      </c>
      <c r="I36" s="75" t="s">
        <v>82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="1" customFormat="1" ht="15" spans="1:22">
      <c r="A37" s="45"/>
      <c r="B37" s="49" t="s">
        <v>83</v>
      </c>
      <c r="C37" s="47">
        <v>8</v>
      </c>
      <c r="D37" s="50" t="s">
        <v>55</v>
      </c>
      <c r="E37" s="32">
        <v>1</v>
      </c>
      <c r="F37" s="32" t="s">
        <v>40</v>
      </c>
      <c r="G37" s="48">
        <v>200</v>
      </c>
      <c r="H37" s="43">
        <f t="shared" si="2"/>
        <v>1600</v>
      </c>
      <c r="I37" s="75" t="s">
        <v>84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</row>
    <row r="38" ht="15" spans="1:22">
      <c r="A38" s="45"/>
      <c r="B38" s="49" t="s">
        <v>85</v>
      </c>
      <c r="C38" s="47">
        <v>1</v>
      </c>
      <c r="D38" s="32" t="s">
        <v>25</v>
      </c>
      <c r="E38" s="32">
        <v>1</v>
      </c>
      <c r="F38" s="32" t="s">
        <v>40</v>
      </c>
      <c r="G38" s="48">
        <v>500</v>
      </c>
      <c r="H38" s="43">
        <f t="shared" si="2"/>
        <v>500</v>
      </c>
      <c r="I38" s="75" t="s">
        <v>86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="2" customFormat="1" ht="15" spans="1:22">
      <c r="A39" s="45"/>
      <c r="B39" s="49" t="s">
        <v>87</v>
      </c>
      <c r="C39" s="47">
        <v>6</v>
      </c>
      <c r="D39" s="50" t="s">
        <v>55</v>
      </c>
      <c r="E39" s="32">
        <v>1</v>
      </c>
      <c r="F39" s="32" t="s">
        <v>40</v>
      </c>
      <c r="G39" s="48">
        <v>40</v>
      </c>
      <c r="H39" s="43">
        <f t="shared" si="2"/>
        <v>240</v>
      </c>
      <c r="I39" s="75" t="s">
        <v>88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ht="15" spans="1:22">
      <c r="A40" s="45"/>
      <c r="B40" s="49" t="s">
        <v>89</v>
      </c>
      <c r="C40" s="47">
        <v>1</v>
      </c>
      <c r="D40" s="47" t="s">
        <v>73</v>
      </c>
      <c r="E40" s="32">
        <v>1</v>
      </c>
      <c r="F40" s="32" t="s">
        <v>40</v>
      </c>
      <c r="G40" s="48">
        <v>1500</v>
      </c>
      <c r="H40" s="43">
        <f t="shared" ref="H40:H48" si="3">G40*E40*C40</f>
        <v>1500</v>
      </c>
      <c r="I40" s="75" t="s">
        <v>90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s="2" customFormat="1" ht="30" spans="1:22">
      <c r="A41" s="45"/>
      <c r="B41" s="49" t="s">
        <v>91</v>
      </c>
      <c r="C41" s="47">
        <v>300</v>
      </c>
      <c r="D41" s="47" t="s">
        <v>58</v>
      </c>
      <c r="E41" s="32">
        <v>1</v>
      </c>
      <c r="F41" s="32" t="s">
        <v>40</v>
      </c>
      <c r="G41" s="48">
        <v>5</v>
      </c>
      <c r="H41" s="43">
        <f t="shared" si="3"/>
        <v>1500</v>
      </c>
      <c r="I41" s="75" t="s">
        <v>92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</row>
    <row r="42" s="2" customFormat="1" ht="15" spans="1:22">
      <c r="A42" s="45"/>
      <c r="B42" s="49" t="s">
        <v>93</v>
      </c>
      <c r="C42" s="47">
        <v>1</v>
      </c>
      <c r="D42" s="47" t="s">
        <v>73</v>
      </c>
      <c r="E42" s="32">
        <v>1</v>
      </c>
      <c r="F42" s="32" t="s">
        <v>40</v>
      </c>
      <c r="G42" s="48">
        <v>3000</v>
      </c>
      <c r="H42" s="43">
        <f t="shared" si="3"/>
        <v>3000</v>
      </c>
      <c r="I42" s="75" t="s">
        <v>94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</row>
    <row r="43" s="2" customFormat="1" ht="15" spans="1:22">
      <c r="A43" s="45"/>
      <c r="B43" s="49" t="s">
        <v>95</v>
      </c>
      <c r="C43" s="47">
        <v>1</v>
      </c>
      <c r="D43" s="47" t="s">
        <v>96</v>
      </c>
      <c r="E43" s="32">
        <v>1</v>
      </c>
      <c r="F43" s="32" t="s">
        <v>40</v>
      </c>
      <c r="G43" s="48">
        <v>200</v>
      </c>
      <c r="H43" s="43">
        <f t="shared" si="3"/>
        <v>200</v>
      </c>
      <c r="I43" s="75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</row>
    <row r="44" s="2" customFormat="1" ht="15" spans="1:22">
      <c r="A44" s="45"/>
      <c r="B44" s="49" t="s">
        <v>97</v>
      </c>
      <c r="C44" s="47">
        <v>1</v>
      </c>
      <c r="D44" s="47" t="s">
        <v>96</v>
      </c>
      <c r="E44" s="32">
        <v>1</v>
      </c>
      <c r="F44" s="32" t="s">
        <v>40</v>
      </c>
      <c r="G44" s="48">
        <v>2000</v>
      </c>
      <c r="H44" s="43">
        <f t="shared" si="3"/>
        <v>2000</v>
      </c>
      <c r="I44" s="75" t="s">
        <v>98</v>
      </c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</row>
    <row r="45" s="2" customFormat="1" ht="15" spans="1:22">
      <c r="A45" s="45"/>
      <c r="B45" s="49" t="s">
        <v>99</v>
      </c>
      <c r="C45" s="47">
        <v>80</v>
      </c>
      <c r="D45" s="47" t="s">
        <v>58</v>
      </c>
      <c r="E45" s="32">
        <v>1</v>
      </c>
      <c r="F45" s="32" t="s">
        <v>40</v>
      </c>
      <c r="G45" s="48">
        <v>10</v>
      </c>
      <c r="H45" s="43">
        <f t="shared" si="3"/>
        <v>800</v>
      </c>
      <c r="I45" s="7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</row>
    <row r="46" s="2" customFormat="1" ht="15" spans="1:22">
      <c r="A46" s="45"/>
      <c r="B46" s="49" t="s">
        <v>100</v>
      </c>
      <c r="C46" s="47">
        <v>100</v>
      </c>
      <c r="D46" s="47" t="s">
        <v>70</v>
      </c>
      <c r="E46" s="32">
        <v>1</v>
      </c>
      <c r="F46" s="32" t="s">
        <v>40</v>
      </c>
      <c r="G46" s="48">
        <v>4</v>
      </c>
      <c r="H46" s="43">
        <f t="shared" si="3"/>
        <v>400</v>
      </c>
      <c r="I46" s="75" t="s">
        <v>101</v>
      </c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</row>
    <row r="47" s="2" customFormat="1" ht="15" spans="1:22">
      <c r="A47" s="45"/>
      <c r="B47" s="49" t="s">
        <v>102</v>
      </c>
      <c r="C47" s="47">
        <v>200</v>
      </c>
      <c r="D47" s="47" t="s">
        <v>70</v>
      </c>
      <c r="E47" s="32">
        <v>1</v>
      </c>
      <c r="F47" s="32" t="s">
        <v>40</v>
      </c>
      <c r="G47" s="48">
        <v>3</v>
      </c>
      <c r="H47" s="43">
        <f t="shared" si="3"/>
        <v>600</v>
      </c>
      <c r="I47" s="75" t="s">
        <v>101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</row>
    <row r="48" s="2" customFormat="1" ht="15" spans="1:22">
      <c r="A48" s="45"/>
      <c r="B48" s="49" t="s">
        <v>103</v>
      </c>
      <c r="C48" s="47">
        <v>270</v>
      </c>
      <c r="D48" s="47" t="s">
        <v>70</v>
      </c>
      <c r="E48" s="32">
        <v>1</v>
      </c>
      <c r="F48" s="32" t="s">
        <v>40</v>
      </c>
      <c r="G48" s="48">
        <v>3</v>
      </c>
      <c r="H48" s="43">
        <f t="shared" si="3"/>
        <v>810</v>
      </c>
      <c r="I48" s="75" t="s">
        <v>104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</row>
    <row r="49" ht="15.6" spans="1:22">
      <c r="A49" s="35" t="s">
        <v>105</v>
      </c>
      <c r="B49" s="36"/>
      <c r="C49" s="37"/>
      <c r="D49" s="37"/>
      <c r="E49" s="37"/>
      <c r="F49" s="37"/>
      <c r="G49" s="38"/>
      <c r="H49" s="39">
        <f>SUM(H24:H48)</f>
        <v>31105</v>
      </c>
      <c r="I49" s="68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</row>
    <row r="50" ht="15" spans="1:22">
      <c r="A50" s="52" t="s">
        <v>106</v>
      </c>
      <c r="B50" s="53" t="s">
        <v>107</v>
      </c>
      <c r="C50" s="47">
        <v>1</v>
      </c>
      <c r="D50" s="47" t="s">
        <v>73</v>
      </c>
      <c r="E50" s="32">
        <v>1</v>
      </c>
      <c r="F50" s="32" t="s">
        <v>40</v>
      </c>
      <c r="G50" s="48">
        <v>5000</v>
      </c>
      <c r="H50" s="43">
        <f t="shared" ref="H50:H57" si="4">G50*E50*C50</f>
        <v>5000</v>
      </c>
      <c r="I50" s="75" t="s">
        <v>108</v>
      </c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</row>
    <row r="51" ht="15" spans="1:22">
      <c r="A51" s="54"/>
      <c r="B51" s="53" t="s">
        <v>109</v>
      </c>
      <c r="C51" s="47">
        <v>6</v>
      </c>
      <c r="D51" s="50" t="s">
        <v>55</v>
      </c>
      <c r="E51" s="32">
        <v>1</v>
      </c>
      <c r="F51" s="32" t="s">
        <v>40</v>
      </c>
      <c r="G51" s="48">
        <v>100</v>
      </c>
      <c r="H51" s="43">
        <f t="shared" si="4"/>
        <v>600</v>
      </c>
      <c r="I51" s="75" t="s">
        <v>110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ht="15" spans="1:22">
      <c r="A52" s="54"/>
      <c r="B52" s="53" t="s">
        <v>111</v>
      </c>
      <c r="C52" s="47">
        <v>6</v>
      </c>
      <c r="D52" s="50" t="s">
        <v>55</v>
      </c>
      <c r="E52" s="32">
        <v>1</v>
      </c>
      <c r="F52" s="32" t="s">
        <v>40</v>
      </c>
      <c r="G52" s="48">
        <v>150</v>
      </c>
      <c r="H52" s="43">
        <f t="shared" si="4"/>
        <v>900</v>
      </c>
      <c r="I52" s="75" t="s">
        <v>110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</row>
    <row r="53" ht="15" spans="1:22">
      <c r="A53" s="54"/>
      <c r="B53" s="53" t="s">
        <v>112</v>
      </c>
      <c r="C53" s="47">
        <v>5</v>
      </c>
      <c r="D53" s="50" t="s">
        <v>55</v>
      </c>
      <c r="E53" s="32">
        <v>1</v>
      </c>
      <c r="F53" s="32" t="s">
        <v>40</v>
      </c>
      <c r="G53" s="48">
        <v>200</v>
      </c>
      <c r="H53" s="43">
        <f t="shared" si="4"/>
        <v>1000</v>
      </c>
      <c r="I53" s="75" t="s">
        <v>110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ht="15" spans="1:22">
      <c r="A54" s="54"/>
      <c r="B54" s="53" t="s">
        <v>113</v>
      </c>
      <c r="C54" s="47">
        <v>12</v>
      </c>
      <c r="D54" s="50" t="s">
        <v>55</v>
      </c>
      <c r="E54" s="32">
        <v>1</v>
      </c>
      <c r="F54" s="32" t="s">
        <v>40</v>
      </c>
      <c r="G54" s="48">
        <v>400</v>
      </c>
      <c r="H54" s="43">
        <f t="shared" si="4"/>
        <v>4800</v>
      </c>
      <c r="I54" s="75" t="s">
        <v>114</v>
      </c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ht="15" spans="1:22">
      <c r="A55" s="54"/>
      <c r="B55" s="53" t="s">
        <v>115</v>
      </c>
      <c r="C55" s="47">
        <v>1</v>
      </c>
      <c r="D55" s="47" t="s">
        <v>73</v>
      </c>
      <c r="E55" s="32">
        <v>1</v>
      </c>
      <c r="F55" s="32" t="s">
        <v>40</v>
      </c>
      <c r="G55" s="48">
        <v>3500</v>
      </c>
      <c r="H55" s="43">
        <f t="shared" si="4"/>
        <v>3500</v>
      </c>
      <c r="I55" s="75" t="s">
        <v>116</v>
      </c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s="3" customFormat="1" ht="17.1" customHeight="1" spans="1:22">
      <c r="A56" s="54"/>
      <c r="B56" s="49" t="s">
        <v>117</v>
      </c>
      <c r="C56" s="47">
        <v>6</v>
      </c>
      <c r="D56" s="32" t="s">
        <v>39</v>
      </c>
      <c r="E56" s="32">
        <v>1</v>
      </c>
      <c r="F56" s="32" t="s">
        <v>40</v>
      </c>
      <c r="G56" s="48">
        <v>200</v>
      </c>
      <c r="H56" s="43">
        <f t="shared" si="4"/>
        <v>1200</v>
      </c>
      <c r="I56" s="75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</row>
    <row r="57" s="3" customFormat="1" ht="15" spans="1:22">
      <c r="A57" s="55"/>
      <c r="B57" s="49" t="s">
        <v>118</v>
      </c>
      <c r="C57" s="47">
        <v>2</v>
      </c>
      <c r="D57" s="32" t="s">
        <v>25</v>
      </c>
      <c r="E57" s="32">
        <v>1</v>
      </c>
      <c r="F57" s="32" t="s">
        <v>40</v>
      </c>
      <c r="G57" s="48">
        <v>1000</v>
      </c>
      <c r="H57" s="43">
        <f t="shared" si="4"/>
        <v>2000</v>
      </c>
      <c r="I57" s="75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</row>
    <row r="58" ht="15.6" spans="1:22">
      <c r="A58" s="35" t="s">
        <v>119</v>
      </c>
      <c r="B58" s="36"/>
      <c r="C58" s="37"/>
      <c r="D58" s="37"/>
      <c r="E58" s="37"/>
      <c r="F58" s="37"/>
      <c r="G58" s="38"/>
      <c r="H58" s="39">
        <f>SUM(H50:H57)</f>
        <v>19000</v>
      </c>
      <c r="I58" s="68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</row>
    <row r="59" ht="15" spans="1:22">
      <c r="A59" s="56" t="s">
        <v>120</v>
      </c>
      <c r="B59" s="49" t="s">
        <v>121</v>
      </c>
      <c r="C59" s="32">
        <v>1</v>
      </c>
      <c r="D59" s="32" t="s">
        <v>39</v>
      </c>
      <c r="E59" s="32">
        <v>1</v>
      </c>
      <c r="F59" s="32" t="s">
        <v>26</v>
      </c>
      <c r="G59" s="48">
        <v>3000</v>
      </c>
      <c r="H59" s="43">
        <f t="shared" ref="H59:H61" si="5">E59*G59*C59</f>
        <v>3000</v>
      </c>
      <c r="I59" s="78" t="s">
        <v>122</v>
      </c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</row>
    <row r="60" ht="15" spans="1:22">
      <c r="A60" s="45"/>
      <c r="B60" s="49" t="s">
        <v>123</v>
      </c>
      <c r="C60" s="32">
        <v>1</v>
      </c>
      <c r="D60" s="32" t="s">
        <v>39</v>
      </c>
      <c r="E60" s="32">
        <v>1</v>
      </c>
      <c r="F60" s="32" t="s">
        <v>26</v>
      </c>
      <c r="G60" s="48">
        <v>6000</v>
      </c>
      <c r="H60" s="43">
        <f t="shared" si="5"/>
        <v>6000</v>
      </c>
      <c r="I60" s="78" t="s">
        <v>124</v>
      </c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s="1" customFormat="1" ht="30" spans="1:22">
      <c r="A61" s="57"/>
      <c r="B61" s="49" t="s">
        <v>125</v>
      </c>
      <c r="C61" s="32">
        <v>1</v>
      </c>
      <c r="D61" s="32" t="s">
        <v>39</v>
      </c>
      <c r="E61" s="32">
        <v>1</v>
      </c>
      <c r="F61" s="32" t="s">
        <v>126</v>
      </c>
      <c r="G61" s="48">
        <v>2000</v>
      </c>
      <c r="H61" s="43">
        <f t="shared" si="5"/>
        <v>2000</v>
      </c>
      <c r="I61" s="78" t="s">
        <v>127</v>
      </c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ht="30" spans="1:22">
      <c r="A62" s="58"/>
      <c r="B62" s="49" t="s">
        <v>128</v>
      </c>
      <c r="C62" s="32">
        <v>1</v>
      </c>
      <c r="D62" s="32" t="s">
        <v>25</v>
      </c>
      <c r="E62" s="32">
        <v>1</v>
      </c>
      <c r="F62" s="32" t="s">
        <v>40</v>
      </c>
      <c r="G62" s="48">
        <v>600</v>
      </c>
      <c r="H62" s="43">
        <f t="shared" ref="H62:H65" si="6">C62*E62*G62</f>
        <v>600</v>
      </c>
      <c r="I62" s="78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ht="15.6" spans="1:22">
      <c r="A63" s="35" t="s">
        <v>129</v>
      </c>
      <c r="B63" s="36"/>
      <c r="C63" s="37"/>
      <c r="D63" s="37"/>
      <c r="E63" s="37"/>
      <c r="F63" s="37"/>
      <c r="G63" s="38"/>
      <c r="H63" s="39">
        <f>SUM(H59:H62)</f>
        <v>11600</v>
      </c>
      <c r="I63" s="68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ht="15" spans="1:22">
      <c r="A64" s="56" t="s">
        <v>130</v>
      </c>
      <c r="B64" s="40" t="s">
        <v>131</v>
      </c>
      <c r="C64" s="32">
        <v>1</v>
      </c>
      <c r="D64" s="32" t="s">
        <v>39</v>
      </c>
      <c r="E64" s="32">
        <v>1</v>
      </c>
      <c r="F64" s="32" t="s">
        <v>40</v>
      </c>
      <c r="G64" s="48">
        <v>5000</v>
      </c>
      <c r="H64" s="43">
        <f t="shared" si="6"/>
        <v>5000</v>
      </c>
      <c r="I64" s="71" t="s">
        <v>132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ht="15" spans="1:22">
      <c r="A65" s="45"/>
      <c r="B65" s="40" t="s">
        <v>133</v>
      </c>
      <c r="C65" s="32">
        <v>1</v>
      </c>
      <c r="D65" s="32" t="s">
        <v>39</v>
      </c>
      <c r="E65" s="32">
        <v>1</v>
      </c>
      <c r="F65" s="32" t="s">
        <v>40</v>
      </c>
      <c r="G65" s="48">
        <v>25000</v>
      </c>
      <c r="H65" s="43">
        <f t="shared" si="6"/>
        <v>25000</v>
      </c>
      <c r="I65" s="71" t="s">
        <v>134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ht="15.6" spans="1:22">
      <c r="A66" s="35" t="s">
        <v>135</v>
      </c>
      <c r="B66" s="36"/>
      <c r="C66" s="37"/>
      <c r="D66" s="37"/>
      <c r="E66" s="37"/>
      <c r="F66" s="37"/>
      <c r="G66" s="38"/>
      <c r="H66" s="39">
        <f>SUM(H64:H65)</f>
        <v>30000</v>
      </c>
      <c r="I66" s="68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s="1" customFormat="1" ht="15" spans="1:22">
      <c r="A67" s="56" t="s">
        <v>136</v>
      </c>
      <c r="B67" s="40" t="s">
        <v>137</v>
      </c>
      <c r="C67" s="32">
        <v>18</v>
      </c>
      <c r="D67" s="50" t="s">
        <v>55</v>
      </c>
      <c r="E67" s="32">
        <v>1</v>
      </c>
      <c r="F67" s="32" t="s">
        <v>40</v>
      </c>
      <c r="G67" s="48">
        <v>100</v>
      </c>
      <c r="H67" s="43">
        <f t="shared" ref="H67:H75" si="7">C67*E67*G67</f>
        <v>1800</v>
      </c>
      <c r="I67" s="71" t="s">
        <v>138</v>
      </c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s="1" customFormat="1" ht="15" spans="1:22">
      <c r="A68" s="45"/>
      <c r="B68" s="40" t="s">
        <v>139</v>
      </c>
      <c r="C68" s="32">
        <v>4</v>
      </c>
      <c r="D68" s="50" t="s">
        <v>55</v>
      </c>
      <c r="E68" s="32">
        <v>1</v>
      </c>
      <c r="F68" s="32" t="s">
        <v>40</v>
      </c>
      <c r="G68" s="48">
        <v>1500</v>
      </c>
      <c r="H68" s="43">
        <f t="shared" si="7"/>
        <v>6000</v>
      </c>
      <c r="I68" s="71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="1" customFormat="1" ht="15" spans="1:22">
      <c r="A69" s="45"/>
      <c r="B69" s="40"/>
      <c r="C69" s="32">
        <v>8</v>
      </c>
      <c r="D69" s="50" t="s">
        <v>55</v>
      </c>
      <c r="E69" s="32">
        <v>1</v>
      </c>
      <c r="F69" s="32" t="s">
        <v>40</v>
      </c>
      <c r="G69" s="48">
        <v>1000</v>
      </c>
      <c r="H69" s="43">
        <f t="shared" si="7"/>
        <v>8000</v>
      </c>
      <c r="I69" s="71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="1" customFormat="1" ht="15" spans="1:22">
      <c r="A70" s="45"/>
      <c r="B70" s="40"/>
      <c r="C70" s="32">
        <v>12</v>
      </c>
      <c r="D70" s="50" t="s">
        <v>55</v>
      </c>
      <c r="E70" s="32">
        <v>1</v>
      </c>
      <c r="F70" s="32" t="s">
        <v>40</v>
      </c>
      <c r="G70" s="48">
        <v>500</v>
      </c>
      <c r="H70" s="43">
        <f t="shared" si="7"/>
        <v>6000</v>
      </c>
      <c r="I70" s="71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="1" customFormat="1" ht="15" spans="1:22">
      <c r="A71" s="45"/>
      <c r="B71" s="40"/>
      <c r="C71" s="32">
        <v>48</v>
      </c>
      <c r="D71" s="50" t="s">
        <v>55</v>
      </c>
      <c r="E71" s="32">
        <v>1</v>
      </c>
      <c r="F71" s="32" t="s">
        <v>40</v>
      </c>
      <c r="G71" s="48">
        <v>300</v>
      </c>
      <c r="H71" s="43">
        <f t="shared" si="7"/>
        <v>14400</v>
      </c>
      <c r="I71" s="71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s="1" customFormat="1" ht="15" spans="1:22">
      <c r="A72" s="45"/>
      <c r="B72" s="40" t="s">
        <v>140</v>
      </c>
      <c r="C72" s="32">
        <v>46</v>
      </c>
      <c r="D72" s="50" t="s">
        <v>55</v>
      </c>
      <c r="E72" s="32">
        <v>1</v>
      </c>
      <c r="F72" s="32" t="s">
        <v>40</v>
      </c>
      <c r="G72" s="48">
        <v>79</v>
      </c>
      <c r="H72" s="43">
        <f t="shared" si="7"/>
        <v>3634</v>
      </c>
      <c r="I72" s="71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</row>
    <row r="73" s="1" customFormat="1" ht="15" spans="1:22">
      <c r="A73" s="45"/>
      <c r="B73" s="40"/>
      <c r="C73" s="32">
        <v>92</v>
      </c>
      <c r="D73" s="50" t="s">
        <v>55</v>
      </c>
      <c r="E73" s="32">
        <v>1</v>
      </c>
      <c r="F73" s="32" t="s">
        <v>40</v>
      </c>
      <c r="G73" s="48">
        <v>65</v>
      </c>
      <c r="H73" s="43">
        <f t="shared" si="7"/>
        <v>5980</v>
      </c>
      <c r="I73" s="71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</row>
    <row r="74" s="1" customFormat="1" ht="15" customHeight="1" spans="1:22">
      <c r="A74" s="45"/>
      <c r="B74" s="40"/>
      <c r="C74" s="32">
        <v>138</v>
      </c>
      <c r="D74" s="50" t="s">
        <v>55</v>
      </c>
      <c r="E74" s="32">
        <v>1</v>
      </c>
      <c r="F74" s="32" t="s">
        <v>40</v>
      </c>
      <c r="G74" s="48">
        <v>62</v>
      </c>
      <c r="H74" s="43">
        <f t="shared" si="7"/>
        <v>8556</v>
      </c>
      <c r="I74" s="71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</row>
    <row r="75" s="1" customFormat="1" ht="15" customHeight="1" spans="1:22">
      <c r="A75" s="58"/>
      <c r="B75" s="40" t="s">
        <v>141</v>
      </c>
      <c r="C75" s="32">
        <v>1</v>
      </c>
      <c r="D75" s="50" t="s">
        <v>25</v>
      </c>
      <c r="E75" s="32">
        <v>1</v>
      </c>
      <c r="F75" s="32" t="s">
        <v>40</v>
      </c>
      <c r="G75" s="48">
        <v>482</v>
      </c>
      <c r="H75" s="43">
        <f t="shared" si="7"/>
        <v>482</v>
      </c>
      <c r="I75" s="71" t="s">
        <v>142</v>
      </c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</row>
    <row r="76" s="1" customFormat="1" ht="15.6" spans="1:22">
      <c r="A76" s="35" t="s">
        <v>143</v>
      </c>
      <c r="B76" s="36"/>
      <c r="C76" s="37"/>
      <c r="D76" s="37"/>
      <c r="E76" s="37"/>
      <c r="F76" s="37"/>
      <c r="G76" s="38"/>
      <c r="H76" s="39">
        <f>SUM(H67:H75)</f>
        <v>54852</v>
      </c>
      <c r="I76" s="68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</row>
    <row r="77" ht="15" spans="1:22">
      <c r="A77" s="57" t="s">
        <v>144</v>
      </c>
      <c r="B77" s="44" t="s">
        <v>145</v>
      </c>
      <c r="C77" s="32">
        <v>3</v>
      </c>
      <c r="D77" s="32" t="s">
        <v>39</v>
      </c>
      <c r="E77" s="32">
        <v>4</v>
      </c>
      <c r="F77" s="32" t="s">
        <v>26</v>
      </c>
      <c r="G77" s="48">
        <v>500</v>
      </c>
      <c r="H77" s="43">
        <f>C77*E77*G77</f>
        <v>6000</v>
      </c>
      <c r="I77" s="87" t="s">
        <v>146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ht="15" spans="1:22">
      <c r="A78" s="79"/>
      <c r="B78" s="44" t="s">
        <v>147</v>
      </c>
      <c r="C78" s="32">
        <v>3</v>
      </c>
      <c r="D78" s="32" t="s">
        <v>39</v>
      </c>
      <c r="E78" s="32">
        <v>1</v>
      </c>
      <c r="F78" s="32" t="s">
        <v>40</v>
      </c>
      <c r="G78" s="48">
        <v>2000</v>
      </c>
      <c r="H78" s="43">
        <f t="shared" ref="H78:H81" si="8">G78*E78*C78</f>
        <v>6000</v>
      </c>
      <c r="I78" s="87" t="s">
        <v>148</v>
      </c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</row>
    <row r="79" ht="15" spans="1:22">
      <c r="A79" s="79"/>
      <c r="B79" s="44" t="s">
        <v>149</v>
      </c>
      <c r="C79" s="32">
        <v>3</v>
      </c>
      <c r="D79" s="32" t="s">
        <v>39</v>
      </c>
      <c r="E79" s="32">
        <v>4</v>
      </c>
      <c r="F79" s="32" t="s">
        <v>26</v>
      </c>
      <c r="G79" s="48">
        <v>600</v>
      </c>
      <c r="H79" s="43">
        <f>C79*E79*G79</f>
        <v>7200</v>
      </c>
      <c r="I79" s="87" t="s">
        <v>150</v>
      </c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</row>
    <row r="80" ht="30" spans="1:22">
      <c r="A80" s="79"/>
      <c r="B80" s="40" t="s">
        <v>151</v>
      </c>
      <c r="C80" s="32">
        <v>1</v>
      </c>
      <c r="D80" s="32" t="s">
        <v>39</v>
      </c>
      <c r="E80" s="32">
        <v>2</v>
      </c>
      <c r="F80" s="32" t="s">
        <v>26</v>
      </c>
      <c r="G80" s="48">
        <v>300</v>
      </c>
      <c r="H80" s="43">
        <f t="shared" si="8"/>
        <v>600</v>
      </c>
      <c r="I80" s="88" t="s">
        <v>152</v>
      </c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</row>
    <row r="81" ht="30" spans="1:22">
      <c r="A81" s="79"/>
      <c r="B81" s="40" t="s">
        <v>153</v>
      </c>
      <c r="C81" s="32">
        <v>1</v>
      </c>
      <c r="D81" s="32" t="s">
        <v>39</v>
      </c>
      <c r="E81" s="32">
        <v>2</v>
      </c>
      <c r="F81" s="32" t="s">
        <v>26</v>
      </c>
      <c r="G81" s="48">
        <v>100</v>
      </c>
      <c r="H81" s="43">
        <f t="shared" si="8"/>
        <v>200</v>
      </c>
      <c r="I81" s="89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</row>
    <row r="82" ht="15.6" spans="1:22">
      <c r="A82" s="35" t="s">
        <v>154</v>
      </c>
      <c r="B82" s="36"/>
      <c r="C82" s="37"/>
      <c r="D82" s="37"/>
      <c r="E82" s="37"/>
      <c r="F82" s="37"/>
      <c r="G82" s="38"/>
      <c r="H82" s="39">
        <f>SUM(H77:H81)</f>
        <v>20000</v>
      </c>
      <c r="I82" s="68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</row>
    <row r="83" ht="15.6" spans="1:22">
      <c r="A83" s="80" t="s">
        <v>155</v>
      </c>
      <c r="B83" s="81"/>
      <c r="C83" s="81"/>
      <c r="D83" s="81"/>
      <c r="E83" s="81"/>
      <c r="F83" s="81"/>
      <c r="G83" s="82"/>
      <c r="H83" s="83">
        <f>H16+H23+H63+H58+H66+H49+H82+H76</f>
        <v>324156</v>
      </c>
      <c r="I83" s="90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ht="15.6" spans="1:9">
      <c r="A84" s="80" t="s">
        <v>156</v>
      </c>
      <c r="B84" s="81"/>
      <c r="C84" s="81"/>
      <c r="D84" s="81"/>
      <c r="E84" s="81"/>
      <c r="F84" s="81"/>
      <c r="G84" s="82"/>
      <c r="H84" s="83">
        <f>H83*0.1</f>
        <v>32415.6</v>
      </c>
      <c r="I84" s="90"/>
    </row>
    <row r="85" ht="15.6" spans="1:9">
      <c r="A85" s="84" t="s">
        <v>157</v>
      </c>
      <c r="B85" s="85"/>
      <c r="C85" s="85"/>
      <c r="D85" s="85"/>
      <c r="E85" s="85"/>
      <c r="F85" s="85"/>
      <c r="G85" s="85"/>
      <c r="H85" s="86">
        <f>H83+H84</f>
        <v>356571.6</v>
      </c>
      <c r="I85" s="91"/>
    </row>
    <row r="86" s="1" customFormat="1" ht="15.6" spans="1:9">
      <c r="A86" s="84" t="s">
        <v>158</v>
      </c>
      <c r="B86" s="85"/>
      <c r="C86" s="85"/>
      <c r="D86" s="85"/>
      <c r="E86" s="85"/>
      <c r="F86" s="85"/>
      <c r="G86" s="85"/>
      <c r="H86" s="86">
        <v>352693.414</v>
      </c>
      <c r="I86" s="91"/>
    </row>
    <row r="87" ht="15.6" spans="1:9">
      <c r="A87" s="80" t="s">
        <v>159</v>
      </c>
      <c r="B87" s="81"/>
      <c r="C87" s="81"/>
      <c r="D87" s="81"/>
      <c r="E87" s="81"/>
      <c r="F87" s="81"/>
      <c r="G87" s="82"/>
      <c r="H87" s="83">
        <f>H86*1.06</f>
        <v>373855.01884</v>
      </c>
      <c r="I87" s="90"/>
    </row>
  </sheetData>
  <mergeCells count="30">
    <mergeCell ref="C8:H8"/>
    <mergeCell ref="C9:F9"/>
    <mergeCell ref="G9:H9"/>
    <mergeCell ref="A13:B13"/>
    <mergeCell ref="A16:B16"/>
    <mergeCell ref="A23:B23"/>
    <mergeCell ref="A49:B49"/>
    <mergeCell ref="A58:B58"/>
    <mergeCell ref="A63:B63"/>
    <mergeCell ref="A66:B66"/>
    <mergeCell ref="A76:B76"/>
    <mergeCell ref="A82:B82"/>
    <mergeCell ref="A83:G83"/>
    <mergeCell ref="A84:G84"/>
    <mergeCell ref="A85:G85"/>
    <mergeCell ref="A86:G86"/>
    <mergeCell ref="A87:G87"/>
    <mergeCell ref="A11:A12"/>
    <mergeCell ref="A14:A15"/>
    <mergeCell ref="A17:A22"/>
    <mergeCell ref="A24:A48"/>
    <mergeCell ref="A50:A57"/>
    <mergeCell ref="A59:A62"/>
    <mergeCell ref="A64:A65"/>
    <mergeCell ref="A67:A75"/>
    <mergeCell ref="A77:A81"/>
    <mergeCell ref="B68:B71"/>
    <mergeCell ref="B72:B74"/>
    <mergeCell ref="I80:I81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业务大比武年终大赛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2019-01-24T02:49:50Z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