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'报价单-地接社'!$A$1:$G$34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<sst xmlns="http://schemas.openxmlformats.org/spreadsheetml/2006/main" count="168" uniqueCount="95">
  <si>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</si>
  <si>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</si>
  <si>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</si>
  <si>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</si>
  <si>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</si>
  <si>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</si>
  <si>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</si>
  <si>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</si>
  <si>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</si>
  <si>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</si>
  <si>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</si>
  <si>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</si>
  <si>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</si>
  <si>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</si>
  <si>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</si>
  <si>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</si>
  <si>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</si>
  <si>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</si>
  <si>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</si>
  <si>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</si>
  <si>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</si>
  <si>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</si>
  <si>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</si>
  <si>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</si>
  <si>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</si>
  <si>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</si>
  <si>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</si>
  <si>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</si>
  <si>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</si>
  <si>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</si>
  <si>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</si>
  <si>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</si>
  <si>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</si>
  <si>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</si>
  <si>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</si>
  <si>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</si>
  <si>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</si>
  <si>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</si>
  <si>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</si>
  <si>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</si>
  <si>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</si>
  <si>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</si>
  <si>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</si>
  <si>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</si>
  <si>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</si>
  <si>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</si>
  <si>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</si>
  <si>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</si>
  <si>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</si>
  <si>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</si>
  <si>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</si>
  <si>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</si>
  <si>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</si>
  <si>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</si>
  <si>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</si>
  <si>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</si>
  <si>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</si>
  <si>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</si>
  <si>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</si>
  <si>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</si>
  <si>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</si>
  <si>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</si>
  <si>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</si>
  <si>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</si>
  <si>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</si>
  <si>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</si>
  <si>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</si>
  <si>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</si>
  <si>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</si>
  <si>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</si>
  <si>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</si>
  <si>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</si>
  <si>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</si>
  <si>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</si>
  <si>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</si>
  <si>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</si>
  <si>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</si>
  <si>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</si>
  <si>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</si>
  <si>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</si>
  <si>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</si>
  <si>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项目名称：7.7再明候晓晓贵阳会PUR2406065</t>
  </si>
  <si>
    <t>活动时间：7月7日</t>
  </si>
  <si>
    <t>活动地点：贵阳</t>
  </si>
  <si>
    <t>拟参加人数：40人</t>
  </si>
  <si>
    <t>住宿酒店名称</t>
  </si>
  <si>
    <t>直采</t>
  </si>
  <si>
    <t>填写使用日期</t>
  </si>
  <si>
    <t>贵阳武岳酒店—西江禾木有舍精品客栈
（距离约200公里，50座大巴全天包车）</t>
  </si>
  <si>
    <t>西江禾木有舍精品客栈-贵阳武岳酒店
（距离约200公里，50座大巴全天包车）</t>
  </si>
  <si>
    <t>用餐</t>
  </si>
  <si>
    <t>7.6午餐</t>
  </si>
  <si>
    <t>7.6晚餐</t>
  </si>
  <si>
    <t>7.7早餐</t>
  </si>
  <si>
    <t>7.7午餐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</si>
</sst>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4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48" applyNumberFormat="0" applyAlignment="0" applyProtection="0">
      <alignment vertical="center"/>
    </xf>
    <xf numFmtId="0" fontId="25" fillId="11" borderId="49" applyNumberFormat="0" applyAlignment="0" applyProtection="0">
      <alignment vertical="center"/>
    </xf>
    <xf numFmtId="0" fontId="26" fillId="11" borderId="48" applyNumberFormat="0" applyAlignment="0" applyProtection="0">
      <alignment vertical="center"/>
    </xf>
    <xf numFmtId="0" fontId="27" fillId="12" borderId="50" applyNumberFormat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</cellStyleXfs>
  <cellXfs count="12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/>
    </xf>
    <xf numFmtId="9" fontId="3" fillId="2" borderId="27" xfId="0" applyNumberFormat="1" applyFont="1" applyFill="1" applyBorder="1" applyAlignment="1">
      <alignment horizontal="center" vertical="center"/>
    </xf>
    <xf numFmtId="9" fontId="3" fillId="2" borderId="28" xfId="0" applyNumberFormat="1" applyFont="1" applyFill="1" applyBorder="1" applyAlignment="1">
      <alignment horizontal="center" vertical="center"/>
    </xf>
    <xf numFmtId="9" fontId="3" fillId="2" borderId="29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10" fontId="3" fillId="2" borderId="27" xfId="0" applyNumberFormat="1" applyFont="1" applyFill="1" applyBorder="1" applyAlignment="1">
      <alignment horizontal="center" vertical="center"/>
    </xf>
    <xf numFmtId="10" fontId="3" fillId="2" borderId="28" xfId="0" applyNumberFormat="1" applyFont="1" applyFill="1" applyBorder="1" applyAlignment="1">
      <alignment horizontal="center" vertical="center"/>
    </xf>
    <xf numFmtId="10" fontId="3" fillId="2" borderId="29" xfId="0" applyNumberFormat="1" applyFont="1" applyFill="1" applyBorder="1" applyAlignment="1">
      <alignment horizontal="center" vertical="center"/>
    </xf>
    <xf numFmtId="176" fontId="2" fillId="0" borderId="30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7" fontId="3" fillId="8" borderId="31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vertical="center" wrapText="1"/>
    </xf>
    <xf numFmtId="0" fontId="10" fillId="6" borderId="37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/>
    </xf>
    <xf numFmtId="0" fontId="3" fillId="7" borderId="35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workbookViewId="0">
      <selection activeCell="D29" sqref="D29:D48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7"/>
      <c r="M1" s="99"/>
    </row>
    <row r="2" s="1" customFormat="1" spans="1:13">
      <c r="A2" s="9"/>
      <c r="B2" s="9"/>
      <c r="C2" s="10"/>
      <c r="D2" s="11"/>
      <c r="H2" s="77"/>
      <c r="M2" s="99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0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101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101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101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101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102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103"/>
    </row>
    <row r="11" s="3" customFormat="1" ht="21" customHeight="1" spans="1:13">
      <c r="A11" s="78" t="s">
        <v>23</v>
      </c>
      <c r="B11" s="79"/>
      <c r="C11" s="80" t="s">
        <v>24</v>
      </c>
      <c r="D11" s="41"/>
      <c r="E11" s="41"/>
      <c r="F11" s="41"/>
      <c r="G11" s="81">
        <f t="shared" ref="G11:G16" si="0">D11*E11*F11</f>
        <v>0</v>
      </c>
      <c r="H11" s="41">
        <f t="shared" ref="H11:H16" si="1">I11*J11*K11</f>
        <v>0</v>
      </c>
      <c r="I11" s="41"/>
      <c r="J11" s="41"/>
      <c r="K11" s="41"/>
      <c r="L11" s="104">
        <f t="shared" ref="L11:L16" si="2">G11-H11</f>
        <v>0</v>
      </c>
      <c r="M11" s="105"/>
    </row>
    <row r="12" s="3" customFormat="1" ht="21" customHeight="1" spans="1:13">
      <c r="A12" s="78"/>
      <c r="B12" s="79"/>
      <c r="C12" s="80" t="s">
        <v>24</v>
      </c>
      <c r="D12" s="41"/>
      <c r="E12" s="41"/>
      <c r="F12" s="41"/>
      <c r="G12" s="81">
        <f t="shared" si="0"/>
        <v>0</v>
      </c>
      <c r="H12" s="41">
        <f t="shared" si="1"/>
        <v>0</v>
      </c>
      <c r="I12" s="41"/>
      <c r="J12" s="41"/>
      <c r="K12" s="41"/>
      <c r="L12" s="104">
        <f t="shared" si="2"/>
        <v>0</v>
      </c>
      <c r="M12" s="105"/>
    </row>
    <row r="13" s="3" customFormat="1" ht="21" customHeight="1" spans="1:13">
      <c r="A13" s="78"/>
      <c r="B13" s="79"/>
      <c r="C13" s="80" t="s">
        <v>24</v>
      </c>
      <c r="D13" s="41"/>
      <c r="E13" s="41"/>
      <c r="F13" s="41"/>
      <c r="G13" s="81">
        <f t="shared" si="0"/>
        <v>0</v>
      </c>
      <c r="H13" s="41">
        <f t="shared" si="1"/>
        <v>0</v>
      </c>
      <c r="I13" s="41"/>
      <c r="J13" s="41"/>
      <c r="K13" s="41"/>
      <c r="L13" s="104">
        <f t="shared" si="2"/>
        <v>0</v>
      </c>
      <c r="M13" s="105"/>
    </row>
    <row r="14" s="3" customFormat="1" ht="21" customHeight="1" spans="1:13">
      <c r="A14" s="78"/>
      <c r="B14" s="79"/>
      <c r="C14" s="80" t="s">
        <v>24</v>
      </c>
      <c r="D14" s="41"/>
      <c r="E14" s="41"/>
      <c r="F14" s="41"/>
      <c r="G14" s="81">
        <f t="shared" si="0"/>
        <v>0</v>
      </c>
      <c r="H14" s="41">
        <f t="shared" si="1"/>
        <v>0</v>
      </c>
      <c r="I14" s="41"/>
      <c r="J14" s="41"/>
      <c r="K14" s="41"/>
      <c r="L14" s="104">
        <f t="shared" si="2"/>
        <v>0</v>
      </c>
      <c r="M14" s="105"/>
    </row>
    <row r="15" s="3" customFormat="1" ht="21" customHeight="1" spans="1:13">
      <c r="A15" s="78"/>
      <c r="B15" s="79"/>
      <c r="C15" s="80" t="s">
        <v>24</v>
      </c>
      <c r="D15" s="41"/>
      <c r="E15" s="41"/>
      <c r="F15" s="41"/>
      <c r="G15" s="81">
        <f t="shared" si="0"/>
        <v>0</v>
      </c>
      <c r="H15" s="41">
        <f t="shared" si="1"/>
        <v>0</v>
      </c>
      <c r="I15" s="41"/>
      <c r="J15" s="41"/>
      <c r="K15" s="41"/>
      <c r="L15" s="104">
        <f t="shared" si="2"/>
        <v>0</v>
      </c>
      <c r="M15" s="105"/>
    </row>
    <row r="16" s="3" customFormat="1" ht="21" customHeight="1" spans="1:13">
      <c r="A16" s="78" t="s">
        <v>23</v>
      </c>
      <c r="B16" s="79"/>
      <c r="C16" s="80"/>
      <c r="D16" s="41"/>
      <c r="E16" s="41"/>
      <c r="F16" s="41"/>
      <c r="G16" s="81">
        <f t="shared" si="0"/>
        <v>0</v>
      </c>
      <c r="H16" s="41">
        <f t="shared" si="1"/>
        <v>0</v>
      </c>
      <c r="I16" s="41"/>
      <c r="J16" s="41"/>
      <c r="K16" s="41"/>
      <c r="L16" s="104">
        <f t="shared" si="2"/>
        <v>0</v>
      </c>
      <c r="M16" s="105"/>
    </row>
    <row r="17" s="3" customFormat="1" ht="21" customHeight="1" spans="1:13">
      <c r="A17" s="32" t="s">
        <v>25</v>
      </c>
      <c r="B17" s="33"/>
      <c r="C17" s="33"/>
      <c r="D17" s="33"/>
      <c r="E17" s="33"/>
      <c r="F17" s="34"/>
      <c r="G17" s="35">
        <f>SUM(G11:G16)</f>
        <v>0</v>
      </c>
      <c r="H17" s="82">
        <f>SUM(H11:H16)</f>
        <v>0</v>
      </c>
      <c r="I17" s="106"/>
      <c r="J17" s="106"/>
      <c r="K17" s="106"/>
      <c r="L17" s="106"/>
      <c r="M17" s="107"/>
    </row>
    <row r="18" s="4" customFormat="1" ht="18" customHeight="1" spans="1:13">
      <c r="A18" s="24" t="s">
        <v>26</v>
      </c>
      <c r="B18" s="25"/>
      <c r="C18" s="25"/>
      <c r="D18" s="25"/>
      <c r="E18" s="25"/>
      <c r="F18" s="25"/>
      <c r="G18" s="26"/>
      <c r="H18" s="24"/>
      <c r="I18" s="25"/>
      <c r="J18" s="25"/>
      <c r="K18" s="25"/>
      <c r="L18" s="25"/>
      <c r="M18" s="103"/>
    </row>
    <row r="19" s="3" customFormat="1" ht="18" customHeight="1" spans="1:13">
      <c r="A19" s="83" t="s">
        <v>27</v>
      </c>
      <c r="B19" s="37"/>
      <c r="C19" s="37" t="s">
        <v>24</v>
      </c>
      <c r="D19" s="38"/>
      <c r="E19" s="38">
        <v>20</v>
      </c>
      <c r="F19" s="38">
        <v>2</v>
      </c>
      <c r="G19" s="39">
        <f t="shared" ref="G19:G25" si="3">F19*E19*D19</f>
        <v>0</v>
      </c>
      <c r="H19" s="41">
        <f t="shared" ref="H19:H25" si="4">I19*J19*K19</f>
        <v>0</v>
      </c>
      <c r="I19" s="108"/>
      <c r="J19" s="108">
        <v>27</v>
      </c>
      <c r="K19" s="108">
        <v>1</v>
      </c>
      <c r="L19" s="41">
        <f t="shared" ref="L19:L25" si="5">H19-G19</f>
        <v>0</v>
      </c>
      <c r="M19" s="109"/>
    </row>
    <row r="20" s="3" customFormat="1" ht="18" customHeight="1" spans="1:13">
      <c r="A20" s="36"/>
      <c r="B20" s="37"/>
      <c r="C20" s="37" t="s">
        <v>24</v>
      </c>
      <c r="D20" s="41"/>
      <c r="E20" s="41">
        <v>5</v>
      </c>
      <c r="F20" s="41">
        <v>2</v>
      </c>
      <c r="G20" s="42">
        <f t="shared" si="3"/>
        <v>0</v>
      </c>
      <c r="H20" s="41">
        <f t="shared" si="4"/>
        <v>0</v>
      </c>
      <c r="I20" s="54"/>
      <c r="J20" s="54">
        <v>2</v>
      </c>
      <c r="K20" s="54">
        <v>1</v>
      </c>
      <c r="L20" s="41">
        <f t="shared" si="5"/>
        <v>0</v>
      </c>
      <c r="M20" s="109"/>
    </row>
    <row r="21" s="3" customFormat="1" ht="18" customHeight="1" spans="1:13">
      <c r="A21" s="36"/>
      <c r="B21" s="37"/>
      <c r="C21" s="37" t="s">
        <v>24</v>
      </c>
      <c r="D21" s="38"/>
      <c r="E21" s="41">
        <v>10</v>
      </c>
      <c r="F21" s="41">
        <v>2</v>
      </c>
      <c r="G21" s="42">
        <f t="shared" si="3"/>
        <v>0</v>
      </c>
      <c r="H21" s="41">
        <f t="shared" si="4"/>
        <v>0</v>
      </c>
      <c r="I21" s="110"/>
      <c r="J21" s="54">
        <v>0</v>
      </c>
      <c r="K21" s="54">
        <v>1</v>
      </c>
      <c r="L21" s="41">
        <f t="shared" si="5"/>
        <v>0</v>
      </c>
      <c r="M21" s="109"/>
    </row>
    <row r="22" s="3" customFormat="1" ht="18" customHeight="1" spans="1:13">
      <c r="A22" s="36"/>
      <c r="B22" s="37"/>
      <c r="C22" s="37" t="s">
        <v>24</v>
      </c>
      <c r="D22" s="41"/>
      <c r="E22" s="41">
        <v>5</v>
      </c>
      <c r="F22" s="41">
        <v>2</v>
      </c>
      <c r="G22" s="42">
        <f t="shared" si="3"/>
        <v>0</v>
      </c>
      <c r="H22" s="41">
        <f t="shared" si="4"/>
        <v>0</v>
      </c>
      <c r="I22" s="111"/>
      <c r="J22" s="54">
        <v>2</v>
      </c>
      <c r="K22" s="54">
        <v>1</v>
      </c>
      <c r="L22" s="41">
        <f t="shared" si="5"/>
        <v>0</v>
      </c>
      <c r="M22" s="109"/>
    </row>
    <row r="23" s="3" customFormat="1" ht="18" customHeight="1" spans="1:13">
      <c r="A23" s="83" t="s">
        <v>28</v>
      </c>
      <c r="B23" s="84"/>
      <c r="C23" s="37" t="s">
        <v>24</v>
      </c>
      <c r="D23" s="41"/>
      <c r="E23" s="41">
        <v>1</v>
      </c>
      <c r="F23" s="41">
        <v>2</v>
      </c>
      <c r="G23" s="42">
        <f t="shared" si="3"/>
        <v>0</v>
      </c>
      <c r="H23" s="41">
        <f t="shared" si="4"/>
        <v>0</v>
      </c>
      <c r="I23" s="41"/>
      <c r="J23" s="41">
        <v>1</v>
      </c>
      <c r="K23" s="41">
        <v>2</v>
      </c>
      <c r="L23" s="41">
        <f t="shared" si="5"/>
        <v>0</v>
      </c>
      <c r="M23" s="105"/>
    </row>
    <row r="24" s="3" customFormat="1" ht="18" customHeight="1" spans="1:13">
      <c r="A24" s="36"/>
      <c r="B24" s="84"/>
      <c r="C24" s="37" t="s">
        <v>24</v>
      </c>
      <c r="D24" s="41"/>
      <c r="E24" s="41">
        <v>2</v>
      </c>
      <c r="F24" s="41">
        <v>2</v>
      </c>
      <c r="G24" s="42">
        <f t="shared" si="3"/>
        <v>0</v>
      </c>
      <c r="H24" s="41">
        <f t="shared" si="4"/>
        <v>0</v>
      </c>
      <c r="I24" s="41"/>
      <c r="J24" s="41">
        <v>1</v>
      </c>
      <c r="K24" s="41">
        <v>2</v>
      </c>
      <c r="L24" s="41">
        <f t="shared" si="5"/>
        <v>0</v>
      </c>
      <c r="M24" s="105"/>
    </row>
    <row r="25" s="3" customFormat="1" ht="18" customHeight="1" spans="1:13">
      <c r="A25" s="36"/>
      <c r="B25" s="84"/>
      <c r="C25" s="37" t="s">
        <v>24</v>
      </c>
      <c r="D25" s="41"/>
      <c r="E25" s="41">
        <v>1</v>
      </c>
      <c r="F25" s="41">
        <v>3</v>
      </c>
      <c r="G25" s="42">
        <f t="shared" si="3"/>
        <v>0</v>
      </c>
      <c r="H25" s="41">
        <f t="shared" si="4"/>
        <v>0</v>
      </c>
      <c r="I25" s="41"/>
      <c r="J25" s="41">
        <v>1</v>
      </c>
      <c r="K25" s="41">
        <v>3</v>
      </c>
      <c r="L25" s="41">
        <f t="shared" si="5"/>
        <v>0</v>
      </c>
      <c r="M25" s="109"/>
    </row>
    <row r="26" s="3" customFormat="1" ht="17.25" customHeight="1" spans="1:13">
      <c r="A26" s="85" t="s">
        <v>29</v>
      </c>
      <c r="B26" s="86"/>
      <c r="C26" s="86"/>
      <c r="D26" s="86"/>
      <c r="E26" s="86"/>
      <c r="F26" s="86"/>
      <c r="G26" s="87">
        <f>SUM(G19:G22)</f>
        <v>0</v>
      </c>
      <c r="H26" s="88">
        <f>SUM(H19:H25)</f>
        <v>0</v>
      </c>
      <c r="I26" s="112"/>
      <c r="J26" s="113"/>
      <c r="K26" s="113"/>
      <c r="L26" s="113"/>
      <c r="M26" s="114"/>
    </row>
    <row r="27" s="3" customFormat="1" ht="17.25" customHeight="1" spans="1:14">
      <c r="A27" s="46" t="s">
        <v>30</v>
      </c>
      <c r="B27" s="47"/>
      <c r="C27" s="47"/>
      <c r="D27" s="47"/>
      <c r="E27" s="47"/>
      <c r="F27" s="47"/>
      <c r="G27" s="48">
        <f>SUM(G19:G25)</f>
        <v>0</v>
      </c>
      <c r="H27" s="89">
        <f>SUM(H19:H25)</f>
        <v>0</v>
      </c>
      <c r="I27" s="115"/>
      <c r="J27" s="116"/>
      <c r="K27" s="116"/>
      <c r="L27" s="116"/>
      <c r="M27" s="117"/>
      <c r="N27" s="49"/>
    </row>
    <row r="28" s="4" customFormat="1" ht="17.25" customHeight="1" spans="1:13">
      <c r="A28" s="24" t="s">
        <v>31</v>
      </c>
      <c r="B28" s="25"/>
      <c r="C28" s="25"/>
      <c r="D28" s="25"/>
      <c r="E28" s="25"/>
      <c r="F28" s="25"/>
      <c r="G28" s="25"/>
      <c r="H28" s="24"/>
      <c r="I28" s="25"/>
      <c r="J28" s="25"/>
      <c r="K28" s="25"/>
      <c r="L28" s="25"/>
      <c r="M28" s="103"/>
    </row>
    <row r="29" s="3" customFormat="1" ht="17.25" customHeight="1" spans="1:13">
      <c r="A29" s="50" t="s">
        <v>32</v>
      </c>
      <c r="B29" s="50" t="s">
        <v>33</v>
      </c>
      <c r="C29" s="50" t="s">
        <v>24</v>
      </c>
      <c r="D29" s="90">
        <v>15</v>
      </c>
      <c r="E29" s="41"/>
      <c r="F29" s="41">
        <v>1</v>
      </c>
      <c r="G29" s="42">
        <f t="shared" ref="G29:G52" si="6">F29*E29*D29</f>
        <v>0</v>
      </c>
      <c r="H29" s="54">
        <f t="shared" ref="H29:H36" si="7">I29*J29*K29</f>
        <v>0</v>
      </c>
      <c r="I29" s="54"/>
      <c r="J29" s="41">
        <v>24</v>
      </c>
      <c r="K29" s="41">
        <v>1</v>
      </c>
      <c r="L29" s="41">
        <f>H29-G29</f>
        <v>0</v>
      </c>
      <c r="M29" s="118"/>
    </row>
    <row r="30" s="3" customFormat="1" ht="15.75" customHeight="1" spans="1:13">
      <c r="A30" s="91" t="s">
        <v>34</v>
      </c>
      <c r="B30" s="50" t="s">
        <v>35</v>
      </c>
      <c r="C30" s="50" t="s">
        <v>24</v>
      </c>
      <c r="D30" s="90">
        <v>60</v>
      </c>
      <c r="E30" s="41">
        <v>1</v>
      </c>
      <c r="F30" s="41">
        <v>1</v>
      </c>
      <c r="G30" s="42">
        <f t="shared" si="6"/>
        <v>60</v>
      </c>
      <c r="H30" s="54">
        <f t="shared" si="7"/>
        <v>0</v>
      </c>
      <c r="I30" s="54"/>
      <c r="J30" s="41">
        <v>0</v>
      </c>
      <c r="K30" s="41">
        <v>1</v>
      </c>
      <c r="L30" s="41">
        <f t="shared" ref="L30:L36" si="8">H30-G30</f>
        <v>-60</v>
      </c>
      <c r="M30" s="118"/>
    </row>
    <row r="31" s="5" customFormat="1" ht="17.25" customHeight="1" spans="1:13">
      <c r="A31" s="92"/>
      <c r="B31" s="50" t="s">
        <v>36</v>
      </c>
      <c r="C31" s="50" t="s">
        <v>24</v>
      </c>
      <c r="D31" s="90">
        <v>80</v>
      </c>
      <c r="E31" s="41">
        <v>1</v>
      </c>
      <c r="F31" s="41">
        <v>1</v>
      </c>
      <c r="G31" s="42">
        <f t="shared" si="6"/>
        <v>80</v>
      </c>
      <c r="H31" s="41">
        <f t="shared" si="7"/>
        <v>0</v>
      </c>
      <c r="I31" s="41"/>
      <c r="J31" s="41">
        <v>1</v>
      </c>
      <c r="K31" s="41">
        <v>1</v>
      </c>
      <c r="L31" s="41">
        <f t="shared" si="8"/>
        <v>-80</v>
      </c>
      <c r="M31" s="118"/>
    </row>
    <row r="32" s="5" customFormat="1" ht="17.25" customHeight="1" spans="1:13">
      <c r="A32" s="91" t="s">
        <v>37</v>
      </c>
      <c r="B32" s="50" t="s">
        <v>38</v>
      </c>
      <c r="C32" s="50" t="s">
        <v>24</v>
      </c>
      <c r="D32" s="93">
        <v>20</v>
      </c>
      <c r="E32" s="41">
        <v>1</v>
      </c>
      <c r="F32" s="41">
        <v>1</v>
      </c>
      <c r="G32" s="42">
        <f t="shared" si="6"/>
        <v>20</v>
      </c>
      <c r="H32" s="41">
        <f t="shared" si="7"/>
        <v>0</v>
      </c>
      <c r="I32" s="41"/>
      <c r="J32" s="41">
        <v>60</v>
      </c>
      <c r="K32" s="41">
        <v>1</v>
      </c>
      <c r="L32" s="41">
        <f t="shared" si="8"/>
        <v>-20</v>
      </c>
      <c r="M32" s="118"/>
    </row>
    <row r="33" s="5" customFormat="1" ht="17.25" customHeight="1" spans="1:13">
      <c r="A33" s="92"/>
      <c r="B33" s="50" t="s">
        <v>39</v>
      </c>
      <c r="C33" s="50" t="s">
        <v>24</v>
      </c>
      <c r="D33" s="93">
        <v>40</v>
      </c>
      <c r="E33" s="41">
        <v>1</v>
      </c>
      <c r="F33" s="41">
        <v>1</v>
      </c>
      <c r="G33" s="42">
        <f t="shared" si="6"/>
        <v>40</v>
      </c>
      <c r="H33" s="41">
        <f t="shared" si="7"/>
        <v>0</v>
      </c>
      <c r="I33" s="41"/>
      <c r="J33" s="41">
        <v>12</v>
      </c>
      <c r="K33" s="41">
        <v>1</v>
      </c>
      <c r="L33" s="41">
        <f t="shared" si="8"/>
        <v>-40</v>
      </c>
      <c r="M33" s="118"/>
    </row>
    <row r="34" s="3" customFormat="1" ht="17.25" customHeight="1" spans="1:13">
      <c r="A34" s="50" t="s">
        <v>40</v>
      </c>
      <c r="B34" s="50" t="s">
        <v>41</v>
      </c>
      <c r="C34" s="50" t="s">
        <v>24</v>
      </c>
      <c r="D34" s="93">
        <v>200</v>
      </c>
      <c r="E34" s="41"/>
      <c r="F34" s="41">
        <v>1</v>
      </c>
      <c r="G34" s="42">
        <f t="shared" si="6"/>
        <v>0</v>
      </c>
      <c r="H34" s="54">
        <f t="shared" si="7"/>
        <v>0</v>
      </c>
      <c r="I34" s="54"/>
      <c r="J34" s="41">
        <v>54</v>
      </c>
      <c r="K34" s="41">
        <v>1</v>
      </c>
      <c r="L34" s="41">
        <f t="shared" si="8"/>
        <v>0</v>
      </c>
      <c r="M34" s="119"/>
    </row>
    <row r="35" s="3" customFormat="1" ht="17.25" customHeight="1" spans="1:13">
      <c r="A35" s="50" t="s">
        <v>42</v>
      </c>
      <c r="B35" s="50" t="s">
        <v>43</v>
      </c>
      <c r="C35" s="50" t="s">
        <v>24</v>
      </c>
      <c r="D35" s="93">
        <v>200</v>
      </c>
      <c r="E35" s="41">
        <v>0</v>
      </c>
      <c r="F35" s="41">
        <v>1</v>
      </c>
      <c r="G35" s="42">
        <f t="shared" si="6"/>
        <v>0</v>
      </c>
      <c r="H35" s="54">
        <f t="shared" si="7"/>
        <v>0</v>
      </c>
      <c r="I35" s="54"/>
      <c r="J35" s="41">
        <v>360</v>
      </c>
      <c r="K35" s="41">
        <v>1</v>
      </c>
      <c r="L35" s="41">
        <f t="shared" si="8"/>
        <v>0</v>
      </c>
      <c r="M35" s="109"/>
    </row>
    <row r="36" s="5" customFormat="1" ht="17.25" customHeight="1" spans="1:13">
      <c r="A36" s="50" t="s">
        <v>44</v>
      </c>
      <c r="B36" s="50" t="s">
        <v>45</v>
      </c>
      <c r="C36" s="50" t="s">
        <v>24</v>
      </c>
      <c r="D36" s="93">
        <v>180</v>
      </c>
      <c r="E36" s="41">
        <v>0</v>
      </c>
      <c r="F36" s="41">
        <v>0</v>
      </c>
      <c r="G36" s="42">
        <f t="shared" si="6"/>
        <v>0</v>
      </c>
      <c r="H36" s="41">
        <f t="shared" si="7"/>
        <v>0</v>
      </c>
      <c r="I36" s="41"/>
      <c r="J36" s="41">
        <v>3</v>
      </c>
      <c r="K36" s="41">
        <v>1</v>
      </c>
      <c r="L36" s="41">
        <f t="shared" si="8"/>
        <v>0</v>
      </c>
      <c r="M36" s="109"/>
    </row>
    <row r="37" s="5" customFormat="1" ht="17.25" customHeight="1" spans="1:13">
      <c r="A37" s="50" t="s">
        <v>46</v>
      </c>
      <c r="B37" s="50" t="s">
        <v>47</v>
      </c>
      <c r="C37" s="50" t="s">
        <v>24</v>
      </c>
      <c r="D37" s="93">
        <v>200</v>
      </c>
      <c r="E37" s="41">
        <v>1</v>
      </c>
      <c r="F37" s="41">
        <v>1</v>
      </c>
      <c r="G37" s="42">
        <f t="shared" si="6"/>
        <v>200</v>
      </c>
      <c r="H37" s="41"/>
      <c r="I37" s="41"/>
      <c r="J37" s="41"/>
      <c r="K37" s="41"/>
      <c r="L37" s="41"/>
      <c r="M37" s="109"/>
    </row>
    <row r="38" s="5" customFormat="1" ht="17.25" customHeight="1" spans="1:13">
      <c r="A38" s="50" t="s">
        <v>48</v>
      </c>
      <c r="B38" s="50" t="s">
        <v>49</v>
      </c>
      <c r="C38" s="50" t="s">
        <v>24</v>
      </c>
      <c r="D38" s="90">
        <v>300</v>
      </c>
      <c r="E38" s="41">
        <v>0</v>
      </c>
      <c r="F38" s="41">
        <v>0</v>
      </c>
      <c r="G38" s="42">
        <f t="shared" si="6"/>
        <v>0</v>
      </c>
      <c r="H38" s="41">
        <f>I38*J38*K38</f>
        <v>0</v>
      </c>
      <c r="I38" s="41"/>
      <c r="J38" s="41">
        <v>5</v>
      </c>
      <c r="K38" s="41">
        <v>1</v>
      </c>
      <c r="L38" s="41">
        <f>H38-G38</f>
        <v>0</v>
      </c>
      <c r="M38" s="109"/>
    </row>
    <row r="39" s="5" customFormat="1" ht="17.25" customHeight="1" spans="1:13">
      <c r="A39" s="50" t="s">
        <v>50</v>
      </c>
      <c r="B39" s="50" t="s">
        <v>51</v>
      </c>
      <c r="C39" s="50" t="s">
        <v>24</v>
      </c>
      <c r="D39" s="90">
        <v>200</v>
      </c>
      <c r="E39" s="41">
        <v>0</v>
      </c>
      <c r="F39" s="41">
        <v>0</v>
      </c>
      <c r="G39" s="42">
        <f t="shared" si="6"/>
        <v>0</v>
      </c>
      <c r="H39" s="41">
        <f>I39*J39*K39</f>
        <v>0</v>
      </c>
      <c r="I39" s="41"/>
      <c r="J39" s="41">
        <v>2</v>
      </c>
      <c r="K39" s="41">
        <v>1</v>
      </c>
      <c r="L39" s="41">
        <f>H39-G39</f>
        <v>0</v>
      </c>
      <c r="M39" s="109"/>
    </row>
    <row r="40" s="5" customFormat="1" ht="17.25" customHeight="1" spans="1:13">
      <c r="A40" s="50" t="s">
        <v>52</v>
      </c>
      <c r="B40" s="50" t="s">
        <v>53</v>
      </c>
      <c r="C40" s="50"/>
      <c r="D40" s="90">
        <v>5</v>
      </c>
      <c r="E40" s="41">
        <v>0</v>
      </c>
      <c r="F40" s="41">
        <v>0</v>
      </c>
      <c r="G40" s="42">
        <f t="shared" si="6"/>
        <v>0</v>
      </c>
      <c r="H40" s="41">
        <f>I40*J40*K40</f>
        <v>0</v>
      </c>
      <c r="I40" s="41"/>
      <c r="J40" s="41">
        <v>35</v>
      </c>
      <c r="K40" s="41">
        <v>1</v>
      </c>
      <c r="L40" s="41">
        <f>H40-G40</f>
        <v>0</v>
      </c>
      <c r="M40" s="109"/>
    </row>
    <row r="41" s="3" customFormat="1" ht="17.25" customHeight="1" spans="1:13">
      <c r="A41" s="50" t="s">
        <v>54</v>
      </c>
      <c r="B41" s="50" t="s">
        <v>55</v>
      </c>
      <c r="C41" s="50" t="s">
        <v>24</v>
      </c>
      <c r="D41" s="90">
        <v>0.8</v>
      </c>
      <c r="E41" s="41"/>
      <c r="F41" s="41">
        <v>1</v>
      </c>
      <c r="G41" s="42">
        <f t="shared" si="6"/>
        <v>0</v>
      </c>
      <c r="H41" s="41">
        <f t="shared" ref="H41:H52" si="9">I41*J41*K41</f>
        <v>0</v>
      </c>
      <c r="I41" s="41"/>
      <c r="J41" s="41">
        <v>36</v>
      </c>
      <c r="K41" s="41">
        <v>2</v>
      </c>
      <c r="L41" s="41">
        <f>H41-G41</f>
        <v>0</v>
      </c>
      <c r="M41" s="109"/>
    </row>
    <row r="42" s="3" customFormat="1" ht="17.25" customHeight="1" spans="1:13">
      <c r="A42" s="50" t="s">
        <v>56</v>
      </c>
      <c r="B42" s="50" t="s">
        <v>55</v>
      </c>
      <c r="C42" s="50" t="s">
        <v>24</v>
      </c>
      <c r="D42" s="90">
        <v>1.2</v>
      </c>
      <c r="E42" s="41">
        <v>1</v>
      </c>
      <c r="F42" s="41">
        <v>1</v>
      </c>
      <c r="G42" s="42">
        <f t="shared" si="6"/>
        <v>1.2</v>
      </c>
      <c r="H42" s="41">
        <f t="shared" si="9"/>
        <v>0</v>
      </c>
      <c r="I42" s="41"/>
      <c r="J42" s="41"/>
      <c r="K42" s="41"/>
      <c r="L42" s="41"/>
      <c r="M42" s="109"/>
    </row>
    <row r="43" s="4" customFormat="1" ht="17.25" customHeight="1" spans="1:13">
      <c r="A43" s="50" t="s">
        <v>57</v>
      </c>
      <c r="B43" s="50" t="s">
        <v>58</v>
      </c>
      <c r="C43" s="50" t="s">
        <v>24</v>
      </c>
      <c r="D43" s="94">
        <v>1500</v>
      </c>
      <c r="E43" s="41">
        <v>1</v>
      </c>
      <c r="F43" s="41">
        <v>1</v>
      </c>
      <c r="G43" s="42">
        <f t="shared" si="6"/>
        <v>1500</v>
      </c>
      <c r="H43" s="41">
        <f t="shared" si="9"/>
        <v>0</v>
      </c>
      <c r="I43" s="41"/>
      <c r="J43" s="41"/>
      <c r="K43" s="41"/>
      <c r="L43" s="41"/>
      <c r="M43" s="109"/>
    </row>
    <row r="44" s="3" customFormat="1" ht="17.25" customHeight="1" spans="1:13">
      <c r="A44" s="50" t="s">
        <v>59</v>
      </c>
      <c r="B44" s="50" t="s">
        <v>60</v>
      </c>
      <c r="C44" s="50" t="s">
        <v>24</v>
      </c>
      <c r="D44" s="90">
        <v>5</v>
      </c>
      <c r="E44" s="41">
        <v>1</v>
      </c>
      <c r="F44" s="41">
        <v>1</v>
      </c>
      <c r="G44" s="42">
        <f t="shared" si="6"/>
        <v>5</v>
      </c>
      <c r="H44" s="41">
        <f t="shared" si="9"/>
        <v>0</v>
      </c>
      <c r="I44" s="41"/>
      <c r="J44" s="41">
        <v>39</v>
      </c>
      <c r="K44" s="41">
        <v>5</v>
      </c>
      <c r="L44" s="41">
        <f>H44-G44</f>
        <v>-5</v>
      </c>
      <c r="M44" s="109"/>
    </row>
    <row r="45" s="3" customFormat="1" ht="21" customHeight="1" spans="1:13">
      <c r="A45" s="50" t="s">
        <v>61</v>
      </c>
      <c r="B45" s="50" t="s">
        <v>62</v>
      </c>
      <c r="C45" s="50" t="s">
        <v>24</v>
      </c>
      <c r="D45" s="90">
        <v>10</v>
      </c>
      <c r="E45" s="41">
        <v>1</v>
      </c>
      <c r="F45" s="41">
        <v>1</v>
      </c>
      <c r="G45" s="42">
        <f t="shared" si="6"/>
        <v>10</v>
      </c>
      <c r="H45" s="41">
        <f t="shared" si="9"/>
        <v>0</v>
      </c>
      <c r="I45" s="41"/>
      <c r="J45" s="41">
        <v>40</v>
      </c>
      <c r="K45" s="41">
        <v>6</v>
      </c>
      <c r="L45" s="41">
        <f>H45-G45</f>
        <v>-10</v>
      </c>
      <c r="M45" s="109"/>
    </row>
    <row r="46" s="4" customFormat="1" ht="17.25" customHeight="1" spans="1:13">
      <c r="A46" s="50" t="s">
        <v>63</v>
      </c>
      <c r="B46" s="50" t="s">
        <v>64</v>
      </c>
      <c r="C46" s="50" t="s">
        <v>24</v>
      </c>
      <c r="D46" s="93">
        <v>8</v>
      </c>
      <c r="E46" s="41"/>
      <c r="F46" s="41">
        <v>1</v>
      </c>
      <c r="G46" s="42">
        <f t="shared" si="6"/>
        <v>0</v>
      </c>
      <c r="H46" s="41">
        <f t="shared" si="9"/>
        <v>0</v>
      </c>
      <c r="I46" s="41"/>
      <c r="J46" s="41"/>
      <c r="K46" s="41"/>
      <c r="L46" s="41"/>
      <c r="M46" s="109"/>
    </row>
    <row r="47" s="3" customFormat="1" ht="17.25" customHeight="1" spans="1:13">
      <c r="A47" s="50" t="s">
        <v>65</v>
      </c>
      <c r="B47" s="50" t="s">
        <v>64</v>
      </c>
      <c r="C47" s="50" t="s">
        <v>24</v>
      </c>
      <c r="D47" s="93">
        <v>8</v>
      </c>
      <c r="E47" s="41">
        <v>0</v>
      </c>
      <c r="F47" s="41">
        <v>1</v>
      </c>
      <c r="G47" s="42">
        <f t="shared" si="6"/>
        <v>0</v>
      </c>
      <c r="H47" s="41">
        <f t="shared" si="9"/>
        <v>0</v>
      </c>
      <c r="I47" s="41"/>
      <c r="J47" s="41"/>
      <c r="K47" s="41"/>
      <c r="L47" s="41"/>
      <c r="M47" s="109"/>
    </row>
    <row r="48" s="3" customFormat="1" ht="17.25" customHeight="1" spans="1:13">
      <c r="A48" s="50" t="s">
        <v>66</v>
      </c>
      <c r="B48" s="50" t="s">
        <v>67</v>
      </c>
      <c r="C48" s="50" t="s">
        <v>24</v>
      </c>
      <c r="D48" s="94">
        <v>3500</v>
      </c>
      <c r="E48" s="41">
        <v>0</v>
      </c>
      <c r="F48" s="41">
        <v>0</v>
      </c>
      <c r="G48" s="42">
        <f t="shared" si="6"/>
        <v>0</v>
      </c>
      <c r="H48" s="41">
        <f t="shared" si="9"/>
        <v>0</v>
      </c>
      <c r="I48" s="41"/>
      <c r="J48" s="41">
        <v>43</v>
      </c>
      <c r="K48" s="41">
        <v>9</v>
      </c>
      <c r="L48" s="41">
        <f>H48-G48</f>
        <v>0</v>
      </c>
      <c r="M48" s="109"/>
    </row>
    <row r="49" s="3" customFormat="1" ht="17.25" customHeight="1" spans="1:13">
      <c r="A49" s="50" t="s">
        <v>68</v>
      </c>
      <c r="B49" s="50"/>
      <c r="C49" s="50" t="s">
        <v>24</v>
      </c>
      <c r="D49" s="95"/>
      <c r="E49" s="41">
        <v>0</v>
      </c>
      <c r="F49" s="41">
        <v>0</v>
      </c>
      <c r="G49" s="42">
        <f t="shared" si="6"/>
        <v>0</v>
      </c>
      <c r="H49" s="41">
        <f t="shared" si="9"/>
        <v>0</v>
      </c>
      <c r="I49" s="41"/>
      <c r="J49" s="41">
        <v>44</v>
      </c>
      <c r="K49" s="41">
        <v>10</v>
      </c>
      <c r="L49" s="41">
        <f>H49-G49</f>
        <v>0</v>
      </c>
      <c r="M49" s="109"/>
    </row>
    <row r="50" s="3" customFormat="1" ht="11.4" spans="1:13">
      <c r="A50" s="50" t="s">
        <v>69</v>
      </c>
      <c r="B50" s="50"/>
      <c r="C50" s="50" t="s">
        <v>24</v>
      </c>
      <c r="D50" s="41"/>
      <c r="E50" s="41">
        <v>0</v>
      </c>
      <c r="F50" s="41">
        <v>0</v>
      </c>
      <c r="G50" s="42">
        <f t="shared" si="6"/>
        <v>0</v>
      </c>
      <c r="H50" s="41">
        <f t="shared" si="9"/>
        <v>0</v>
      </c>
      <c r="I50" s="41"/>
      <c r="J50" s="41">
        <v>45</v>
      </c>
      <c r="K50" s="41">
        <v>11</v>
      </c>
      <c r="L50" s="41">
        <f>H50-G50</f>
        <v>0</v>
      </c>
      <c r="M50" s="109"/>
    </row>
    <row r="51" s="3" customFormat="1" ht="12.75" customHeight="1" spans="1:13">
      <c r="A51" s="50" t="s">
        <v>70</v>
      </c>
      <c r="B51" s="50" t="s">
        <v>71</v>
      </c>
      <c r="C51" s="50"/>
      <c r="D51" s="95">
        <v>20</v>
      </c>
      <c r="E51" s="41">
        <v>0</v>
      </c>
      <c r="F51" s="41">
        <v>0</v>
      </c>
      <c r="G51" s="42">
        <f t="shared" si="6"/>
        <v>0</v>
      </c>
      <c r="H51" s="41">
        <f t="shared" si="9"/>
        <v>0</v>
      </c>
      <c r="I51" s="41"/>
      <c r="J51" s="41">
        <v>46</v>
      </c>
      <c r="K51" s="41">
        <v>12</v>
      </c>
      <c r="L51" s="41">
        <f>H51-G51</f>
        <v>0</v>
      </c>
      <c r="M51" s="109"/>
    </row>
    <row r="52" s="3" customFormat="1" ht="11.4" spans="1:13">
      <c r="A52" s="51"/>
      <c r="B52" s="52"/>
      <c r="C52" s="53"/>
      <c r="D52" s="54"/>
      <c r="E52" s="41"/>
      <c r="F52" s="41"/>
      <c r="G52" s="42">
        <f t="shared" si="6"/>
        <v>0</v>
      </c>
      <c r="H52" s="41">
        <f t="shared" si="9"/>
        <v>0</v>
      </c>
      <c r="I52" s="41"/>
      <c r="J52" s="41">
        <v>47</v>
      </c>
      <c r="K52" s="41">
        <v>13</v>
      </c>
      <c r="L52" s="41">
        <f>H52-G52</f>
        <v>0</v>
      </c>
      <c r="M52" s="109"/>
    </row>
    <row r="53" spans="1:13">
      <c r="A53" s="46" t="s">
        <v>72</v>
      </c>
      <c r="B53" s="47"/>
      <c r="C53" s="47"/>
      <c r="D53" s="47"/>
      <c r="E53" s="47"/>
      <c r="F53" s="47"/>
      <c r="G53" s="48">
        <f>SUM(G29:G52)</f>
        <v>1916.2</v>
      </c>
      <c r="H53" s="96">
        <f>SUM(H29:H52)</f>
        <v>0</v>
      </c>
      <c r="I53" s="116"/>
      <c r="J53" s="116"/>
      <c r="K53" s="116"/>
      <c r="L53" s="116"/>
      <c r="M53" s="120"/>
    </row>
    <row r="54" spans="1:13">
      <c r="A54" s="24" t="s">
        <v>73</v>
      </c>
      <c r="B54" s="25"/>
      <c r="C54" s="25"/>
      <c r="D54" s="25"/>
      <c r="E54" s="25"/>
      <c r="F54" s="25"/>
      <c r="G54" s="26"/>
      <c r="H54" s="24"/>
      <c r="I54" s="25"/>
      <c r="J54" s="25"/>
      <c r="K54" s="25"/>
      <c r="L54" s="25"/>
      <c r="M54" s="103"/>
    </row>
    <row r="55" spans="1:13">
      <c r="A55" s="55" t="s">
        <v>74</v>
      </c>
      <c r="B55" s="56"/>
      <c r="C55" s="57">
        <v>0.06</v>
      </c>
      <c r="D55" s="58"/>
      <c r="E55" s="58"/>
      <c r="F55" s="59"/>
      <c r="G55" s="60">
        <f>(G27+G53+G17)*C55</f>
        <v>114.972</v>
      </c>
      <c r="H55" s="97">
        <f>(H17+H27+H53)*0.06</f>
        <v>0</v>
      </c>
      <c r="I55" s="3"/>
      <c r="J55" s="3"/>
      <c r="K55" s="3"/>
      <c r="L55" s="3"/>
      <c r="M55" s="121"/>
    </row>
    <row r="56" spans="1:13">
      <c r="A56" s="61" t="s">
        <v>75</v>
      </c>
      <c r="B56" s="33"/>
      <c r="C56" s="33"/>
      <c r="D56" s="33"/>
      <c r="E56" s="33"/>
      <c r="F56" s="34"/>
      <c r="G56" s="35">
        <f>G27+G53+G55+G17</f>
        <v>2031.172</v>
      </c>
      <c r="H56" s="82">
        <f>H17+H27+H53+H55</f>
        <v>0</v>
      </c>
      <c r="I56" s="106"/>
      <c r="J56" s="106"/>
      <c r="K56" s="106"/>
      <c r="L56" s="106"/>
      <c r="M56" s="107"/>
    </row>
    <row r="57" spans="1:13">
      <c r="A57" s="62" t="s">
        <v>76</v>
      </c>
      <c r="B57" s="63"/>
      <c r="C57" s="63"/>
      <c r="D57" s="63"/>
      <c r="E57" s="63"/>
      <c r="F57" s="63"/>
      <c r="G57" s="64"/>
      <c r="H57" s="62"/>
      <c r="I57" s="63"/>
      <c r="J57" s="63"/>
      <c r="K57" s="63"/>
      <c r="L57" s="63"/>
      <c r="M57" s="122"/>
    </row>
    <row r="58" spans="1:13">
      <c r="A58" s="65" t="s">
        <v>77</v>
      </c>
      <c r="B58" s="66"/>
      <c r="C58" s="67">
        <v>0.06</v>
      </c>
      <c r="D58" s="68"/>
      <c r="E58" s="68"/>
      <c r="F58" s="69"/>
      <c r="G58" s="70">
        <f>G56*C58</f>
        <v>121.87032</v>
      </c>
      <c r="H58" s="98">
        <f>H56*0.06</f>
        <v>0</v>
      </c>
      <c r="I58" s="123"/>
      <c r="J58" s="123"/>
      <c r="K58" s="123"/>
      <c r="L58" s="123"/>
      <c r="M58" s="124"/>
    </row>
    <row r="59" ht="13.95" spans="1:13">
      <c r="A59" s="71" t="s">
        <v>78</v>
      </c>
      <c r="B59" s="72"/>
      <c r="C59" s="72"/>
      <c r="D59" s="72"/>
      <c r="E59" s="72"/>
      <c r="F59" s="72"/>
      <c r="G59" s="73">
        <f>G56+G58</f>
        <v>2153.04232</v>
      </c>
      <c r="H59" s="73">
        <f>H56+H58</f>
        <v>0</v>
      </c>
      <c r="I59" s="125"/>
      <c r="J59" s="125"/>
      <c r="K59" s="125"/>
      <c r="L59" s="125"/>
      <c r="M59" s="126"/>
    </row>
    <row r="60" ht="13.95" spans="1:13">
      <c r="A60" s="74" t="s">
        <v>79</v>
      </c>
      <c r="B60" s="75"/>
      <c r="C60" s="75"/>
      <c r="D60" s="75"/>
      <c r="E60" s="75"/>
      <c r="F60" s="75"/>
      <c r="G60" s="73">
        <f>G59/50</f>
        <v>43.0608464</v>
      </c>
      <c r="H60" s="73">
        <f>H59/50</f>
        <v>0</v>
      </c>
      <c r="I60" s="125"/>
      <c r="J60" s="125"/>
      <c r="K60" s="125"/>
      <c r="L60" s="125"/>
      <c r="M60" s="126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4"/>
  <sheetViews>
    <sheetView tabSelected="1" zoomScale="104" zoomScaleNormal="104" topLeftCell="A3" workbookViewId="0">
      <selection activeCell="I22" sqref="I22"/>
    </sheetView>
  </sheetViews>
  <sheetFormatPr defaultColWidth="9" defaultRowHeight="13.2" outlineLevelCol="7"/>
  <cols>
    <col min="1" max="1" width="13" style="6" customWidth="1"/>
    <col min="2" max="2" width="44.9916666666667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80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81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82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83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84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85</v>
      </c>
      <c r="B11" s="28" t="s">
        <v>86</v>
      </c>
      <c r="C11" s="29" t="s">
        <v>87</v>
      </c>
      <c r="D11" s="30"/>
      <c r="E11" s="30"/>
      <c r="F11" s="30"/>
      <c r="G11" s="31">
        <f>D11*E11*F11</f>
        <v>0</v>
      </c>
    </row>
    <row r="12" s="3" customFormat="1" ht="21" customHeight="1" spans="1:7">
      <c r="A12" s="32" t="s">
        <v>25</v>
      </c>
      <c r="B12" s="33"/>
      <c r="C12" s="33"/>
      <c r="D12" s="33"/>
      <c r="E12" s="33"/>
      <c r="F12" s="34"/>
      <c r="G12" s="35">
        <f>SUM(G11:G11)</f>
        <v>0</v>
      </c>
    </row>
    <row r="13" s="4" customFormat="1" ht="18" customHeight="1" spans="1:7">
      <c r="A13" s="24" t="s">
        <v>26</v>
      </c>
      <c r="B13" s="25"/>
      <c r="C13" s="25"/>
      <c r="D13" s="25"/>
      <c r="E13" s="25"/>
      <c r="F13" s="25"/>
      <c r="G13" s="26"/>
    </row>
    <row r="14" s="3" customFormat="1" ht="21.6" spans="1:7">
      <c r="A14" s="36"/>
      <c r="B14" s="37" t="s">
        <v>88</v>
      </c>
      <c r="C14" s="37" t="s">
        <v>24</v>
      </c>
      <c r="D14" s="38">
        <v>5000</v>
      </c>
      <c r="E14" s="38">
        <v>1</v>
      </c>
      <c r="F14" s="38">
        <v>1</v>
      </c>
      <c r="G14" s="39">
        <f t="shared" ref="G14:G19" si="0">F14*E14*D14</f>
        <v>5000</v>
      </c>
    </row>
    <row r="15" s="3" customFormat="1" ht="21.6" spans="1:7">
      <c r="A15" s="36"/>
      <c r="B15" s="40" t="s">
        <v>89</v>
      </c>
      <c r="C15" s="37" t="s">
        <v>24</v>
      </c>
      <c r="D15" s="41">
        <v>5000</v>
      </c>
      <c r="E15" s="41">
        <v>1</v>
      </c>
      <c r="F15" s="41">
        <v>1</v>
      </c>
      <c r="G15" s="42">
        <f t="shared" si="0"/>
        <v>5000</v>
      </c>
    </row>
    <row r="16" s="3" customFormat="1" ht="18" customHeight="1" spans="1:7">
      <c r="A16" s="43" t="s">
        <v>90</v>
      </c>
      <c r="B16" s="37" t="s">
        <v>91</v>
      </c>
      <c r="C16" s="37" t="s">
        <v>24</v>
      </c>
      <c r="D16" s="38">
        <v>380</v>
      </c>
      <c r="E16" s="38">
        <v>40</v>
      </c>
      <c r="F16" s="41">
        <v>1</v>
      </c>
      <c r="G16" s="42">
        <f t="shared" si="0"/>
        <v>15200</v>
      </c>
    </row>
    <row r="17" s="3" customFormat="1" ht="18" customHeight="1" spans="1:7">
      <c r="A17" s="44"/>
      <c r="B17" s="37" t="s">
        <v>92</v>
      </c>
      <c r="C17" s="37" t="s">
        <v>24</v>
      </c>
      <c r="D17" s="38">
        <v>380</v>
      </c>
      <c r="E17" s="38">
        <v>40</v>
      </c>
      <c r="F17" s="41">
        <v>1</v>
      </c>
      <c r="G17" s="42">
        <f t="shared" si="0"/>
        <v>15200</v>
      </c>
    </row>
    <row r="18" s="3" customFormat="1" ht="18" customHeight="1" spans="1:7">
      <c r="A18" s="36"/>
      <c r="B18" s="45" t="s">
        <v>93</v>
      </c>
      <c r="C18" s="37" t="s">
        <v>24</v>
      </c>
      <c r="D18" s="38">
        <v>80</v>
      </c>
      <c r="E18" s="38">
        <v>40</v>
      </c>
      <c r="F18" s="41">
        <v>1</v>
      </c>
      <c r="G18" s="42">
        <f t="shared" si="0"/>
        <v>3200</v>
      </c>
    </row>
    <row r="19" s="3" customFormat="1" ht="18" customHeight="1" spans="1:7">
      <c r="A19" s="36"/>
      <c r="B19" s="37" t="s">
        <v>94</v>
      </c>
      <c r="C19" s="37" t="s">
        <v>24</v>
      </c>
      <c r="D19" s="38">
        <v>380</v>
      </c>
      <c r="E19" s="38">
        <v>40</v>
      </c>
      <c r="F19" s="41">
        <v>1</v>
      </c>
      <c r="G19" s="42">
        <f t="shared" si="0"/>
        <v>15200</v>
      </c>
    </row>
    <row r="20" s="3" customFormat="1" ht="17.25" customHeight="1" spans="1:8">
      <c r="A20" s="46" t="s">
        <v>30</v>
      </c>
      <c r="B20" s="47"/>
      <c r="C20" s="47"/>
      <c r="D20" s="47"/>
      <c r="E20" s="47"/>
      <c r="F20" s="47"/>
      <c r="G20" s="48">
        <f>SUM(G14:G19)</f>
        <v>58800</v>
      </c>
      <c r="H20" s="49"/>
    </row>
    <row r="21" s="4" customFormat="1" ht="17.25" customHeight="1" spans="1:7">
      <c r="A21" s="24" t="s">
        <v>31</v>
      </c>
      <c r="B21" s="25"/>
      <c r="C21" s="25"/>
      <c r="D21" s="25"/>
      <c r="E21" s="25"/>
      <c r="F21" s="25"/>
      <c r="G21" s="25"/>
    </row>
    <row r="22" s="5" customFormat="1" ht="17.25" customHeight="1" spans="1:7">
      <c r="A22" s="50" t="s">
        <v>70</v>
      </c>
      <c r="B22" s="50" t="s">
        <v>71</v>
      </c>
      <c r="C22" s="50"/>
      <c r="D22" s="41">
        <v>500</v>
      </c>
      <c r="E22" s="41">
        <v>1</v>
      </c>
      <c r="F22" s="41">
        <v>1</v>
      </c>
      <c r="G22" s="42">
        <f>F22*E22*D22</f>
        <v>500</v>
      </c>
    </row>
    <row r="23" s="3" customFormat="1" ht="17.25" customHeight="1" spans="1:7">
      <c r="A23" s="51"/>
      <c r="B23" s="52"/>
      <c r="C23" s="53"/>
      <c r="D23" s="54"/>
      <c r="E23" s="41"/>
      <c r="F23" s="41"/>
      <c r="G23" s="42">
        <f>F23*E23*D23</f>
        <v>0</v>
      </c>
    </row>
    <row r="24" s="3" customFormat="1" ht="17.25" customHeight="1" spans="1:7">
      <c r="A24" s="46" t="s">
        <v>72</v>
      </c>
      <c r="B24" s="47"/>
      <c r="C24" s="47"/>
      <c r="D24" s="47"/>
      <c r="E24" s="47"/>
      <c r="F24" s="47"/>
      <c r="G24" s="48">
        <f>SUM(G22:G23)</f>
        <v>500</v>
      </c>
    </row>
    <row r="25" s="4" customFormat="1" ht="17.25" customHeight="1" spans="1:7">
      <c r="A25" s="24" t="s">
        <v>73</v>
      </c>
      <c r="B25" s="25"/>
      <c r="C25" s="25"/>
      <c r="D25" s="25"/>
      <c r="E25" s="25"/>
      <c r="F25" s="25"/>
      <c r="G25" s="26"/>
    </row>
    <row r="26" s="3" customFormat="1" ht="17.25" customHeight="1" spans="1:7">
      <c r="A26" s="55" t="s">
        <v>74</v>
      </c>
      <c r="B26" s="56"/>
      <c r="C26" s="57">
        <v>0.06</v>
      </c>
      <c r="D26" s="58"/>
      <c r="E26" s="58"/>
      <c r="F26" s="59"/>
      <c r="G26" s="60">
        <f>(G20+G24+G12)*C26</f>
        <v>3558</v>
      </c>
    </row>
    <row r="27" s="3" customFormat="1" ht="21" customHeight="1" spans="1:7">
      <c r="A27" s="61" t="s">
        <v>75</v>
      </c>
      <c r="B27" s="33"/>
      <c r="C27" s="33"/>
      <c r="D27" s="33"/>
      <c r="E27" s="33"/>
      <c r="F27" s="34"/>
      <c r="G27" s="35">
        <f>G20+G24+G26+G12</f>
        <v>62858</v>
      </c>
    </row>
    <row r="28" s="4" customFormat="1" ht="17.25" customHeight="1" spans="1:7">
      <c r="A28" s="62" t="s">
        <v>76</v>
      </c>
      <c r="B28" s="63"/>
      <c r="C28" s="63"/>
      <c r="D28" s="63"/>
      <c r="E28" s="63"/>
      <c r="F28" s="63"/>
      <c r="G28" s="64"/>
    </row>
    <row r="29" s="3" customFormat="1" ht="17.25" customHeight="1" spans="1:7">
      <c r="A29" s="65" t="s">
        <v>77</v>
      </c>
      <c r="B29" s="66"/>
      <c r="C29" s="67">
        <v>0.06</v>
      </c>
      <c r="D29" s="68"/>
      <c r="E29" s="68"/>
      <c r="F29" s="69"/>
      <c r="G29" s="70">
        <f>G27*C29</f>
        <v>3771.48</v>
      </c>
    </row>
    <row r="30" s="3" customFormat="1" ht="17.25" customHeight="1" spans="1:7">
      <c r="A30" s="71" t="s">
        <v>78</v>
      </c>
      <c r="B30" s="72"/>
      <c r="C30" s="72"/>
      <c r="D30" s="72"/>
      <c r="E30" s="72"/>
      <c r="F30" s="72"/>
      <c r="G30" s="73">
        <f>G27+G29</f>
        <v>66629.48</v>
      </c>
    </row>
    <row r="31" s="3" customFormat="1" ht="17.25" customHeight="1" spans="1:7">
      <c r="A31" s="74" t="s">
        <v>79</v>
      </c>
      <c r="B31" s="75"/>
      <c r="C31" s="75"/>
      <c r="D31" s="75"/>
      <c r="E31" s="75"/>
      <c r="F31" s="75"/>
      <c r="G31" s="73">
        <f>G30/40</f>
        <v>1665.737</v>
      </c>
    </row>
    <row r="32" s="3" customFormat="1" spans="1:7">
      <c r="A32" s="6"/>
      <c r="B32" s="6"/>
      <c r="C32" s="6"/>
      <c r="D32" s="6"/>
      <c r="E32" s="6"/>
      <c r="F32" s="6"/>
      <c r="G32" s="6"/>
    </row>
    <row r="33" s="3" customFormat="1" ht="12.75" customHeight="1" spans="1:7">
      <c r="A33" s="76"/>
      <c r="B33" s="76"/>
      <c r="C33" s="76"/>
      <c r="D33" s="76"/>
      <c r="E33" s="76"/>
      <c r="F33" s="76"/>
      <c r="G33" s="76"/>
    </row>
    <row r="34" s="3" customFormat="1" ht="11.4" spans="1:7">
      <c r="A34" s="76"/>
      <c r="B34" s="76"/>
      <c r="C34" s="76"/>
      <c r="D34" s="76"/>
      <c r="E34" s="76"/>
      <c r="F34" s="76"/>
      <c r="G34" s="76"/>
    </row>
  </sheetData>
  <mergeCells count="25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20:F20"/>
    <mergeCell ref="A21:G21"/>
    <mergeCell ref="A23:B23"/>
    <mergeCell ref="A24:F24"/>
    <mergeCell ref="A25:G25"/>
    <mergeCell ref="A26:B26"/>
    <mergeCell ref="C26:F26"/>
    <mergeCell ref="A27:F27"/>
    <mergeCell ref="A28:G28"/>
    <mergeCell ref="A29:B29"/>
    <mergeCell ref="C29:F29"/>
    <mergeCell ref="A30:F30"/>
    <mergeCell ref="A31:F31"/>
    <mergeCell ref="A14:A15"/>
    <mergeCell ref="A16:A19"/>
    <mergeCell ref="A33:G3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2024-06-26T08:13:30Z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2052-12.1.0.16929</vt:lpwstr>
  </property>
</Properties>
</file>