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<sst xmlns="http://schemas.openxmlformats.org/spreadsheetml/2006/main" count="223" uniqueCount="101">
  <si>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</si>
  <si>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</si>
  <si>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</si>
  <si>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</si>
  <si>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</si>
  <si>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</si>
  <si>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</si>
  <si>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</si>
  <si>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</si>
  <si>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</si>
  <si>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</si>
  <si>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</si>
  <si>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</si>
  <si>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</si>
  <si>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</si>
  <si>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模块6</t>
  </si>
  <si>
    <t>餐饮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</si>
  <si>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</si>
  <si>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</si>
  <si>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</si>
  <si>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</si>
  <si>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</si>
  <si>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</si>
  <si>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</si>
  <si>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</si>
  <si>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</si>
  <si>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</si>
  <si>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</si>
  <si>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</si>
  <si>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</si>
  <si>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2025年广电盛典接待报价单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</si>
  <si>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</si>
  <si>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</si>
  <si>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</si>
  <si>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</si>
  <si>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</si>
  <si>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</si>
  <si>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</si>
  <si>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</si>
  <si>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</si>
  <si>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</si>
  <si>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</si>
  <si>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</si>
  <si>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</si>
  <si>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</si>
  <si>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</si>
  <si>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</si>
  <si>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</si>
  <si>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高铁预估总采购金额</t>
  </si>
  <si>
    <t>火车票</t>
  </si>
  <si>
    <t>人/次</t>
  </si>
  <si>
    <t>元</t>
  </si>
  <si>
    <t>据实结算</t>
  </si>
  <si>
    <t>其他</t>
  </si>
  <si>
    <t>自驾过路预估金额</t>
  </si>
  <si>
    <t>车/次</t>
  </si>
  <si>
    <t>自驾加邮费预估金额</t>
  </si>
  <si>
    <t>单项小计:</t>
  </si>
  <si>
    <t>车辆等级</t>
  </si>
  <si>
    <t>小交通</t>
  </si>
  <si>
    <t>单次使用
1、包含8小时100公里
2、需使用3年内车</t>
  </si>
  <si>
    <t>别克GL8</t>
  </si>
  <si>
    <t>车*趟</t>
  </si>
  <si>
    <t>金龙中巴38座</t>
  </si>
  <si>
    <t>吴桥、怀柔往返（含往返高速费）</t>
  </si>
  <si>
    <t>包车
1、包含8小时100公里
2、需使用3年内车</t>
  </si>
  <si>
    <t>车次*天</t>
  </si>
  <si>
    <t>车辆超公里费</t>
  </si>
  <si>
    <t>每公里</t>
  </si>
  <si>
    <t>车辆超时费</t>
  </si>
  <si>
    <t>每小时</t>
  </si>
  <si>
    <t>费用合计</t>
  </si>
  <si>
    <t>房间类型</t>
  </si>
  <si>
    <t>中影大酒店</t>
  </si>
  <si>
    <t>高级大床</t>
  </si>
  <si>
    <t>间</t>
  </si>
  <si>
    <t>晚</t>
  </si>
  <si>
    <t>高级双床</t>
  </si>
  <si>
    <t>小套房</t>
  </si>
  <si>
    <t>需求类型</t>
  </si>
  <si>
    <t>餐费1000/天</t>
  </si>
  <si>
    <t>餐费500/天</t>
  </si>
  <si>
    <t>餐费200/天</t>
  </si>
  <si>
    <t>意外险300万</t>
  </si>
  <si>
    <t>意外险100万</t>
  </si>
  <si>
    <t>意外险50万</t>
  </si>
  <si>
    <t>工作人员</t>
  </si>
  <si>
    <t>活动现场前期运营</t>
  </si>
  <si>
    <t>工作时长8小时、供应商自有人员</t>
  </si>
  <si>
    <t>人员补助</t>
  </si>
  <si>
    <t>餐补</t>
  </si>
  <si>
    <t>包车司机餐补</t>
  </si>
  <si>
    <t>住宿补助-司机</t>
  </si>
  <si>
    <r>
      <rPr>
        <sz val="9"/>
        <rFont val="微软雅黑"/>
        <charset val="134"/>
      </rPr>
      <t>怀柔-吴桥（出发日早于10点出发，返程日晚于16点出发）</t>
    </r>
    <r>
      <rPr>
        <sz val="9"/>
        <color rgb="FFFF0000"/>
        <rFont val="微软雅黑"/>
        <charset val="134"/>
      </rPr>
      <t>据实结算</t>
    </r>
  </si>
  <si>
    <t>合计（货币单位）</t>
  </si>
  <si>
    <t>服务费率</t>
  </si>
  <si>
    <t>%</t>
  </si>
  <si>
    <t>海外服务费率</t>
  </si>
  <si>
    <t>如不涉及可忽略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</si>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</sst>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49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9"/>
      <name val="微软雅黑"/>
      <charset val="134"/>
    </font>
    <font>
      <u/>
      <sz val="9"/>
      <color rgb="FF0000FF"/>
      <name val="微软雅黑"/>
      <charset val="134"/>
    </font>
    <font>
      <u/>
      <sz val="9"/>
      <color rgb="FF800080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9"/>
      <color rgb="FF000000"/>
      <name val="Arial"/>
      <charset val="134"/>
    </font>
    <font>
      <sz val="9"/>
      <color rgb="FF000000"/>
      <name val="宋体-简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9"/>
      <color theme="1"/>
      <name val="等线"/>
      <charset val="134"/>
      <scheme val="minor"/>
    </font>
    <font>
      <sz val="8"/>
      <color rgb="FFC00000"/>
      <name val="微软雅黑"/>
      <charset val="134"/>
    </font>
    <font>
      <sz val="9"/>
      <color rgb="FFC0000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28" fillId="10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1" borderId="29" applyNumberFormat="0" applyAlignment="0" applyProtection="0">
      <alignment vertical="center"/>
    </xf>
    <xf numFmtId="0" fontId="38" fillId="12" borderId="30" applyNumberFormat="0" applyAlignment="0" applyProtection="0">
      <alignment vertical="center"/>
    </xf>
    <xf numFmtId="0" fontId="39" fillId="12" borderId="29" applyNumberFormat="0" applyAlignment="0" applyProtection="0">
      <alignment vertical="center"/>
    </xf>
    <xf numFmtId="0" fontId="40" fillId="13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177" fontId="48" fillId="0" borderId="0" applyFont="0" applyFill="0" applyBorder="0" applyAlignment="0" applyProtection="0"/>
    <xf numFmtId="0" fontId="48" fillId="0" borderId="0"/>
  </cellStyleXfs>
  <cellXfs count="1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9" fontId="11" fillId="4" borderId="1" xfId="1" applyNumberFormat="1" applyFont="1" applyFill="1" applyBorder="1" applyAlignment="1" applyProtection="1">
      <alignment horizontal="center" vertical="center"/>
      <protection locked="0"/>
    </xf>
    <xf numFmtId="179" fontId="11" fillId="4" borderId="3" xfId="1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9" fontId="11" fillId="4" borderId="1" xfId="1" applyNumberFormat="1" applyFont="1" applyFill="1" applyBorder="1" applyAlignment="1" applyProtection="1">
      <alignment horizontal="right" vertical="center"/>
      <protection locked="0"/>
    </xf>
    <xf numFmtId="179" fontId="11" fillId="4" borderId="3" xfId="1" applyNumberFormat="1" applyFont="1" applyFill="1" applyBorder="1" applyAlignment="1" applyProtection="1">
      <alignment horizontal="right" vertical="center"/>
      <protection locked="0"/>
    </xf>
    <xf numFmtId="178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5" xfId="1" applyNumberFormat="1" applyFont="1" applyBorder="1" applyAlignment="1" applyProtection="1">
      <alignment horizontal="center" vertical="center"/>
      <protection locked="0"/>
    </xf>
    <xf numFmtId="2" fontId="14" fillId="0" borderId="4" xfId="0" applyNumberFormat="1" applyFont="1" applyFill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2" fontId="2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4" xfId="1" applyNumberFormat="1" applyFont="1" applyFill="1" applyBorder="1" applyAlignment="1" applyProtection="1">
      <alignment horizontal="center" vertical="center"/>
      <protection locked="0"/>
    </xf>
    <xf numFmtId="2" fontId="15" fillId="6" borderId="4" xfId="0" applyNumberFormat="1" applyFont="1" applyFill="1" applyBorder="1" applyAlignment="1" applyProtection="1">
      <alignment horizontal="left" vertical="center"/>
      <protection locked="0"/>
    </xf>
    <xf numFmtId="2" fontId="14" fillId="0" borderId="4" xfId="0" applyNumberFormat="1" applyFont="1" applyBorder="1" applyAlignment="1" applyProtection="1">
      <alignment horizontal="right" vertical="center"/>
      <protection locked="0"/>
    </xf>
    <xf numFmtId="58" fontId="16" fillId="0" borderId="16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179" fontId="11" fillId="4" borderId="5" xfId="1" applyNumberFormat="1" applyFont="1" applyFill="1" applyBorder="1" applyAlignment="1" applyProtection="1">
      <alignment horizontal="center" vertical="center"/>
      <protection locked="0"/>
    </xf>
    <xf numFmtId="180" fontId="11" fillId="4" borderId="2" xfId="49" applyNumberFormat="1" applyFont="1" applyFill="1" applyBorder="1" applyAlignment="1" applyProtection="1">
      <alignment horizontal="right" vertical="center"/>
      <protection locked="0"/>
    </xf>
    <xf numFmtId="178" fontId="17" fillId="4" borderId="14" xfId="1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179" fontId="11" fillId="4" borderId="5" xfId="1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 vertical="center"/>
    </xf>
    <xf numFmtId="5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176" fontId="11" fillId="4" borderId="2" xfId="1" applyFont="1" applyFill="1" applyBorder="1" applyAlignment="1" applyProtection="1">
      <alignment horizontal="right" vertical="center"/>
      <protection locked="0"/>
    </xf>
    <xf numFmtId="178" fontId="16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4" xfId="1" applyNumberFormat="1" applyFont="1" applyFill="1" applyBorder="1" applyAlignment="1" applyProtection="1">
      <alignment horizontal="center" vertical="center" wrapText="1"/>
      <protection locked="0"/>
    </xf>
    <xf numFmtId="40" fontId="10" fillId="0" borderId="4" xfId="1" applyNumberFormat="1" applyFont="1" applyBorder="1" applyAlignment="1" applyProtection="1">
      <alignment horizontal="right" vertical="center"/>
      <protection locked="0"/>
    </xf>
    <xf numFmtId="180" fontId="10" fillId="0" borderId="4" xfId="1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180" fontId="7" fillId="2" borderId="4" xfId="49" applyNumberFormat="1" applyFont="1" applyFill="1" applyBorder="1" applyAlignment="1" applyProtection="1">
      <alignment horizontal="right" vertical="center"/>
      <protection locked="0"/>
    </xf>
    <xf numFmtId="179" fontId="21" fillId="2" borderId="14" xfId="49" applyNumberFormat="1" applyFont="1" applyFill="1" applyBorder="1" applyAlignment="1" applyProtection="1">
      <alignment horizontal="center" vertical="center" wrapText="1"/>
      <protection locked="0"/>
    </xf>
    <xf numFmtId="9" fontId="22" fillId="0" borderId="4" xfId="0" applyNumberFormat="1" applyFont="1" applyBorder="1" applyAlignment="1" applyProtection="1">
      <alignment horizontal="center" vertical="center"/>
      <protection locked="0"/>
    </xf>
    <xf numFmtId="180" fontId="23" fillId="7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80" fontId="11" fillId="0" borderId="4" xfId="49" applyNumberFormat="1" applyFont="1" applyFill="1" applyBorder="1" applyAlignment="1" applyProtection="1">
      <alignment horizontal="right" vertical="center"/>
      <protection locked="0"/>
    </xf>
    <xf numFmtId="178" fontId="17" fillId="0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80" fontId="9" fillId="5" borderId="21" xfId="49" applyNumberFormat="1" applyFont="1" applyFill="1" applyBorder="1" applyAlignment="1" applyProtection="1">
      <alignment horizontal="right" vertical="center"/>
      <protection locked="0"/>
    </xf>
    <xf numFmtId="179" fontId="9" fillId="5" borderId="22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0" fillId="0" borderId="0" xfId="0" applyAlignment="1"/>
    <xf numFmtId="2" fontId="25" fillId="8" borderId="24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2" fontId="14" fillId="0" borderId="24" xfId="0" applyNumberFormat="1" applyFont="1" applyBorder="1">
      <alignment vertical="center"/>
    </xf>
    <xf numFmtId="0" fontId="26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9" fontId="24" fillId="0" borderId="24" xfId="0" applyNumberFormat="1" applyFont="1" applyBorder="1">
      <alignment vertical="center"/>
    </xf>
    <xf numFmtId="0" fontId="14" fillId="9" borderId="24" xfId="0" applyFont="1" applyFill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2" fontId="27" fillId="0" borderId="24" xfId="0" applyNumberFormat="1" applyFont="1" applyBorder="1" applyAlignment="1">
      <alignment horizontal="center" vertical="center"/>
    </xf>
    <xf numFmtId="0" fontId="27" fillId="0" borderId="24" xfId="0" applyFont="1" applyBorder="1">
      <alignment vertical="center"/>
    </xf>
    <xf numFmtId="0" fontId="24" fillId="0" borderId="24" xfId="0" applyFont="1" applyBorder="1">
      <alignment vertical="center"/>
    </xf>
    <xf numFmtId="0" fontId="27" fillId="0" borderId="24" xfId="0" applyFont="1" applyBorder="1" applyAlignment="1">
      <alignment horizontal="center" vertical="center" wrapText="1"/>
    </xf>
    <xf numFmtId="2" fontId="27" fillId="0" borderId="2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14" sqref="E14"/>
    </sheetView>
  </sheetViews>
  <sheetFormatPr defaultColWidth="10.925" defaultRowHeight="17.6" outlineLevelCol="6"/>
  <sheetData>
    <row r="1" ht="165" customHeight="1" spans="1:7">
      <c r="A1" s="114" t="s">
        <v>0</v>
      </c>
      <c r="B1" s="115"/>
      <c r="C1" s="115"/>
      <c r="D1" s="115"/>
      <c r="E1" s="115"/>
      <c r="F1" s="115"/>
      <c r="G1" s="115"/>
    </row>
    <row r="2" spans="1:7">
      <c r="A2" s="116"/>
      <c r="B2" s="117"/>
      <c r="C2" s="117"/>
      <c r="D2" s="117"/>
      <c r="E2" s="117"/>
      <c r="F2" s="117"/>
      <c r="G2" s="117"/>
    </row>
    <row r="3" spans="1:7">
      <c r="A3" s="118" t="s">
        <v>1</v>
      </c>
      <c r="B3" s="118" t="s">
        <v>2</v>
      </c>
      <c r="C3" s="118" t="s">
        <v>3</v>
      </c>
      <c r="D3" s="118" t="s">
        <v>4</v>
      </c>
      <c r="E3" s="118" t="s">
        <v>5</v>
      </c>
      <c r="F3" s="118" t="s">
        <v>6</v>
      </c>
      <c r="G3" s="118" t="s">
        <v>7</v>
      </c>
    </row>
    <row r="4" spans="1:7">
      <c r="A4" s="119" t="s">
        <v>8</v>
      </c>
      <c r="B4" s="119" t="s">
        <v>9</v>
      </c>
      <c r="C4" s="119" t="s">
        <v>10</v>
      </c>
      <c r="D4" s="120">
        <f>报价单拟制!J11</f>
        <v>7850</v>
      </c>
      <c r="E4" s="125">
        <v>1</v>
      </c>
      <c r="F4" s="126">
        <f>E4*D4</f>
        <v>7850</v>
      </c>
      <c r="G4" s="127"/>
    </row>
    <row r="5" spans="1:7">
      <c r="A5" s="119" t="s">
        <v>11</v>
      </c>
      <c r="B5" s="119" t="s">
        <v>12</v>
      </c>
      <c r="C5" s="119" t="s">
        <v>10</v>
      </c>
      <c r="D5" s="120">
        <f>报价单拟制!J21</f>
        <v>38200</v>
      </c>
      <c r="E5" s="125">
        <v>1</v>
      </c>
      <c r="F5" s="126">
        <f>E5*D5</f>
        <v>38200</v>
      </c>
      <c r="G5" s="127"/>
    </row>
    <row r="6" spans="1:7">
      <c r="A6" s="119" t="s">
        <v>13</v>
      </c>
      <c r="B6" s="119" t="s">
        <v>14</v>
      </c>
      <c r="C6" s="119" t="s">
        <v>10</v>
      </c>
      <c r="D6" s="120">
        <f>报价单拟制!J26</f>
        <v>55900</v>
      </c>
      <c r="E6" s="125">
        <v>1</v>
      </c>
      <c r="F6" s="126">
        <f>E6*D6</f>
        <v>55900</v>
      </c>
      <c r="G6" s="127"/>
    </row>
    <row r="7" spans="1:7">
      <c r="A7" s="119" t="s">
        <v>15</v>
      </c>
      <c r="B7" s="121" t="s">
        <v>16</v>
      </c>
      <c r="C7" s="119" t="s">
        <v>10</v>
      </c>
      <c r="D7" s="120">
        <f>报价单拟制!J31</f>
        <v>22800</v>
      </c>
      <c r="E7" s="125">
        <v>1</v>
      </c>
      <c r="F7" s="126">
        <f>E7*D7</f>
        <v>22800</v>
      </c>
      <c r="G7" s="127"/>
    </row>
    <row r="8" spans="1:7">
      <c r="A8" s="119" t="s">
        <v>17</v>
      </c>
      <c r="B8" s="119" t="s">
        <v>18</v>
      </c>
      <c r="C8" s="119" t="s">
        <v>10</v>
      </c>
      <c r="D8" s="120">
        <f>报价单拟制!J36</f>
        <v>6425</v>
      </c>
      <c r="E8" s="125">
        <v>1</v>
      </c>
      <c r="F8" s="126">
        <f>E8*D8</f>
        <v>6425</v>
      </c>
      <c r="G8" s="127"/>
    </row>
    <row r="9" spans="1:7">
      <c r="A9" s="119" t="s">
        <v>19</v>
      </c>
      <c r="B9" s="122" t="s">
        <v>20</v>
      </c>
      <c r="C9" s="119" t="s">
        <v>10</v>
      </c>
      <c r="D9" s="120">
        <f>报价单拟制!J41</f>
        <v>4080</v>
      </c>
      <c r="E9" s="125">
        <v>1</v>
      </c>
      <c r="F9" s="126">
        <f>E9*D9</f>
        <v>4080</v>
      </c>
      <c r="G9" s="127"/>
    </row>
    <row r="10" spans="1:7">
      <c r="A10" s="119" t="s">
        <v>21</v>
      </c>
      <c r="B10" s="123" t="s">
        <v>22</v>
      </c>
      <c r="C10" s="119" t="s">
        <v>10</v>
      </c>
      <c r="D10" s="124">
        <v>0.06</v>
      </c>
      <c r="E10" s="125">
        <v>1</v>
      </c>
      <c r="F10" s="128">
        <f>SUM(F4:F9)*D10</f>
        <v>8115.3</v>
      </c>
      <c r="G10" s="129"/>
    </row>
    <row r="11" spans="1:7">
      <c r="A11" s="119" t="s">
        <v>23</v>
      </c>
      <c r="B11" s="123" t="s">
        <v>24</v>
      </c>
      <c r="C11" s="119" t="s">
        <v>10</v>
      </c>
      <c r="D11" s="124">
        <v>0.06</v>
      </c>
      <c r="E11" s="125">
        <v>1</v>
      </c>
      <c r="F11" s="128">
        <f>SUM(F4:F10)*D11</f>
        <v>8602.218</v>
      </c>
      <c r="G11" s="130"/>
    </row>
    <row r="12" spans="1:7">
      <c r="A12" s="116"/>
      <c r="B12" s="117"/>
      <c r="C12" s="117"/>
      <c r="D12" s="117"/>
      <c r="E12" s="131" t="s">
        <v>25</v>
      </c>
      <c r="F12" s="132">
        <f>SUM(F4:F11)</f>
        <v>151972.518</v>
      </c>
      <c r="G12" s="117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zoomScale="112" zoomScaleNormal="112" workbookViewId="0">
      <selection activeCell="F19" sqref="F19:G19"/>
    </sheetView>
  </sheetViews>
  <sheetFormatPr defaultColWidth="10.8416666666667" defaultRowHeight="12"/>
  <cols>
    <col min="1" max="1" width="10.8416666666667" style="3"/>
    <col min="2" max="2" width="24.8416666666667" style="3" customWidth="1"/>
    <col min="3" max="3" width="14.8416666666667" style="3" customWidth="1"/>
    <col min="4" max="9" width="10.8416666666667" style="3"/>
    <col min="10" max="10" width="17" style="3" customWidth="1"/>
    <col min="11" max="11" width="25.4583333333333" style="3" customWidth="1"/>
    <col min="12" max="16384" width="10.8416666666667" style="3"/>
  </cols>
  <sheetData>
    <row r="1" s="1" customFormat="1" ht="14" spans="1:11">
      <c r="A1" s="4" t="s">
        <v>26</v>
      </c>
      <c r="B1" s="5"/>
      <c r="C1" s="6"/>
      <c r="D1" s="6"/>
      <c r="E1" s="6"/>
      <c r="F1" s="48"/>
      <c r="G1" s="49" t="s">
        <v>27</v>
      </c>
      <c r="H1" s="5"/>
      <c r="I1" s="48"/>
      <c r="J1" s="72" t="s">
        <v>28</v>
      </c>
      <c r="K1" s="73"/>
    </row>
    <row r="2" s="1" customFormat="1" ht="14" spans="1:11">
      <c r="A2" s="4" t="s">
        <v>29</v>
      </c>
      <c r="B2" s="5" t="s">
        <v>30</v>
      </c>
      <c r="C2" s="6"/>
      <c r="D2" s="6"/>
      <c r="E2" s="6"/>
      <c r="F2" s="48"/>
      <c r="G2" s="49" t="s">
        <v>31</v>
      </c>
      <c r="H2" s="5" t="s">
        <v>32</v>
      </c>
      <c r="I2" s="48"/>
      <c r="J2" s="72" t="s">
        <v>28</v>
      </c>
      <c r="K2" s="73">
        <v>13521589043</v>
      </c>
    </row>
    <row r="3" s="1" customFormat="1" ht="14" spans="1:11">
      <c r="A3" s="4" t="s">
        <v>33</v>
      </c>
      <c r="B3" s="7"/>
      <c r="C3" s="8" t="s">
        <v>34</v>
      </c>
      <c r="D3" s="9"/>
      <c r="E3" s="50"/>
      <c r="F3" s="51"/>
      <c r="G3" s="52" t="s">
        <v>35</v>
      </c>
      <c r="H3" s="53" t="s">
        <v>36</v>
      </c>
      <c r="I3" s="74"/>
      <c r="J3" s="56" t="s">
        <v>37</v>
      </c>
      <c r="K3" s="75"/>
    </row>
    <row r="4" s="1" customFormat="1" ht="14" spans="1:11">
      <c r="A4" s="4" t="s">
        <v>38</v>
      </c>
      <c r="B4" s="7" t="s">
        <v>39</v>
      </c>
      <c r="C4" s="8" t="s">
        <v>40</v>
      </c>
      <c r="D4" s="10" t="s">
        <v>41</v>
      </c>
      <c r="E4" s="54"/>
      <c r="F4" s="55"/>
      <c r="G4" s="56" t="s">
        <v>28</v>
      </c>
      <c r="H4" s="57"/>
      <c r="I4" s="76">
        <v>15801778313</v>
      </c>
      <c r="J4" s="50"/>
      <c r="K4" s="77"/>
    </row>
    <row r="5" s="1" customFormat="1" ht="13.6" spans="1:11">
      <c r="A5" s="11" t="s">
        <v>42</v>
      </c>
      <c r="B5" s="12"/>
      <c r="C5" s="12"/>
      <c r="D5" s="12"/>
      <c r="E5" s="12"/>
      <c r="F5" s="12"/>
      <c r="G5" s="12"/>
      <c r="H5" s="12"/>
      <c r="I5" s="12"/>
      <c r="J5" s="12"/>
      <c r="K5" s="78"/>
    </row>
    <row r="6" s="1" customFormat="1" ht="13.6" spans="1:11">
      <c r="A6" s="13" t="s">
        <v>43</v>
      </c>
      <c r="B6" s="14"/>
      <c r="C6" s="15" t="s">
        <v>44</v>
      </c>
      <c r="D6" s="16" t="s">
        <v>5</v>
      </c>
      <c r="E6" s="58"/>
      <c r="F6" s="16" t="s">
        <v>45</v>
      </c>
      <c r="G6" s="58"/>
      <c r="H6" s="59" t="s">
        <v>46</v>
      </c>
      <c r="I6" s="79"/>
      <c r="J6" s="80" t="s">
        <v>47</v>
      </c>
      <c r="K6" s="81" t="s">
        <v>7</v>
      </c>
    </row>
    <row r="7" s="1" customFormat="1" ht="13.6" spans="1:11">
      <c r="A7" s="17" t="s">
        <v>9</v>
      </c>
      <c r="B7" s="18" t="s">
        <v>48</v>
      </c>
      <c r="C7" s="19" t="s">
        <v>49</v>
      </c>
      <c r="D7" s="20">
        <v>6</v>
      </c>
      <c r="E7" s="60"/>
      <c r="F7" s="61" t="s">
        <v>50</v>
      </c>
      <c r="G7" s="62"/>
      <c r="H7" s="63">
        <v>1008.5</v>
      </c>
      <c r="I7" s="82" t="s">
        <v>51</v>
      </c>
      <c r="J7" s="83">
        <v>6050</v>
      </c>
      <c r="K7" s="84" t="s">
        <v>52</v>
      </c>
    </row>
    <row r="8" s="1" customFormat="1" ht="13.6" spans="1:11">
      <c r="A8" s="21"/>
      <c r="B8" s="18" t="s">
        <v>22</v>
      </c>
      <c r="C8" s="19" t="s">
        <v>53</v>
      </c>
      <c r="D8" s="20">
        <v>6</v>
      </c>
      <c r="E8" s="60"/>
      <c r="F8" s="61" t="s">
        <v>50</v>
      </c>
      <c r="G8" s="62"/>
      <c r="H8" s="63">
        <v>20</v>
      </c>
      <c r="I8" s="82" t="s">
        <v>51</v>
      </c>
      <c r="J8" s="83">
        <f>D8*H8</f>
        <v>120</v>
      </c>
      <c r="K8" s="85"/>
    </row>
    <row r="9" s="1" customFormat="1" ht="13.6" spans="1:11">
      <c r="A9" s="21"/>
      <c r="B9" s="18" t="s">
        <v>54</v>
      </c>
      <c r="C9" s="19" t="s">
        <v>53</v>
      </c>
      <c r="D9" s="20">
        <v>4</v>
      </c>
      <c r="E9" s="60"/>
      <c r="F9" s="61" t="s">
        <v>55</v>
      </c>
      <c r="G9" s="62"/>
      <c r="H9" s="63">
        <v>120</v>
      </c>
      <c r="I9" s="82" t="s">
        <v>51</v>
      </c>
      <c r="J9" s="83">
        <f>D9*H9</f>
        <v>480</v>
      </c>
      <c r="K9" s="84" t="s">
        <v>52</v>
      </c>
    </row>
    <row r="10" s="1" customFormat="1" ht="13.6" spans="1:11">
      <c r="A10" s="21"/>
      <c r="B10" s="18" t="s">
        <v>56</v>
      </c>
      <c r="C10" s="19" t="s">
        <v>53</v>
      </c>
      <c r="D10" s="20">
        <v>4</v>
      </c>
      <c r="E10" s="60"/>
      <c r="F10" s="61" t="s">
        <v>55</v>
      </c>
      <c r="G10" s="62"/>
      <c r="H10" s="63">
        <v>300</v>
      </c>
      <c r="I10" s="82" t="s">
        <v>51</v>
      </c>
      <c r="J10" s="83">
        <f>D10*H10</f>
        <v>1200</v>
      </c>
      <c r="K10" s="85"/>
    </row>
    <row r="11" s="1" customFormat="1" ht="13.6" spans="1:11">
      <c r="A11" s="22" t="s">
        <v>57</v>
      </c>
      <c r="B11" s="23"/>
      <c r="C11" s="23"/>
      <c r="D11" s="23"/>
      <c r="E11" s="23"/>
      <c r="F11" s="23"/>
      <c r="G11" s="23"/>
      <c r="H11" s="23"/>
      <c r="I11" s="86"/>
      <c r="J11" s="87">
        <f>SUM(J7:J10)</f>
        <v>7850</v>
      </c>
      <c r="K11" s="88"/>
    </row>
    <row r="12" s="1" customFormat="1" ht="13.6" spans="1:11">
      <c r="A12" s="13" t="s">
        <v>43</v>
      </c>
      <c r="B12" s="14"/>
      <c r="C12" s="15" t="s">
        <v>58</v>
      </c>
      <c r="D12" s="16" t="s">
        <v>5</v>
      </c>
      <c r="E12" s="58"/>
      <c r="F12" s="16" t="s">
        <v>45</v>
      </c>
      <c r="G12" s="58"/>
      <c r="H12" s="59" t="s">
        <v>46</v>
      </c>
      <c r="I12" s="79"/>
      <c r="J12" s="80" t="s">
        <v>47</v>
      </c>
      <c r="K12" s="81" t="s">
        <v>7</v>
      </c>
    </row>
    <row r="13" ht="13.6" spans="1:12">
      <c r="A13" s="17" t="s">
        <v>59</v>
      </c>
      <c r="B13" s="24" t="s">
        <v>60</v>
      </c>
      <c r="C13" s="25" t="s">
        <v>61</v>
      </c>
      <c r="D13" s="25">
        <v>2</v>
      </c>
      <c r="E13" s="25"/>
      <c r="F13" s="64" t="s">
        <v>62</v>
      </c>
      <c r="G13" s="65"/>
      <c r="H13" s="63">
        <v>450</v>
      </c>
      <c r="I13" s="82" t="s">
        <v>51</v>
      </c>
      <c r="J13" s="83">
        <f t="shared" ref="J13:J20" si="0">D13*H13</f>
        <v>900</v>
      </c>
      <c r="K13" s="89"/>
      <c r="L13" s="90"/>
    </row>
    <row r="14" ht="14" spans="1:12">
      <c r="A14" s="21"/>
      <c r="B14" s="26"/>
      <c r="C14" s="25" t="s">
        <v>63</v>
      </c>
      <c r="D14" s="25">
        <v>2</v>
      </c>
      <c r="E14" s="25"/>
      <c r="F14" s="64" t="s">
        <v>62</v>
      </c>
      <c r="G14" s="65"/>
      <c r="H14" s="63">
        <v>8000</v>
      </c>
      <c r="I14" s="82" t="s">
        <v>51</v>
      </c>
      <c r="J14" s="83">
        <f t="shared" si="0"/>
        <v>16000</v>
      </c>
      <c r="K14" s="89" t="s">
        <v>64</v>
      </c>
      <c r="L14" s="90"/>
    </row>
    <row r="15" ht="13.6" spans="1:12">
      <c r="A15" s="21"/>
      <c r="B15" s="27" t="s">
        <v>65</v>
      </c>
      <c r="C15" s="25" t="s">
        <v>61</v>
      </c>
      <c r="D15" s="25">
        <v>8</v>
      </c>
      <c r="E15" s="25"/>
      <c r="F15" s="66" t="s">
        <v>66</v>
      </c>
      <c r="G15" s="67"/>
      <c r="H15" s="63">
        <v>900</v>
      </c>
      <c r="I15" s="82" t="s">
        <v>51</v>
      </c>
      <c r="J15" s="83">
        <f t="shared" si="0"/>
        <v>7200</v>
      </c>
      <c r="K15" s="89"/>
      <c r="L15" s="90"/>
    </row>
    <row r="16" ht="13.6" spans="1:12">
      <c r="A16" s="21"/>
      <c r="B16" s="28"/>
      <c r="C16" s="25" t="s">
        <v>63</v>
      </c>
      <c r="D16" s="25">
        <v>3</v>
      </c>
      <c r="E16" s="25"/>
      <c r="F16" s="66" t="s">
        <v>66</v>
      </c>
      <c r="G16" s="67"/>
      <c r="H16" s="63">
        <v>1800</v>
      </c>
      <c r="I16" s="82" t="s">
        <v>51</v>
      </c>
      <c r="J16" s="83">
        <f t="shared" si="0"/>
        <v>5400</v>
      </c>
      <c r="K16" s="89"/>
      <c r="L16" s="90"/>
    </row>
    <row r="17" ht="13.6" spans="1:12">
      <c r="A17" s="21"/>
      <c r="B17" s="28" t="s">
        <v>67</v>
      </c>
      <c r="C17" s="25" t="s">
        <v>61</v>
      </c>
      <c r="D17" s="25">
        <f>2*30+4*60</f>
        <v>300</v>
      </c>
      <c r="E17" s="25"/>
      <c r="F17" s="66" t="s">
        <v>68</v>
      </c>
      <c r="G17" s="67"/>
      <c r="H17" s="63">
        <v>10</v>
      </c>
      <c r="I17" s="82" t="s">
        <v>51</v>
      </c>
      <c r="J17" s="83">
        <f t="shared" si="0"/>
        <v>3000</v>
      </c>
      <c r="K17" s="84" t="s">
        <v>52</v>
      </c>
      <c r="L17" s="90"/>
    </row>
    <row r="18" ht="13.6" spans="1:12">
      <c r="A18" s="21"/>
      <c r="B18" s="28"/>
      <c r="C18" s="25" t="s">
        <v>63</v>
      </c>
      <c r="D18" s="25">
        <f>3*60</f>
        <v>180</v>
      </c>
      <c r="E18" s="25"/>
      <c r="F18" s="66" t="s">
        <v>68</v>
      </c>
      <c r="G18" s="67"/>
      <c r="H18" s="63">
        <v>30</v>
      </c>
      <c r="I18" s="82" t="s">
        <v>51</v>
      </c>
      <c r="J18" s="83">
        <f t="shared" si="0"/>
        <v>5400</v>
      </c>
      <c r="K18" s="85"/>
      <c r="L18" s="90"/>
    </row>
    <row r="19" ht="13.6" spans="1:12">
      <c r="A19" s="21"/>
      <c r="B19" s="28" t="s">
        <v>69</v>
      </c>
      <c r="C19" s="25" t="s">
        <v>61</v>
      </c>
      <c r="D19" s="25">
        <v>1</v>
      </c>
      <c r="E19" s="25"/>
      <c r="F19" s="66" t="s">
        <v>70</v>
      </c>
      <c r="G19" s="67"/>
      <c r="H19" s="63">
        <v>100</v>
      </c>
      <c r="I19" s="82" t="s">
        <v>51</v>
      </c>
      <c r="J19" s="83">
        <f t="shared" si="0"/>
        <v>100</v>
      </c>
      <c r="K19" s="84" t="s">
        <v>52</v>
      </c>
      <c r="L19" s="90"/>
    </row>
    <row r="20" ht="13.6" spans="1:12">
      <c r="A20" s="21"/>
      <c r="B20" s="28"/>
      <c r="C20" s="25" t="s">
        <v>63</v>
      </c>
      <c r="D20" s="25">
        <v>1</v>
      </c>
      <c r="E20" s="25"/>
      <c r="F20" s="66" t="s">
        <v>70</v>
      </c>
      <c r="G20" s="67"/>
      <c r="H20" s="63">
        <v>200</v>
      </c>
      <c r="I20" s="82" t="s">
        <v>51</v>
      </c>
      <c r="J20" s="83">
        <f t="shared" si="0"/>
        <v>200</v>
      </c>
      <c r="K20" s="85"/>
      <c r="L20" s="90"/>
    </row>
    <row r="21" s="2" customFormat="1" ht="13.6" spans="1:14">
      <c r="A21" s="29" t="s">
        <v>57</v>
      </c>
      <c r="B21" s="30"/>
      <c r="C21" s="30"/>
      <c r="D21" s="30"/>
      <c r="E21" s="30"/>
      <c r="F21" s="30"/>
      <c r="G21" s="30"/>
      <c r="H21" s="30" t="s">
        <v>71</v>
      </c>
      <c r="I21" s="91"/>
      <c r="J21" s="87">
        <f>SUM(J13:J20)</f>
        <v>38200</v>
      </c>
      <c r="K21" s="88"/>
      <c r="L21" s="92"/>
      <c r="M21" s="3"/>
      <c r="N21" s="3"/>
    </row>
    <row r="22" s="2" customFormat="1" ht="13.6" spans="1:14">
      <c r="A22" s="13" t="s">
        <v>43</v>
      </c>
      <c r="B22" s="14"/>
      <c r="C22" s="15" t="s">
        <v>72</v>
      </c>
      <c r="D22" s="16" t="s">
        <v>5</v>
      </c>
      <c r="E22" s="58"/>
      <c r="F22" s="16" t="s">
        <v>45</v>
      </c>
      <c r="G22" s="58"/>
      <c r="H22" s="16" t="s">
        <v>46</v>
      </c>
      <c r="I22" s="58"/>
      <c r="J22" s="80" t="s">
        <v>47</v>
      </c>
      <c r="K22" s="81" t="s">
        <v>7</v>
      </c>
      <c r="L22" s="92"/>
      <c r="M22" s="3"/>
      <c r="N22" s="3"/>
    </row>
    <row r="23" s="2" customFormat="1" ht="13.6" spans="1:14">
      <c r="A23" s="17" t="s">
        <v>14</v>
      </c>
      <c r="B23" s="31" t="s">
        <v>73</v>
      </c>
      <c r="C23" s="31" t="s">
        <v>74</v>
      </c>
      <c r="D23" s="32">
        <v>1</v>
      </c>
      <c r="E23" s="31" t="s">
        <v>75</v>
      </c>
      <c r="F23" s="32">
        <v>63</v>
      </c>
      <c r="G23" s="31" t="s">
        <v>76</v>
      </c>
      <c r="H23" s="63">
        <v>500</v>
      </c>
      <c r="I23" s="82" t="s">
        <v>51</v>
      </c>
      <c r="J23" s="83">
        <f>F23*H23</f>
        <v>31500</v>
      </c>
      <c r="K23" s="84" t="s">
        <v>52</v>
      </c>
      <c r="L23" s="92"/>
      <c r="M23" s="3"/>
      <c r="N23" s="3"/>
    </row>
    <row r="24" s="2" customFormat="1" ht="13.6" spans="1:14">
      <c r="A24" s="21"/>
      <c r="B24" s="31" t="s">
        <v>73</v>
      </c>
      <c r="C24" s="31" t="s">
        <v>77</v>
      </c>
      <c r="D24" s="32">
        <v>1</v>
      </c>
      <c r="E24" s="31" t="s">
        <v>75</v>
      </c>
      <c r="F24" s="32">
        <v>54</v>
      </c>
      <c r="G24" s="31" t="s">
        <v>76</v>
      </c>
      <c r="H24" s="63">
        <v>400</v>
      </c>
      <c r="I24" s="82" t="s">
        <v>51</v>
      </c>
      <c r="J24" s="83">
        <f>F24*H24</f>
        <v>21600</v>
      </c>
      <c r="K24" s="93"/>
      <c r="L24" s="92"/>
      <c r="M24" s="3"/>
      <c r="N24" s="3"/>
    </row>
    <row r="25" s="2" customFormat="1" ht="13.6" spans="1:14">
      <c r="A25" s="33"/>
      <c r="B25" s="31" t="s">
        <v>73</v>
      </c>
      <c r="C25" s="19" t="s">
        <v>78</v>
      </c>
      <c r="D25" s="34">
        <v>1</v>
      </c>
      <c r="E25" s="31" t="s">
        <v>75</v>
      </c>
      <c r="F25" s="32">
        <v>4</v>
      </c>
      <c r="G25" s="31" t="s">
        <v>76</v>
      </c>
      <c r="H25" s="63">
        <v>700</v>
      </c>
      <c r="I25" s="82" t="s">
        <v>51</v>
      </c>
      <c r="J25" s="83">
        <f>F25*H25</f>
        <v>2800</v>
      </c>
      <c r="K25" s="85"/>
      <c r="L25" s="92"/>
      <c r="M25" s="3"/>
      <c r="N25" s="3"/>
    </row>
    <row r="26" s="2" customFormat="1" ht="13.6" spans="1:14">
      <c r="A26" s="29" t="s">
        <v>57</v>
      </c>
      <c r="B26" s="30"/>
      <c r="C26" s="30"/>
      <c r="D26" s="30"/>
      <c r="E26" s="30"/>
      <c r="F26" s="30"/>
      <c r="G26" s="30"/>
      <c r="H26" s="30"/>
      <c r="I26" s="91"/>
      <c r="J26" s="94">
        <f>SUM(J23:J25)</f>
        <v>55900</v>
      </c>
      <c r="K26" s="88"/>
      <c r="L26" s="92"/>
      <c r="M26" s="3"/>
      <c r="N26" s="3"/>
    </row>
    <row r="27" s="2" customFormat="1" ht="13.6" spans="1:14">
      <c r="A27" s="13" t="s">
        <v>43</v>
      </c>
      <c r="B27" s="14"/>
      <c r="C27" s="15" t="s">
        <v>79</v>
      </c>
      <c r="D27" s="16" t="s">
        <v>5</v>
      </c>
      <c r="E27" s="58"/>
      <c r="F27" s="16" t="s">
        <v>45</v>
      </c>
      <c r="G27" s="58"/>
      <c r="H27" s="16" t="s">
        <v>46</v>
      </c>
      <c r="I27" s="58"/>
      <c r="J27" s="80" t="s">
        <v>47</v>
      </c>
      <c r="K27" s="81" t="s">
        <v>7</v>
      </c>
      <c r="L27" s="92"/>
      <c r="M27" s="3"/>
      <c r="N27" s="3"/>
    </row>
    <row r="28" s="2" customFormat="1" ht="13" customHeight="1" spans="1:14">
      <c r="A28" s="35" t="s">
        <v>16</v>
      </c>
      <c r="B28" s="34" t="s">
        <v>80</v>
      </c>
      <c r="C28" s="34" t="s">
        <v>53</v>
      </c>
      <c r="D28" s="20">
        <v>2</v>
      </c>
      <c r="E28" s="60"/>
      <c r="F28" s="20" t="s">
        <v>50</v>
      </c>
      <c r="G28" s="60"/>
      <c r="H28" s="63">
        <v>1000</v>
      </c>
      <c r="I28" s="82" t="s">
        <v>51</v>
      </c>
      <c r="J28" s="83">
        <f t="shared" ref="J28:J35" si="1">D28*H28</f>
        <v>2000</v>
      </c>
      <c r="K28" s="95" t="s">
        <v>52</v>
      </c>
      <c r="L28" s="92"/>
      <c r="M28" s="3"/>
      <c r="N28" s="3"/>
    </row>
    <row r="29" s="2" customFormat="1" ht="13.6" spans="1:14">
      <c r="A29" s="35"/>
      <c r="B29" s="34" t="s">
        <v>81</v>
      </c>
      <c r="C29" s="34" t="s">
        <v>53</v>
      </c>
      <c r="D29" s="20">
        <f>2*4+4*1</f>
        <v>12</v>
      </c>
      <c r="E29" s="60"/>
      <c r="F29" s="20" t="s">
        <v>50</v>
      </c>
      <c r="G29" s="60"/>
      <c r="H29" s="63">
        <v>500</v>
      </c>
      <c r="I29" s="82" t="s">
        <v>51</v>
      </c>
      <c r="J29" s="83">
        <f t="shared" si="1"/>
        <v>6000</v>
      </c>
      <c r="K29" s="96"/>
      <c r="L29" s="92"/>
      <c r="M29" s="3"/>
      <c r="N29" s="3"/>
    </row>
    <row r="30" s="2" customFormat="1" ht="13.6" spans="1:14">
      <c r="A30" s="35"/>
      <c r="B30" s="34" t="s">
        <v>82</v>
      </c>
      <c r="C30" s="34" t="s">
        <v>53</v>
      </c>
      <c r="D30" s="20">
        <f>2*4+22*3</f>
        <v>74</v>
      </c>
      <c r="E30" s="60"/>
      <c r="F30" s="20" t="s">
        <v>50</v>
      </c>
      <c r="G30" s="60"/>
      <c r="H30" s="63">
        <v>200</v>
      </c>
      <c r="I30" s="82" t="s">
        <v>51</v>
      </c>
      <c r="J30" s="83">
        <f t="shared" si="1"/>
        <v>14800</v>
      </c>
      <c r="K30" s="96"/>
      <c r="L30" s="92"/>
      <c r="M30" s="3"/>
      <c r="N30" s="3"/>
    </row>
    <row r="31" s="2" customFormat="1" ht="13.6" spans="1:14">
      <c r="A31" s="29" t="s">
        <v>57</v>
      </c>
      <c r="B31" s="30"/>
      <c r="C31" s="30"/>
      <c r="D31" s="30"/>
      <c r="E31" s="30"/>
      <c r="F31" s="30"/>
      <c r="G31" s="30"/>
      <c r="H31" s="30" t="s">
        <v>71</v>
      </c>
      <c r="I31" s="91"/>
      <c r="J31" s="87">
        <f>SUM(J28:J30)</f>
        <v>22800</v>
      </c>
      <c r="K31" s="88"/>
      <c r="L31" s="92"/>
      <c r="M31" s="3"/>
      <c r="N31" s="3"/>
    </row>
    <row r="32" s="2" customFormat="1" ht="13.6" spans="1:14">
      <c r="A32" s="13" t="s">
        <v>43</v>
      </c>
      <c r="B32" s="14"/>
      <c r="C32" s="15" t="s">
        <v>79</v>
      </c>
      <c r="D32" s="16" t="s">
        <v>5</v>
      </c>
      <c r="E32" s="58"/>
      <c r="F32" s="16" t="s">
        <v>45</v>
      </c>
      <c r="G32" s="58"/>
      <c r="H32" s="16" t="s">
        <v>46</v>
      </c>
      <c r="I32" s="58"/>
      <c r="J32" s="80" t="s">
        <v>47</v>
      </c>
      <c r="K32" s="81" t="s">
        <v>7</v>
      </c>
      <c r="L32" s="92"/>
      <c r="M32" s="3"/>
      <c r="N32" s="3"/>
    </row>
    <row r="33" s="2" customFormat="1" ht="13.6" spans="1:14">
      <c r="A33" s="21" t="s">
        <v>18</v>
      </c>
      <c r="B33" s="34" t="s">
        <v>83</v>
      </c>
      <c r="C33" s="19" t="s">
        <v>18</v>
      </c>
      <c r="D33" s="20">
        <v>1</v>
      </c>
      <c r="E33" s="60"/>
      <c r="F33" s="20" t="s">
        <v>50</v>
      </c>
      <c r="G33" s="60"/>
      <c r="H33" s="63">
        <v>1150</v>
      </c>
      <c r="I33" s="82" t="s">
        <v>51</v>
      </c>
      <c r="J33" s="83">
        <f t="shared" si="1"/>
        <v>1150</v>
      </c>
      <c r="K33" s="97"/>
      <c r="L33" s="92"/>
      <c r="M33" s="3"/>
      <c r="N33" s="3"/>
    </row>
    <row r="34" s="2" customFormat="1" ht="13.6" spans="1:14">
      <c r="A34" s="21"/>
      <c r="B34" s="34" t="s">
        <v>84</v>
      </c>
      <c r="C34" s="19" t="s">
        <v>18</v>
      </c>
      <c r="D34" s="20">
        <v>1</v>
      </c>
      <c r="E34" s="60"/>
      <c r="F34" s="20" t="s">
        <v>50</v>
      </c>
      <c r="G34" s="60"/>
      <c r="H34" s="63">
        <v>550</v>
      </c>
      <c r="I34" s="82" t="s">
        <v>51</v>
      </c>
      <c r="J34" s="83">
        <f t="shared" si="1"/>
        <v>550</v>
      </c>
      <c r="K34" s="97"/>
      <c r="L34" s="92"/>
      <c r="M34" s="3"/>
      <c r="N34" s="3"/>
    </row>
    <row r="35" s="2" customFormat="1" ht="13.6" spans="1:14">
      <c r="A35" s="33"/>
      <c r="B35" s="34" t="s">
        <v>85</v>
      </c>
      <c r="C35" s="19" t="s">
        <v>18</v>
      </c>
      <c r="D35" s="20">
        <v>21</v>
      </c>
      <c r="E35" s="60"/>
      <c r="F35" s="20" t="s">
        <v>50</v>
      </c>
      <c r="G35" s="60"/>
      <c r="H35" s="63">
        <v>225</v>
      </c>
      <c r="I35" s="82" t="s">
        <v>51</v>
      </c>
      <c r="J35" s="83">
        <f t="shared" si="1"/>
        <v>4725</v>
      </c>
      <c r="K35" s="97"/>
      <c r="L35" s="92"/>
      <c r="M35" s="3"/>
      <c r="N35" s="3"/>
    </row>
    <row r="36" s="2" customFormat="1" ht="13.6" spans="1:11">
      <c r="A36" s="29" t="s">
        <v>57</v>
      </c>
      <c r="B36" s="30"/>
      <c r="C36" s="30"/>
      <c r="D36" s="30"/>
      <c r="E36" s="30"/>
      <c r="F36" s="30"/>
      <c r="G36" s="30"/>
      <c r="H36" s="30" t="s">
        <v>71</v>
      </c>
      <c r="I36" s="91"/>
      <c r="J36" s="87">
        <f>SUM(J33:J35)</f>
        <v>6425</v>
      </c>
      <c r="K36" s="88"/>
    </row>
    <row r="37" s="2" customFormat="1" ht="19.5" customHeight="1" spans="1:11">
      <c r="A37" s="13" t="s">
        <v>43</v>
      </c>
      <c r="B37" s="14"/>
      <c r="C37" s="15" t="s">
        <v>79</v>
      </c>
      <c r="D37" s="16" t="s">
        <v>5</v>
      </c>
      <c r="E37" s="58"/>
      <c r="F37" s="16" t="s">
        <v>45</v>
      </c>
      <c r="G37" s="58"/>
      <c r="H37" s="16" t="s">
        <v>46</v>
      </c>
      <c r="I37" s="58"/>
      <c r="J37" s="80" t="s">
        <v>47</v>
      </c>
      <c r="K37" s="81" t="s">
        <v>7</v>
      </c>
    </row>
    <row r="38" s="2" customFormat="1" ht="19.5" customHeight="1" spans="1:11">
      <c r="A38" s="36" t="s">
        <v>86</v>
      </c>
      <c r="B38" s="34" t="s">
        <v>87</v>
      </c>
      <c r="C38" s="28" t="s">
        <v>86</v>
      </c>
      <c r="D38" s="37">
        <v>2</v>
      </c>
      <c r="E38" s="37"/>
      <c r="F38" s="20" t="s">
        <v>50</v>
      </c>
      <c r="G38" s="60"/>
      <c r="H38" s="68">
        <v>1300</v>
      </c>
      <c r="I38" s="98" t="s">
        <v>51</v>
      </c>
      <c r="J38" s="99">
        <f>D38*H38</f>
        <v>2600</v>
      </c>
      <c r="K38" s="100" t="s">
        <v>88</v>
      </c>
    </row>
    <row r="39" s="2" customFormat="1" ht="14" spans="1:11">
      <c r="A39" s="38" t="s">
        <v>89</v>
      </c>
      <c r="B39" s="34" t="s">
        <v>90</v>
      </c>
      <c r="C39" s="28" t="s">
        <v>53</v>
      </c>
      <c r="D39" s="37">
        <v>11</v>
      </c>
      <c r="E39" s="37"/>
      <c r="F39" s="20" t="s">
        <v>52</v>
      </c>
      <c r="G39" s="60"/>
      <c r="H39" s="69">
        <v>80</v>
      </c>
      <c r="I39" s="98" t="s">
        <v>51</v>
      </c>
      <c r="J39" s="99">
        <f>H39*D39</f>
        <v>880</v>
      </c>
      <c r="K39" s="101" t="s">
        <v>91</v>
      </c>
    </row>
    <row r="40" s="2" customFormat="1" ht="28" spans="1:11">
      <c r="A40" s="39"/>
      <c r="B40" s="34" t="s">
        <v>92</v>
      </c>
      <c r="C40" s="28" t="s">
        <v>53</v>
      </c>
      <c r="D40" s="37">
        <v>2</v>
      </c>
      <c r="E40" s="37"/>
      <c r="F40" s="20" t="s">
        <v>52</v>
      </c>
      <c r="G40" s="60"/>
      <c r="H40" s="69">
        <v>300</v>
      </c>
      <c r="I40" s="98" t="s">
        <v>51</v>
      </c>
      <c r="J40" s="99">
        <v>600</v>
      </c>
      <c r="K40" s="101" t="s">
        <v>93</v>
      </c>
    </row>
    <row r="41" s="2" customFormat="1" ht="13.6" spans="1:11">
      <c r="A41" s="29" t="s">
        <v>57</v>
      </c>
      <c r="B41" s="30"/>
      <c r="C41" s="30"/>
      <c r="D41" s="30"/>
      <c r="E41" s="30"/>
      <c r="F41" s="30"/>
      <c r="G41" s="30"/>
      <c r="H41" s="30"/>
      <c r="I41" s="91"/>
      <c r="J41" s="87">
        <f>SUM(J38:J40)</f>
        <v>4080</v>
      </c>
      <c r="K41" s="88"/>
    </row>
    <row r="42" s="2" customFormat="1" ht="13.6" spans="1:11">
      <c r="A42" s="40" t="s">
        <v>94</v>
      </c>
      <c r="B42" s="41"/>
      <c r="C42" s="41"/>
      <c r="D42" s="41"/>
      <c r="E42" s="41"/>
      <c r="F42" s="41"/>
      <c r="G42" s="41"/>
      <c r="H42" s="41"/>
      <c r="I42" s="102"/>
      <c r="J42" s="103">
        <f>SUM(J11,J36,J31,J26,J21,J41)</f>
        <v>135255</v>
      </c>
      <c r="K42" s="104"/>
    </row>
    <row r="43" s="2" customFormat="1" ht="13.6" spans="1:11">
      <c r="A43" s="42" t="s">
        <v>95</v>
      </c>
      <c r="B43" s="43"/>
      <c r="C43" s="43"/>
      <c r="D43" s="43"/>
      <c r="E43" s="43"/>
      <c r="F43" s="43"/>
      <c r="G43" s="70"/>
      <c r="H43" s="71">
        <v>6</v>
      </c>
      <c r="I43" s="105" t="s">
        <v>96</v>
      </c>
      <c r="J43" s="106">
        <f>J42*6%</f>
        <v>8115.3</v>
      </c>
      <c r="K43" s="107"/>
    </row>
    <row r="44" s="2" customFormat="1" ht="13.6" spans="1:11">
      <c r="A44" s="42" t="s">
        <v>97</v>
      </c>
      <c r="B44" s="43"/>
      <c r="C44" s="43"/>
      <c r="D44" s="43"/>
      <c r="E44" s="43"/>
      <c r="F44" s="43"/>
      <c r="G44" s="70"/>
      <c r="H44" s="71">
        <v>10</v>
      </c>
      <c r="I44" s="105" t="s">
        <v>96</v>
      </c>
      <c r="J44" s="106"/>
      <c r="K44" s="107" t="s">
        <v>98</v>
      </c>
    </row>
    <row r="45" s="2" customFormat="1" ht="13.6" spans="1:11">
      <c r="A45" s="44" t="s">
        <v>99</v>
      </c>
      <c r="B45" s="45"/>
      <c r="C45" s="45"/>
      <c r="D45" s="45"/>
      <c r="E45" s="45"/>
      <c r="F45" s="45"/>
      <c r="G45" s="45"/>
      <c r="H45" s="45"/>
      <c r="I45" s="108"/>
      <c r="J45" s="109">
        <f>(J42+J43)*6%</f>
        <v>8602.218</v>
      </c>
      <c r="K45" s="110"/>
    </row>
    <row r="46" s="2" customFormat="1" ht="14.35" spans="1:11">
      <c r="A46" s="46" t="s">
        <v>100</v>
      </c>
      <c r="B46" s="47"/>
      <c r="C46" s="47"/>
      <c r="D46" s="47"/>
      <c r="E46" s="47"/>
      <c r="F46" s="47"/>
      <c r="G46" s="47"/>
      <c r="H46" s="47"/>
      <c r="I46" s="111"/>
      <c r="J46" s="112">
        <f>SUM(J42:J45)</f>
        <v>151972.518</v>
      </c>
      <c r="K46" s="113"/>
    </row>
  </sheetData>
  <mergeCells count="10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A11:I11"/>
    <mergeCell ref="A12:B12"/>
    <mergeCell ref="D12:E12"/>
    <mergeCell ref="F12:G12"/>
    <mergeCell ref="H12:I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A21:I21"/>
    <mergeCell ref="A22:B22"/>
    <mergeCell ref="D22:E22"/>
    <mergeCell ref="F22:G22"/>
    <mergeCell ref="H22:I22"/>
    <mergeCell ref="A26:I26"/>
    <mergeCell ref="A27:B27"/>
    <mergeCell ref="D27:E27"/>
    <mergeCell ref="F27:G27"/>
    <mergeCell ref="H27:I27"/>
    <mergeCell ref="D28:E28"/>
    <mergeCell ref="F28:G28"/>
    <mergeCell ref="D29:E29"/>
    <mergeCell ref="F29:G29"/>
    <mergeCell ref="D30:E30"/>
    <mergeCell ref="F30:G30"/>
    <mergeCell ref="A31:I31"/>
    <mergeCell ref="A32:B32"/>
    <mergeCell ref="D32:E32"/>
    <mergeCell ref="F32:G32"/>
    <mergeCell ref="H32:I32"/>
    <mergeCell ref="D33:E33"/>
    <mergeCell ref="F33:G33"/>
    <mergeCell ref="D34:E34"/>
    <mergeCell ref="F34:G34"/>
    <mergeCell ref="D35:E35"/>
    <mergeCell ref="F35:G35"/>
    <mergeCell ref="A36:I36"/>
    <mergeCell ref="A37:B37"/>
    <mergeCell ref="D37:E37"/>
    <mergeCell ref="F37:G37"/>
    <mergeCell ref="H37:I37"/>
    <mergeCell ref="D38:E38"/>
    <mergeCell ref="F38:G38"/>
    <mergeCell ref="D39:E39"/>
    <mergeCell ref="F39:G39"/>
    <mergeCell ref="D40:E40"/>
    <mergeCell ref="F40:G40"/>
    <mergeCell ref="A41:I41"/>
    <mergeCell ref="A42:I42"/>
    <mergeCell ref="A43:G43"/>
    <mergeCell ref="A44:G44"/>
    <mergeCell ref="A45:I45"/>
    <mergeCell ref="A46:I46"/>
    <mergeCell ref="A7:A10"/>
    <mergeCell ref="A13:A20"/>
    <mergeCell ref="A23:A25"/>
    <mergeCell ref="A28:A30"/>
    <mergeCell ref="A33:A35"/>
    <mergeCell ref="A39:A40"/>
    <mergeCell ref="B13:B14"/>
    <mergeCell ref="B15:B16"/>
    <mergeCell ref="B17:B18"/>
    <mergeCell ref="B19:B20"/>
    <mergeCell ref="K7:K8"/>
    <mergeCell ref="K9:K10"/>
    <mergeCell ref="K17:K18"/>
    <mergeCell ref="K19:K20"/>
    <mergeCell ref="K23:K25"/>
    <mergeCell ref="K28:K30"/>
  </mergeCells>
  <dataValidations count="5">
    <dataValidation type="list" allowBlank="1" showInputMessage="1" showErrorMessage="1" sqref="C38 C39 C40">
      <formula1>"工作人员,餐费,住宿,交通,通信费,导游超时费,其他"</formula1>
    </dataValidation>
    <dataValidation type="list" allowBlank="1" showInputMessage="1" showErrorMessage="1" sqref="C7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3:C25">
      <formula1>"高级大床,高级双床,豪华大床,豪华双床,行政大床,行政双床,小套房,加床,加餐,WIFI,单人房差,其他"</formula1>
    </dataValidation>
    <dataValidation type="list" allowBlank="1" showInputMessage="1" showErrorMessage="1" sqref="C28:C30">
      <formula1>"酒店早餐,自助午餐,围桌午餐,自助晚餐,围桌晚餐,鸡尾酒会,酒水,特色餐,其他"</formula1>
    </dataValidation>
    <dataValidation type="list" allowBlank="1" showInputMessage="1" showErrorMessage="1" sqref="C33:C35">
      <formula1>"签证服务费,旅游签证,商务签证,保险,其他"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杨天真</cp:lastModifiedBy>
  <dcterms:created xsi:type="dcterms:W3CDTF">2023-08-15T20:51:00Z</dcterms:created>
  <dcterms:modified xsi:type="dcterms:W3CDTF">2024-12-19T17:30:57Z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83B106AB537346282AE56367D13AF0B0_43</vt:lpwstr>
  </property>
</Properties>
</file>