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马丽娜\2018年\12月13日-16日-厦门\结算单\0115结算单\"/>
    </mc:Choice>
  </mc:AlternateContent>
  <xr:revisionPtr revIDLastSave="0" documentId="13_ncr:1_{5D0A900E-B0B1-4B7D-8B40-6C0141AF6802}" xr6:coauthVersionLast="40" xr6:coauthVersionMax="40" xr10:uidLastSave="{00000000-0000-0000-0000-000000000000}"/>
  <bookViews>
    <workbookView xWindow="-120" yWindow="-120" windowWidth="20730" windowHeight="11160" tabRatio="875" xr2:uid="{00000000-000D-0000-FFFF-FFFF00000000}"/>
  </bookViews>
  <sheets>
    <sheet name="总结算" sheetId="44" r:id="rId1"/>
  </sheets>
  <definedNames>
    <definedName name="_xlnm.Print_Area" localSheetId="0">总结算!$A$1:$O$88</definedName>
    <definedName name="_xlnm.Print_Titles" localSheetId="0">总结算!$1:$7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4" i="44" l="1"/>
  <c r="M40" i="44"/>
  <c r="M47" i="44"/>
  <c r="M41" i="44"/>
  <c r="M25" i="44" l="1"/>
  <c r="A117" i="44" l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N81" i="44"/>
  <c r="N80" i="44"/>
  <c r="N79" i="44"/>
  <c r="N78" i="44"/>
  <c r="N82" i="44" s="1"/>
  <c r="N74" i="44"/>
  <c r="N75" i="44" s="1"/>
  <c r="N65" i="44"/>
  <c r="N64" i="44"/>
  <c r="N63" i="44"/>
  <c r="N62" i="44"/>
  <c r="N61" i="44"/>
  <c r="M57" i="44"/>
  <c r="N57" i="44" s="1"/>
  <c r="N56" i="44"/>
  <c r="N55" i="44"/>
  <c r="N51" i="44"/>
  <c r="M50" i="44"/>
  <c r="N49" i="44"/>
  <c r="N48" i="44"/>
  <c r="M46" i="44"/>
  <c r="N45" i="44"/>
  <c r="N43" i="44"/>
  <c r="N42" i="44"/>
  <c r="N39" i="44"/>
  <c r="N38" i="44"/>
  <c r="N37" i="44"/>
  <c r="N33" i="44"/>
  <c r="N32" i="44"/>
  <c r="N31" i="44"/>
  <c r="M30" i="44"/>
  <c r="N30" i="44" s="1"/>
  <c r="N29" i="44"/>
  <c r="N28" i="44"/>
  <c r="N27" i="44"/>
  <c r="N26" i="44"/>
  <c r="N25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58" i="44" l="1"/>
  <c r="N22" i="44"/>
  <c r="N52" i="44"/>
  <c r="N83" i="44"/>
  <c r="N34" i="44"/>
  <c r="N66" i="44"/>
  <c r="N67" i="44" l="1"/>
  <c r="J70" i="44" s="1"/>
  <c r="N70" i="44" s="1"/>
  <c r="N71" i="44" s="1"/>
  <c r="J86" i="44" s="1"/>
  <c r="N86" i="44" s="1"/>
  <c r="N87" i="44" s="1"/>
</calcChain>
</file>

<file path=xl/sharedStrings.xml><?xml version="1.0" encoding="utf-8"?>
<sst xmlns="http://schemas.openxmlformats.org/spreadsheetml/2006/main" count="373" uniqueCount="179">
  <si>
    <t>安斯泰来制药（中国）有限公司会议结算单</t>
  </si>
  <si>
    <t>会议名称：</t>
  </si>
  <si>
    <t>中青年医师瘙痒专题峰会</t>
  </si>
  <si>
    <r>
      <rPr>
        <b/>
        <sz val="9"/>
        <rFont val="宋体"/>
        <family val="3"/>
        <charset val="134"/>
      </rP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</si>
  <si>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厦门</t>
  </si>
  <si>
    <t>供应商名称：</t>
  </si>
  <si>
    <t>中国康辉旅游集团有限公司</t>
  </si>
  <si>
    <t>会议类型：</t>
  </si>
  <si>
    <t>国内会议</t>
  </si>
  <si>
    <t xml:space="preserve"> 参加人数：</t>
  </si>
  <si>
    <r>
      <rPr>
        <b/>
        <u/>
        <sz val="9"/>
        <color theme="1"/>
        <rFont val="宋体"/>
        <family val="3"/>
        <charset val="134"/>
      </rPr>
      <t>9</t>
    </r>
    <r>
      <rPr>
        <b/>
        <u/>
        <sz val="9"/>
        <color theme="1"/>
        <rFont val="宋体"/>
        <family val="3"/>
        <charset val="134"/>
      </rPr>
      <t>1+31</t>
    </r>
  </si>
  <si>
    <t>联系人/电话：</t>
  </si>
  <si>
    <t>靳晓峰 13901093966</t>
  </si>
  <si>
    <t>会议时间：</t>
  </si>
  <si>
    <t>2018年12月15日0830-1500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</si>
  <si>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</si>
  <si>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</si>
  <si>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</si>
  <si>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</si>
  <si>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</si>
  <si>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</si>
  <si>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</si>
  <si>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</si>
  <si>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</si>
  <si>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</si>
  <si>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</si>
  <si>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</si>
  <si>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</si>
  <si>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</si>
  <si>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</si>
  <si>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</si>
  <si>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</si>
  <si>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</si>
  <si>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</si>
  <si>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</si>
  <si>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</si>
  <si>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</si>
  <si>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</si>
  <si>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A-5</t>
  </si>
  <si>
    <t>会议室1</t>
  </si>
  <si>
    <t>场/天</t>
  </si>
  <si>
    <t>12月15日场租【8:30-17:00】
搭建时间免费5个小时
【12月14日18:00-23:00】
搭建超时费1000元/小时</t>
  </si>
  <si>
    <t>投影仪/幕布</t>
  </si>
  <si>
    <t>计划LED屏幕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</si>
  <si>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</si>
  <si>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</si>
  <si>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</si>
  <si>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</si>
  <si>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</si>
  <si>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</si>
  <si>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</si>
  <si>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视频切换、反看板、计时器、音频设备等（计划请搭建供应商外租设备）</t>
  </si>
  <si>
    <t>其他</t>
  </si>
  <si>
    <t>搭建超时场地费23:00-06:00</t>
  </si>
  <si>
    <t>小时</t>
  </si>
  <si>
    <t>搭建超时费，每小时1000元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</si>
  <si>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</si>
  <si>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</si>
  <si>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</si>
  <si>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</si>
  <si>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</si>
  <si>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</si>
  <si>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</si>
  <si>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</si>
  <si>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</si>
  <si>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</si>
  <si>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</si>
  <si>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</si>
  <si>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B-2</t>
  </si>
  <si>
    <t>午</t>
  </si>
  <si>
    <t>B-3</t>
  </si>
  <si>
    <t>B-4</t>
  </si>
  <si>
    <t>B-5</t>
  </si>
  <si>
    <t>B-6</t>
  </si>
  <si>
    <t>VIP桌餐</t>
  </si>
  <si>
    <t>含服务费，不含酒水</t>
  </si>
  <si>
    <t>B-7</t>
  </si>
  <si>
    <t>B-8</t>
  </si>
  <si>
    <t>B-9</t>
  </si>
  <si>
    <t>外出用餐</t>
  </si>
  <si>
    <t>次</t>
  </si>
  <si>
    <t>C</t>
  </si>
  <si>
    <t>交通</t>
  </si>
  <si>
    <t>C-1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</si>
  <si>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</si>
  <si>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</si>
  <si>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</si>
  <si>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</si>
  <si>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Buick GL8商务车【厦门北站-酒店】</t>
  </si>
  <si>
    <t>4座帕萨特或别克【厦门北站-酒店】</t>
  </si>
  <si>
    <t>南京接送机</t>
  </si>
  <si>
    <t>上海接送机</t>
  </si>
  <si>
    <t>北京接送</t>
  </si>
  <si>
    <t>C-2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</si>
  <si>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</si>
  <si>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t>Buick GL8商务车【厦门半日包车】</t>
  </si>
  <si>
    <t>辆/天</t>
  </si>
  <si>
    <t>辆/次</t>
  </si>
  <si>
    <t>归属地接送</t>
  </si>
  <si>
    <t>22座空调车（考斯特/其他品牌）</t>
  </si>
  <si>
    <t>33座空调车（金龙/大宇/现代）</t>
  </si>
  <si>
    <t>其他，45座空调车</t>
  </si>
  <si>
    <t>C-4</t>
  </si>
  <si>
    <t>高铁或动车票</t>
  </si>
  <si>
    <r>
      <rPr>
        <sz val="9"/>
        <color theme="1"/>
        <rFont val="宋体"/>
        <family val="3"/>
        <charset val="134"/>
      </rPr>
      <t>从</t>
    </r>
    <r>
      <rPr>
        <sz val="9"/>
        <color rgb="FFC00000"/>
        <rFont val="宋体"/>
        <family val="3"/>
        <charset val="134"/>
      </rPr>
      <t xml:space="preserve">  </t>
    </r>
    <r>
      <rPr>
        <sz val="9"/>
        <color theme="1"/>
        <rFont val="宋体"/>
        <family val="3"/>
        <charset val="134"/>
      </rPr>
      <t xml:space="preserve">至 </t>
    </r>
  </si>
  <si>
    <t>二等</t>
  </si>
  <si>
    <t>座</t>
  </si>
  <si>
    <t>人/单程</t>
  </si>
  <si>
    <t>一等</t>
  </si>
  <si>
    <t>从  至</t>
  </si>
  <si>
    <t>D</t>
  </si>
  <si>
    <t>其他费用</t>
  </si>
  <si>
    <t>D-5</t>
  </si>
  <si>
    <t>讲台/签到台鲜花</t>
  </si>
  <si>
    <t>块</t>
  </si>
  <si>
    <t>D-10</t>
  </si>
  <si>
    <t>接机牌</t>
  </si>
  <si>
    <t>D-11</t>
  </si>
  <si>
    <t>大堂吧</t>
  </si>
  <si>
    <t>E</t>
  </si>
  <si>
    <t>工作人员费用</t>
  </si>
  <si>
    <t>E-1</t>
  </si>
  <si>
    <t>境内接送机人员</t>
  </si>
  <si>
    <t>机场火车站接机站工作人员</t>
  </si>
  <si>
    <t>E-2</t>
  </si>
  <si>
    <t>境外机场接送机工作人员</t>
  </si>
  <si>
    <t>E-3</t>
  </si>
  <si>
    <t>国内陪签工作人员</t>
  </si>
  <si>
    <t>E-4</t>
  </si>
  <si>
    <t>当地工作人员</t>
  </si>
  <si>
    <t>酒店工作人员</t>
  </si>
  <si>
    <t>12月16日2人</t>
  </si>
  <si>
    <t>E-5</t>
  </si>
  <si>
    <t>12月14、15日3人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</si>
  <si>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</si>
  <si>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</si>
  <si>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</si>
  <si>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</si>
  <si>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</si>
  <si>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</si>
  <si>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</si>
  <si>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</si>
  <si>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</si>
  <si>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</si>
  <si>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</si>
  <si>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</si>
  <si>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</si>
  <si>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</si>
  <si>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</si>
  <si>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</si>
  <si>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从各地 至 厦门往返</t>
  </si>
  <si>
    <t>经济</t>
  </si>
  <si>
    <t>散客</t>
  </si>
  <si>
    <t>张</t>
  </si>
  <si>
    <t>机票及退改签</t>
  </si>
  <si>
    <t>H-2</t>
  </si>
  <si>
    <t xml:space="preserve">从 至  </t>
  </si>
  <si>
    <t>H-3</t>
  </si>
  <si>
    <t>国际航段2</t>
  </si>
  <si>
    <r>
      <rPr>
        <sz val="9"/>
        <color theme="1"/>
        <rFont val="宋体"/>
        <family val="3"/>
        <charset val="134"/>
      </rP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</si>
  <si>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</si>
  <si>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</si>
  <si>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</si>
  <si>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</si>
  <si>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</si>
  <si>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</si>
  <si>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</si>
  <si>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商务</t>
  </si>
  <si>
    <t>团体</t>
  </si>
  <si>
    <t>桌餐</t>
  </si>
  <si>
    <t>三等</t>
  </si>
  <si>
    <t>头等</t>
  </si>
  <si>
    <t>12月14日工作人员机场T3：4人，T4：4人；厦门站：2人，厦门北站：1人</t>
    <phoneticPr fontId="0" type="noConversion"/>
  </si>
  <si>
    <t>上海-苏州</t>
  </si>
  <si>
    <t>自买白酒【酒店VIP餐】2瓶</t>
  </si>
  <si>
    <t>自买啤酒【酒店VIP餐}18瓶</t>
  </si>
  <si>
    <t>团</t>
  </si>
  <si>
    <t>会议地酒店：厦门威斯汀酒店</t>
  </si>
  <si>
    <t>昆明包车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</si>
</sst>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 * #,##0_ ;_ * \-#,##0_ ;_ * &quot;-&quot;??_ ;_ @_ "/>
    <numFmt numFmtId="177" formatCode="0.00_);[Red]\(0.00\)"/>
    <numFmt numFmtId="178" formatCode="#,##0.00;[Red]#,##0.00"/>
    <numFmt numFmtId="179" formatCode="#,##0;[Red]#,##0"/>
    <numFmt numFmtId="180" formatCode="0.00_ "/>
  </numFmts>
  <fonts count="2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8"/>
      <color rgb="FFC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9"/>
      <name val="宋体"/>
      <family val="3"/>
      <charset val="134"/>
    </font>
    <font>
      <sz val="9"/>
      <color rgb="FFC00000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 tint="0.39985351115451523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/>
      <top/>
      <bottom style="thin">
        <color auto="1"/>
      </bottom>
      <diagonal/>
    </border>
    <border>
      <left/>
      <right style="double">
        <color rgb="FFC00000"/>
      </right>
      <top style="hair">
        <color auto="1"/>
      </top>
      <bottom style="hair">
        <color auto="1"/>
      </bottom>
      <diagonal/>
    </border>
  </borders>
  <cellStyleXfs count="13">
    <xf numFmtId="0" fontId="0" fillId="0" borderId="0">
      <alignment vertical="center"/>
    </xf>
    <xf numFmtId="0" fontId="17" fillId="0" borderId="0" applyNumberFormat="0"/>
    <xf numFmtId="0" fontId="18" fillId="0" borderId="0">
      <alignment vertical="center"/>
    </xf>
    <xf numFmtId="0" fontId="18" fillId="0" borderId="0"/>
    <xf numFmtId="9" fontId="21" fillId="0" borderId="0" applyFont="0" applyFill="0" applyBorder="0" applyAlignment="0" applyProtection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/>
    <xf numFmtId="0" fontId="18" fillId="0" borderId="0">
      <alignment vertical="center"/>
    </xf>
  </cellStyleXfs>
  <cellXfs count="2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9" applyFont="1" applyBorder="1">
      <alignment vertical="center"/>
    </xf>
    <xf numFmtId="0" fontId="3" fillId="0" borderId="0" xfId="9" applyFont="1" applyBorder="1">
      <alignment vertical="center"/>
    </xf>
    <xf numFmtId="0" fontId="3" fillId="0" borderId="0" xfId="9" applyFont="1" applyFill="1" applyBorder="1">
      <alignment vertical="center"/>
    </xf>
    <xf numFmtId="0" fontId="3" fillId="0" borderId="0" xfId="9" applyFont="1" applyBorder="1" applyAlignment="1">
      <alignment horizontal="center" vertical="center"/>
    </xf>
    <xf numFmtId="0" fontId="3" fillId="0" borderId="0" xfId="9" applyFont="1" applyBorder="1" applyAlignment="1">
      <alignment horizontal="left" vertical="center"/>
    </xf>
    <xf numFmtId="0" fontId="5" fillId="0" borderId="0" xfId="12" applyFont="1" applyBorder="1" applyAlignment="1">
      <alignment horizontal="left" vertical="center"/>
    </xf>
    <xf numFmtId="0" fontId="7" fillId="0" borderId="0" xfId="9" applyFont="1" applyFill="1" applyBorder="1" applyAlignment="1">
      <alignment vertical="center"/>
    </xf>
    <xf numFmtId="0" fontId="8" fillId="2" borderId="2" xfId="12" applyFont="1" applyFill="1" applyBorder="1" applyAlignment="1" applyProtection="1">
      <alignment horizontal="left" vertical="center"/>
      <protection locked="0"/>
    </xf>
    <xf numFmtId="14" fontId="9" fillId="2" borderId="2" xfId="12" applyNumberFormat="1" applyFont="1" applyFill="1" applyBorder="1" applyAlignment="1" applyProtection="1">
      <alignment horizontal="left" vertical="center"/>
      <protection locked="0"/>
    </xf>
    <xf numFmtId="0" fontId="2" fillId="0" borderId="0" xfId="9" applyFont="1" applyBorder="1" applyAlignment="1">
      <alignment vertical="center"/>
    </xf>
    <xf numFmtId="0" fontId="2" fillId="0" borderId="0" xfId="9" applyFont="1" applyFill="1" applyBorder="1" applyAlignment="1">
      <alignment vertical="center"/>
    </xf>
    <xf numFmtId="0" fontId="3" fillId="0" borderId="0" xfId="9" applyFont="1" applyBorder="1" applyAlignment="1">
      <alignment vertical="center"/>
    </xf>
    <xf numFmtId="0" fontId="3" fillId="0" borderId="0" xfId="9" applyFont="1" applyBorder="1" applyAlignment="1">
      <alignment horizontal="left" vertical="top"/>
    </xf>
    <xf numFmtId="0" fontId="10" fillId="0" borderId="3" xfId="9" applyFont="1" applyBorder="1" applyAlignment="1">
      <alignment vertical="center"/>
    </xf>
    <xf numFmtId="0" fontId="11" fillId="3" borderId="6" xfId="12" applyFont="1" applyFill="1" applyBorder="1" applyAlignment="1">
      <alignment horizontal="center" vertical="center"/>
    </xf>
    <xf numFmtId="0" fontId="11" fillId="3" borderId="7" xfId="12" applyFont="1" applyFill="1" applyBorder="1" applyAlignment="1">
      <alignment horizontal="center" vertical="center"/>
    </xf>
    <xf numFmtId="0" fontId="11" fillId="3" borderId="8" xfId="12" applyFont="1" applyFill="1" applyBorder="1" applyAlignment="1">
      <alignment horizontal="center" vertical="center"/>
    </xf>
    <xf numFmtId="0" fontId="3" fillId="0" borderId="10" xfId="9" applyFont="1" applyFill="1" applyBorder="1" applyAlignment="1">
      <alignment vertical="center"/>
    </xf>
    <xf numFmtId="0" fontId="3" fillId="0" borderId="11" xfId="9" applyFont="1" applyFill="1" applyBorder="1" applyAlignment="1">
      <alignment vertical="center"/>
    </xf>
    <xf numFmtId="0" fontId="3" fillId="0" borderId="12" xfId="9" applyFont="1" applyFill="1" applyBorder="1" applyAlignment="1">
      <alignment vertical="center"/>
    </xf>
    <xf numFmtId="0" fontId="3" fillId="0" borderId="0" xfId="9" applyFont="1" applyFill="1" applyBorder="1" applyAlignment="1">
      <alignment vertical="center"/>
    </xf>
    <xf numFmtId="0" fontId="3" fillId="0" borderId="14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center" vertical="center"/>
    </xf>
    <xf numFmtId="0" fontId="3" fillId="0" borderId="16" xfId="9" applyFont="1" applyFill="1" applyBorder="1" applyAlignment="1">
      <alignment horizontal="center" vertical="center"/>
    </xf>
    <xf numFmtId="0" fontId="3" fillId="4" borderId="16" xfId="9" applyFont="1" applyFill="1" applyBorder="1" applyAlignment="1">
      <alignment horizontal="center" vertical="center"/>
    </xf>
    <xf numFmtId="0" fontId="12" fillId="0" borderId="16" xfId="12" applyFont="1" applyFill="1" applyBorder="1" applyAlignment="1">
      <alignment horizontal="left" vertical="center"/>
    </xf>
    <xf numFmtId="0" fontId="13" fillId="0" borderId="16" xfId="12" applyFont="1" applyFill="1" applyBorder="1" applyAlignment="1">
      <alignment horizontal="left" vertical="center"/>
    </xf>
    <xf numFmtId="0" fontId="13" fillId="0" borderId="18" xfId="12" applyFont="1" applyFill="1" applyBorder="1" applyAlignment="1">
      <alignment horizontal="left" vertical="center"/>
    </xf>
    <xf numFmtId="0" fontId="3" fillId="0" borderId="19" xfId="9" applyFont="1" applyBorder="1" applyAlignment="1">
      <alignment vertical="center"/>
    </xf>
    <xf numFmtId="0" fontId="3" fillId="0" borderId="20" xfId="9" applyFont="1" applyBorder="1" applyAlignment="1">
      <alignment vertical="center"/>
    </xf>
    <xf numFmtId="0" fontId="11" fillId="3" borderId="21" xfId="12" applyFont="1" applyFill="1" applyBorder="1" applyAlignment="1">
      <alignment horizontal="center" vertical="center"/>
    </xf>
    <xf numFmtId="0" fontId="11" fillId="3" borderId="22" xfId="12" applyFont="1" applyFill="1" applyBorder="1" applyAlignment="1">
      <alignment horizontal="center" vertical="center"/>
    </xf>
    <xf numFmtId="0" fontId="3" fillId="0" borderId="24" xfId="9" applyFont="1" applyBorder="1" applyAlignment="1">
      <alignment vertical="center"/>
    </xf>
    <xf numFmtId="0" fontId="3" fillId="0" borderId="25" xfId="9" applyFont="1" applyBorder="1" applyAlignment="1">
      <alignment vertical="center"/>
    </xf>
    <xf numFmtId="0" fontId="11" fillId="0" borderId="26" xfId="12" applyFont="1" applyBorder="1" applyAlignment="1">
      <alignment horizontal="center" vertical="center"/>
    </xf>
    <xf numFmtId="0" fontId="11" fillId="0" borderId="27" xfId="12" applyFont="1" applyBorder="1" applyAlignment="1">
      <alignment horizontal="left" vertical="center"/>
    </xf>
    <xf numFmtId="0" fontId="3" fillId="2" borderId="27" xfId="9" applyFont="1" applyFill="1" applyBorder="1" applyAlignment="1">
      <alignment vertical="center"/>
    </xf>
    <xf numFmtId="0" fontId="3" fillId="4" borderId="27" xfId="9" applyFont="1" applyFill="1" applyBorder="1" applyAlignment="1">
      <alignment horizontal="center" vertical="center"/>
    </xf>
    <xf numFmtId="0" fontId="3" fillId="0" borderId="27" xfId="9" applyFont="1" applyFill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16" xfId="12" applyFont="1" applyBorder="1" applyAlignment="1">
      <alignment horizontal="left" vertical="center"/>
    </xf>
    <xf numFmtId="0" fontId="3" fillId="2" borderId="16" xfId="9" applyFont="1" applyFill="1" applyBorder="1" applyAlignment="1">
      <alignment vertical="center"/>
    </xf>
    <xf numFmtId="0" fontId="3" fillId="2" borderId="22" xfId="9" applyFont="1" applyFill="1" applyBorder="1" applyAlignment="1">
      <alignment vertical="center"/>
    </xf>
    <xf numFmtId="0" fontId="3" fillId="0" borderId="28" xfId="9" applyFont="1" applyBorder="1" applyAlignment="1">
      <alignment vertical="center"/>
    </xf>
    <xf numFmtId="0" fontId="3" fillId="0" borderId="1" xfId="9" applyFont="1" applyBorder="1" applyAlignment="1">
      <alignment vertical="center"/>
    </xf>
    <xf numFmtId="0" fontId="11" fillId="3" borderId="29" xfId="12" applyFont="1" applyFill="1" applyBorder="1" applyAlignment="1">
      <alignment horizontal="center" vertical="center"/>
    </xf>
    <xf numFmtId="0" fontId="3" fillId="0" borderId="7" xfId="9" applyFont="1" applyBorder="1" applyAlignment="1">
      <alignment vertical="center"/>
    </xf>
    <xf numFmtId="0" fontId="3" fillId="0" borderId="12" xfId="9" applyFont="1" applyBorder="1" applyAlignment="1">
      <alignment vertical="center"/>
    </xf>
    <xf numFmtId="0" fontId="3" fillId="0" borderId="0" xfId="9" applyFont="1" applyFill="1" applyBorder="1" applyAlignment="1">
      <alignment horizontal="left" vertical="center"/>
    </xf>
    <xf numFmtId="0" fontId="11" fillId="0" borderId="35" xfId="12" applyFont="1" applyBorder="1" applyAlignment="1">
      <alignment horizontal="center" vertical="center"/>
    </xf>
    <xf numFmtId="0" fontId="2" fillId="0" borderId="0" xfId="9" applyFont="1" applyBorder="1" applyAlignment="1">
      <alignment horizontal="center" vertical="center"/>
    </xf>
    <xf numFmtId="0" fontId="2" fillId="0" borderId="0" xfId="9" applyFont="1" applyBorder="1" applyAlignment="1">
      <alignment horizontal="left" vertical="center"/>
    </xf>
    <xf numFmtId="0" fontId="11" fillId="3" borderId="42" xfId="12" applyFont="1" applyFill="1" applyBorder="1" applyAlignment="1">
      <alignment horizontal="center" vertical="center"/>
    </xf>
    <xf numFmtId="0" fontId="3" fillId="0" borderId="43" xfId="9" applyFont="1" applyFill="1" applyBorder="1" applyAlignment="1">
      <alignment vertical="center"/>
    </xf>
    <xf numFmtId="176" fontId="3" fillId="4" borderId="14" xfId="11" applyNumberFormat="1" applyFont="1" applyFill="1" applyBorder="1" applyAlignment="1">
      <alignment horizontal="center" vertical="center"/>
    </xf>
    <xf numFmtId="0" fontId="3" fillId="0" borderId="36" xfId="9" applyFont="1" applyBorder="1" applyAlignment="1">
      <alignment horizontal="center" vertical="center"/>
    </xf>
    <xf numFmtId="178" fontId="3" fillId="5" borderId="44" xfId="11" applyNumberFormat="1" applyFont="1" applyFill="1" applyBorder="1" applyAlignment="1">
      <alignment vertical="center"/>
    </xf>
    <xf numFmtId="178" fontId="3" fillId="6" borderId="45" xfId="9" applyNumberFormat="1" applyFont="1" applyFill="1" applyBorder="1" applyAlignment="1">
      <alignment vertical="center"/>
    </xf>
    <xf numFmtId="0" fontId="3" fillId="0" borderId="46" xfId="9" applyFont="1" applyBorder="1" applyAlignment="1">
      <alignment vertical="center"/>
    </xf>
    <xf numFmtId="0" fontId="3" fillId="0" borderId="33" xfId="9" applyFont="1" applyBorder="1" applyAlignment="1">
      <alignment horizontal="center" vertical="center"/>
    </xf>
    <xf numFmtId="178" fontId="3" fillId="5" borderId="47" xfId="11" applyNumberFormat="1" applyFont="1" applyFill="1" applyBorder="1" applyAlignment="1">
      <alignment vertical="center"/>
    </xf>
    <xf numFmtId="178" fontId="3" fillId="6" borderId="16" xfId="9" applyNumberFormat="1" applyFont="1" applyFill="1" applyBorder="1" applyAlignment="1">
      <alignment vertical="center"/>
    </xf>
    <xf numFmtId="0" fontId="3" fillId="0" borderId="46" xfId="9" applyFont="1" applyBorder="1" applyAlignment="1">
      <alignment vertical="center" wrapText="1"/>
    </xf>
    <xf numFmtId="0" fontId="3" fillId="0" borderId="48" xfId="9" applyFont="1" applyBorder="1" applyAlignment="1">
      <alignment vertical="center"/>
    </xf>
    <xf numFmtId="176" fontId="3" fillId="4" borderId="16" xfId="11" applyNumberFormat="1" applyFont="1" applyFill="1" applyBorder="1" applyAlignment="1">
      <alignment horizontal="center" vertical="center"/>
    </xf>
    <xf numFmtId="179" fontId="3" fillId="5" borderId="47" xfId="11" applyNumberFormat="1" applyFont="1" applyFill="1" applyBorder="1" applyAlignment="1">
      <alignment vertical="center"/>
    </xf>
    <xf numFmtId="179" fontId="3" fillId="6" borderId="16" xfId="9" applyNumberFormat="1" applyFont="1" applyFill="1" applyBorder="1" applyAlignment="1">
      <alignment vertical="center"/>
    </xf>
    <xf numFmtId="0" fontId="12" fillId="0" borderId="33" xfId="12" applyFont="1" applyBorder="1" applyAlignment="1">
      <alignment horizontal="center" vertical="center"/>
    </xf>
    <xf numFmtId="0" fontId="15" fillId="5" borderId="48" xfId="9" applyFont="1" applyFill="1" applyBorder="1" applyAlignment="1">
      <alignment vertical="center" wrapText="1"/>
    </xf>
    <xf numFmtId="0" fontId="15" fillId="5" borderId="48" xfId="9" applyFont="1" applyFill="1" applyBorder="1" applyAlignment="1">
      <alignment vertical="center"/>
    </xf>
    <xf numFmtId="0" fontId="3" fillId="5" borderId="48" xfId="9" applyFont="1" applyFill="1" applyBorder="1" applyAlignment="1">
      <alignment vertical="center"/>
    </xf>
    <xf numFmtId="179" fontId="3" fillId="0" borderId="16" xfId="9" applyNumberFormat="1" applyFont="1" applyBorder="1" applyAlignment="1">
      <alignment vertical="center"/>
    </xf>
    <xf numFmtId="0" fontId="3" fillId="4" borderId="18" xfId="9" applyFont="1" applyFill="1" applyBorder="1" applyAlignment="1">
      <alignment horizontal="center" vertical="center"/>
    </xf>
    <xf numFmtId="0" fontId="12" fillId="0" borderId="49" xfId="12" applyFont="1" applyBorder="1" applyAlignment="1">
      <alignment horizontal="center" vertical="center"/>
    </xf>
    <xf numFmtId="179" fontId="3" fillId="5" borderId="50" xfId="11" applyNumberFormat="1" applyFont="1" applyFill="1" applyBorder="1" applyAlignment="1">
      <alignment vertical="center"/>
    </xf>
    <xf numFmtId="179" fontId="3" fillId="0" borderId="18" xfId="9" applyNumberFormat="1" applyFont="1" applyBorder="1" applyAlignment="1">
      <alignment vertical="center"/>
    </xf>
    <xf numFmtId="0" fontId="3" fillId="5" borderId="51" xfId="9" applyFont="1" applyFill="1" applyBorder="1" applyAlignment="1">
      <alignment vertical="center"/>
    </xf>
    <xf numFmtId="0" fontId="3" fillId="0" borderId="20" xfId="9" applyFont="1" applyBorder="1" applyAlignment="1">
      <alignment horizontal="center" vertical="center"/>
    </xf>
    <xf numFmtId="0" fontId="3" fillId="0" borderId="52" xfId="9" applyFont="1" applyBorder="1" applyAlignment="1">
      <alignment vertical="center"/>
    </xf>
    <xf numFmtId="178" fontId="3" fillId="0" borderId="20" xfId="9" applyNumberFormat="1" applyFont="1" applyBorder="1" applyAlignment="1">
      <alignment vertical="center"/>
    </xf>
    <xf numFmtId="0" fontId="3" fillId="0" borderId="53" xfId="9" applyFont="1" applyBorder="1" applyAlignment="1">
      <alignment vertical="center"/>
    </xf>
    <xf numFmtId="0" fontId="11" fillId="3" borderId="38" xfId="12" applyFont="1" applyFill="1" applyBorder="1" applyAlignment="1">
      <alignment horizontal="center" vertical="center"/>
    </xf>
    <xf numFmtId="0" fontId="11" fillId="3" borderId="54" xfId="12" applyFont="1" applyFill="1" applyBorder="1" applyAlignment="1">
      <alignment horizontal="center" vertical="center"/>
    </xf>
    <xf numFmtId="0" fontId="11" fillId="3" borderId="55" xfId="12" applyFont="1" applyFill="1" applyBorder="1" applyAlignment="1">
      <alignment horizontal="center" vertical="center"/>
    </xf>
    <xf numFmtId="0" fontId="3" fillId="0" borderId="25" xfId="9" applyFont="1" applyBorder="1" applyAlignment="1">
      <alignment horizontal="center" vertical="center"/>
    </xf>
    <xf numFmtId="0" fontId="3" fillId="0" borderId="56" xfId="9" applyFont="1" applyBorder="1" applyAlignment="1">
      <alignment vertical="center"/>
    </xf>
    <xf numFmtId="0" fontId="3" fillId="0" borderId="57" xfId="9" applyFont="1" applyBorder="1" applyAlignment="1">
      <alignment vertical="center"/>
    </xf>
    <xf numFmtId="0" fontId="3" fillId="2" borderId="27" xfId="9" applyFont="1" applyFill="1" applyBorder="1" applyAlignment="1">
      <alignment horizontal="center" vertical="center"/>
    </xf>
    <xf numFmtId="0" fontId="3" fillId="0" borderId="58" xfId="9" applyFont="1" applyBorder="1" applyAlignment="1">
      <alignment horizontal="center" vertical="center"/>
    </xf>
    <xf numFmtId="177" fontId="3" fillId="5" borderId="59" xfId="11" applyNumberFormat="1" applyFont="1" applyFill="1" applyBorder="1" applyAlignment="1">
      <alignment vertical="center"/>
    </xf>
    <xf numFmtId="177" fontId="3" fillId="7" borderId="27" xfId="9" applyNumberFormat="1" applyFont="1" applyFill="1" applyBorder="1" applyAlignment="1">
      <alignment vertical="center"/>
    </xf>
    <xf numFmtId="0" fontId="3" fillId="5" borderId="60" xfId="9" applyFont="1" applyFill="1" applyBorder="1" applyAlignment="1">
      <alignment vertical="center"/>
    </xf>
    <xf numFmtId="177" fontId="3" fillId="6" borderId="27" xfId="9" applyNumberFormat="1" applyFont="1" applyFill="1" applyBorder="1" applyAlignment="1">
      <alignment vertical="center"/>
    </xf>
    <xf numFmtId="0" fontId="3" fillId="2" borderId="16" xfId="9" applyFont="1" applyFill="1" applyBorder="1" applyAlignment="1">
      <alignment horizontal="center" vertical="center"/>
    </xf>
    <xf numFmtId="177" fontId="3" fillId="5" borderId="47" xfId="11" applyNumberFormat="1" applyFont="1" applyFill="1" applyBorder="1" applyAlignment="1">
      <alignment vertical="center"/>
    </xf>
    <xf numFmtId="177" fontId="3" fillId="6" borderId="16" xfId="9" applyNumberFormat="1" applyFont="1" applyFill="1" applyBorder="1" applyAlignment="1">
      <alignment vertical="center"/>
    </xf>
    <xf numFmtId="0" fontId="3" fillId="2" borderId="32" xfId="9" applyFont="1" applyFill="1" applyBorder="1" applyAlignment="1">
      <alignment horizontal="center" vertical="center"/>
    </xf>
    <xf numFmtId="0" fontId="3" fillId="2" borderId="22" xfId="9" applyFont="1" applyFill="1" applyBorder="1" applyAlignment="1">
      <alignment horizontal="center" vertical="center"/>
    </xf>
    <xf numFmtId="0" fontId="3" fillId="0" borderId="38" xfId="9" applyFont="1" applyBorder="1" applyAlignment="1">
      <alignment horizontal="center" vertical="center"/>
    </xf>
    <xf numFmtId="0" fontId="3" fillId="0" borderId="1" xfId="9" applyFont="1" applyBorder="1" applyAlignment="1">
      <alignment horizontal="center" vertical="center"/>
    </xf>
    <xf numFmtId="177" fontId="3" fillId="0" borderId="61" xfId="9" applyNumberFormat="1" applyFont="1" applyBorder="1" applyAlignment="1">
      <alignment vertical="center"/>
    </xf>
    <xf numFmtId="177" fontId="3" fillId="0" borderId="1" xfId="9" applyNumberFormat="1" applyFont="1" applyBorder="1" applyAlignment="1">
      <alignment vertical="center"/>
    </xf>
    <xf numFmtId="0" fontId="3" fillId="0" borderId="62" xfId="9" applyFont="1" applyBorder="1" applyAlignment="1">
      <alignment vertical="center"/>
    </xf>
    <xf numFmtId="0" fontId="11" fillId="3" borderId="63" xfId="12" applyFont="1" applyFill="1" applyBorder="1" applyAlignment="1">
      <alignment horizontal="center" vertical="center"/>
    </xf>
    <xf numFmtId="0" fontId="11" fillId="3" borderId="64" xfId="12" applyFont="1" applyFill="1" applyBorder="1" applyAlignment="1">
      <alignment horizontal="center" vertical="center"/>
    </xf>
    <xf numFmtId="0" fontId="11" fillId="3" borderId="65" xfId="12" applyFont="1" applyFill="1" applyBorder="1" applyAlignment="1">
      <alignment horizontal="center" vertical="center"/>
    </xf>
    <xf numFmtId="0" fontId="3" fillId="0" borderId="12" xfId="9" applyFont="1" applyBorder="1" applyAlignment="1">
      <alignment horizontal="center" vertical="center"/>
    </xf>
    <xf numFmtId="0" fontId="3" fillId="0" borderId="66" xfId="9" applyFont="1" applyBorder="1" applyAlignment="1">
      <alignment vertical="center"/>
    </xf>
    <xf numFmtId="0" fontId="3" fillId="0" borderId="67" xfId="9" applyFont="1" applyBorder="1" applyAlignment="1">
      <alignment vertical="center"/>
    </xf>
    <xf numFmtId="0" fontId="3" fillId="2" borderId="69" xfId="9" applyFont="1" applyFill="1" applyBorder="1" applyAlignment="1">
      <alignment horizontal="center" vertical="center"/>
    </xf>
    <xf numFmtId="0" fontId="11" fillId="0" borderId="36" xfId="12" applyFont="1" applyBorder="1" applyAlignment="1">
      <alignment horizontal="center" vertical="center"/>
    </xf>
    <xf numFmtId="178" fontId="3" fillId="5" borderId="70" xfId="11" applyNumberFormat="1" applyFont="1" applyFill="1" applyBorder="1" applyAlignment="1">
      <alignment vertical="center"/>
    </xf>
    <xf numFmtId="178" fontId="3" fillId="0" borderId="32" xfId="9" applyNumberFormat="1" applyFont="1" applyBorder="1" applyAlignment="1">
      <alignment vertical="center"/>
    </xf>
    <xf numFmtId="0" fontId="3" fillId="5" borderId="71" xfId="9" applyFont="1" applyFill="1" applyBorder="1" applyAlignment="1">
      <alignment vertical="center"/>
    </xf>
    <xf numFmtId="0" fontId="11" fillId="0" borderId="33" xfId="12" applyFont="1" applyBorder="1" applyAlignment="1">
      <alignment horizontal="center" vertical="center"/>
    </xf>
    <xf numFmtId="178" fontId="3" fillId="0" borderId="16" xfId="9" applyNumberFormat="1" applyFont="1" applyBorder="1" applyAlignment="1">
      <alignment vertical="center"/>
    </xf>
    <xf numFmtId="0" fontId="3" fillId="2" borderId="73" xfId="9" applyFont="1" applyFill="1" applyBorder="1" applyAlignment="1">
      <alignment horizontal="center" vertical="center"/>
    </xf>
    <xf numFmtId="178" fontId="3" fillId="5" borderId="54" xfId="11" applyNumberFormat="1" applyFont="1" applyFill="1" applyBorder="1" applyAlignment="1">
      <alignment vertical="center"/>
    </xf>
    <xf numFmtId="178" fontId="3" fillId="0" borderId="16" xfId="9" applyNumberFormat="1" applyFont="1" applyFill="1" applyBorder="1" applyAlignment="1">
      <alignment vertical="center"/>
    </xf>
    <xf numFmtId="0" fontId="3" fillId="5" borderId="55" xfId="9" applyFont="1" applyFill="1" applyBorder="1" applyAlignment="1">
      <alignment vertical="center"/>
    </xf>
    <xf numFmtId="0" fontId="11" fillId="0" borderId="11" xfId="12" applyFont="1" applyBorder="1" applyAlignment="1">
      <alignment horizontal="center" vertical="center"/>
    </xf>
    <xf numFmtId="178" fontId="3" fillId="7" borderId="16" xfId="9" applyNumberFormat="1" applyFont="1" applyFill="1" applyBorder="1" applyAlignment="1">
      <alignment vertical="center"/>
    </xf>
    <xf numFmtId="0" fontId="11" fillId="0" borderId="38" xfId="12" applyFont="1" applyBorder="1" applyAlignment="1">
      <alignment horizontal="center" vertical="center"/>
    </xf>
    <xf numFmtId="179" fontId="3" fillId="5" borderId="54" xfId="11" applyNumberFormat="1" applyFont="1" applyFill="1" applyBorder="1" applyAlignment="1">
      <alignment vertical="center"/>
    </xf>
    <xf numFmtId="179" fontId="3" fillId="0" borderId="22" xfId="9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75" xfId="9" applyFont="1" applyBorder="1" applyAlignment="1">
      <alignment horizontal="left" vertical="center"/>
    </xf>
    <xf numFmtId="0" fontId="11" fillId="0" borderId="13" xfId="12" applyFont="1" applyBorder="1" applyAlignment="1">
      <alignment horizontal="center" vertical="center"/>
    </xf>
    <xf numFmtId="0" fontId="3" fillId="2" borderId="14" xfId="9" applyFont="1" applyFill="1" applyBorder="1" applyAlignment="1">
      <alignment vertical="center"/>
    </xf>
    <xf numFmtId="0" fontId="3" fillId="0" borderId="15" xfId="9" applyFont="1" applyBorder="1" applyAlignment="1">
      <alignment vertical="center"/>
    </xf>
    <xf numFmtId="0" fontId="3" fillId="0" borderId="77" xfId="9" applyFont="1" applyBorder="1" applyAlignment="1">
      <alignment vertical="center"/>
    </xf>
    <xf numFmtId="0" fontId="11" fillId="0" borderId="73" xfId="12" applyFont="1" applyBorder="1" applyAlignment="1">
      <alignment horizontal="left" vertical="center"/>
    </xf>
    <xf numFmtId="0" fontId="11" fillId="0" borderId="27" xfId="12" applyFont="1" applyFill="1" applyBorder="1" applyAlignment="1">
      <alignment horizontal="left" vertical="center"/>
    </xf>
    <xf numFmtId="0" fontId="11" fillId="0" borderId="16" xfId="12" applyFont="1" applyFill="1" applyBorder="1" applyAlignment="1">
      <alignment horizontal="left" vertical="center"/>
    </xf>
    <xf numFmtId="0" fontId="3" fillId="8" borderId="10" xfId="9" applyFont="1" applyFill="1" applyBorder="1" applyAlignment="1">
      <alignment vertical="center"/>
    </xf>
    <xf numFmtId="0" fontId="3" fillId="8" borderId="0" xfId="9" applyFont="1" applyFill="1" applyBorder="1" applyAlignment="1">
      <alignment vertical="center"/>
    </xf>
    <xf numFmtId="0" fontId="3" fillId="0" borderId="24" xfId="9" applyFont="1" applyBorder="1" applyAlignment="1">
      <alignment horizontal="left" vertical="center"/>
    </xf>
    <xf numFmtId="0" fontId="11" fillId="0" borderId="80" xfId="12" applyFont="1" applyBorder="1" applyAlignment="1">
      <alignment horizontal="center" vertical="center"/>
    </xf>
    <xf numFmtId="0" fontId="11" fillId="0" borderId="8" xfId="12" applyFont="1" applyFill="1" applyBorder="1" applyAlignment="1">
      <alignment horizontal="left" vertical="center"/>
    </xf>
    <xf numFmtId="0" fontId="3" fillId="8" borderId="28" xfId="9" applyFont="1" applyFill="1" applyBorder="1" applyAlignment="1">
      <alignment vertical="center"/>
    </xf>
    <xf numFmtId="0" fontId="3" fillId="8" borderId="1" xfId="9" applyFont="1" applyFill="1" applyBorder="1" applyAlignment="1">
      <alignment vertical="center"/>
    </xf>
    <xf numFmtId="0" fontId="11" fillId="0" borderId="14" xfId="12" applyFont="1" applyFill="1" applyBorder="1" applyAlignment="1">
      <alignment horizontal="left" vertical="center"/>
    </xf>
    <xf numFmtId="0" fontId="11" fillId="0" borderId="78" xfId="12" applyFont="1" applyFill="1" applyBorder="1" applyAlignment="1">
      <alignment horizontal="left" vertical="center"/>
    </xf>
    <xf numFmtId="0" fontId="11" fillId="0" borderId="78" xfId="12" applyFont="1" applyBorder="1" applyAlignment="1">
      <alignment horizontal="center" vertical="center"/>
    </xf>
    <xf numFmtId="0" fontId="3" fillId="2" borderId="14" xfId="9" applyFont="1" applyFill="1" applyBorder="1" applyAlignment="1">
      <alignment horizontal="center" vertical="center"/>
    </xf>
    <xf numFmtId="178" fontId="3" fillId="5" borderId="83" xfId="11" applyNumberFormat="1" applyFont="1" applyFill="1" applyBorder="1" applyAlignment="1">
      <alignment vertical="center"/>
    </xf>
    <xf numFmtId="178" fontId="3" fillId="7" borderId="14" xfId="9" applyNumberFormat="1" applyFont="1" applyFill="1" applyBorder="1" applyAlignment="1">
      <alignment vertical="center"/>
    </xf>
    <xf numFmtId="0" fontId="3" fillId="5" borderId="84" xfId="9" applyFont="1" applyFill="1" applyBorder="1" applyAlignment="1">
      <alignment vertical="center"/>
    </xf>
    <xf numFmtId="0" fontId="3" fillId="0" borderId="73" xfId="9" applyFont="1" applyFill="1" applyBorder="1" applyAlignment="1">
      <alignment horizontal="center" vertical="center"/>
    </xf>
    <xf numFmtId="179" fontId="3" fillId="5" borderId="85" xfId="11" applyNumberFormat="1" applyFont="1" applyFill="1" applyBorder="1" applyAlignment="1">
      <alignment vertical="center"/>
    </xf>
    <xf numFmtId="179" fontId="3" fillId="0" borderId="73" xfId="9" applyNumberFormat="1" applyFont="1" applyBorder="1" applyAlignment="1">
      <alignment vertical="center"/>
    </xf>
    <xf numFmtId="0" fontId="3" fillId="5" borderId="86" xfId="9" applyFont="1" applyFill="1" applyBorder="1" applyAlignment="1">
      <alignment vertical="center"/>
    </xf>
    <xf numFmtId="0" fontId="3" fillId="0" borderId="61" xfId="9" applyFont="1" applyBorder="1" applyAlignment="1">
      <alignment vertical="center"/>
    </xf>
    <xf numFmtId="178" fontId="3" fillId="0" borderId="1" xfId="9" applyNumberFormat="1" applyFont="1" applyBorder="1" applyAlignment="1">
      <alignment vertical="center"/>
    </xf>
    <xf numFmtId="178" fontId="3" fillId="6" borderId="27" xfId="9" applyNumberFormat="1" applyFont="1" applyFill="1" applyBorder="1" applyAlignment="1">
      <alignment vertical="center"/>
    </xf>
    <xf numFmtId="180" fontId="3" fillId="5" borderId="47" xfId="11" applyNumberFormat="1" applyFont="1" applyFill="1" applyBorder="1" applyAlignment="1">
      <alignment vertical="center"/>
    </xf>
    <xf numFmtId="180" fontId="3" fillId="0" borderId="27" xfId="9" applyNumberFormat="1" applyFont="1" applyBorder="1" applyAlignment="1">
      <alignment vertical="center"/>
    </xf>
    <xf numFmtId="180" fontId="3" fillId="5" borderId="85" xfId="11" applyNumberFormat="1" applyFont="1" applyFill="1" applyBorder="1" applyAlignment="1">
      <alignment vertical="center"/>
    </xf>
    <xf numFmtId="180" fontId="3" fillId="6" borderId="8" xfId="9" applyNumberFormat="1" applyFont="1" applyFill="1" applyBorder="1" applyAlignment="1">
      <alignment vertical="center"/>
    </xf>
    <xf numFmtId="180" fontId="3" fillId="0" borderId="61" xfId="9" applyNumberFormat="1" applyFont="1" applyBorder="1" applyAlignment="1">
      <alignment vertical="center"/>
    </xf>
    <xf numFmtId="180" fontId="3" fillId="0" borderId="1" xfId="9" applyNumberFormat="1" applyFont="1" applyBorder="1" applyAlignment="1">
      <alignment vertical="center"/>
    </xf>
    <xf numFmtId="180" fontId="3" fillId="5" borderId="59" xfId="11" applyNumberFormat="1" applyFont="1" applyFill="1" applyBorder="1" applyAlignment="1">
      <alignment vertical="center"/>
    </xf>
    <xf numFmtId="180" fontId="3" fillId="0" borderId="16" xfId="9" applyNumberFormat="1" applyFont="1" applyBorder="1" applyAlignment="1">
      <alignment vertical="center"/>
    </xf>
    <xf numFmtId="0" fontId="3" fillId="2" borderId="18" xfId="9" applyFont="1" applyFill="1" applyBorder="1" applyAlignment="1">
      <alignment horizontal="center" vertical="center"/>
    </xf>
    <xf numFmtId="0" fontId="3" fillId="0" borderId="78" xfId="9" applyFont="1" applyBorder="1" applyAlignment="1">
      <alignment horizontal="center" vertical="center"/>
    </xf>
    <xf numFmtId="180" fontId="3" fillId="5" borderId="50" xfId="11" applyNumberFormat="1" applyFont="1" applyFill="1" applyBorder="1" applyAlignment="1">
      <alignment vertical="center"/>
    </xf>
    <xf numFmtId="0" fontId="16" fillId="5" borderId="51" xfId="9" applyFont="1" applyFill="1" applyBorder="1" applyAlignment="1">
      <alignment vertical="center"/>
    </xf>
    <xf numFmtId="180" fontId="3" fillId="0" borderId="73" xfId="9" applyNumberFormat="1" applyFont="1" applyBorder="1" applyAlignment="1">
      <alignment vertical="center"/>
    </xf>
    <xf numFmtId="0" fontId="16" fillId="5" borderId="86" xfId="9" applyFont="1" applyFill="1" applyBorder="1" applyAlignment="1">
      <alignment vertical="center"/>
    </xf>
    <xf numFmtId="180" fontId="3" fillId="0" borderId="66" xfId="9" applyNumberFormat="1" applyFont="1" applyBorder="1" applyAlignment="1">
      <alignment vertical="center"/>
    </xf>
    <xf numFmtId="180" fontId="3" fillId="0" borderId="12" xfId="9" applyNumberFormat="1" applyFont="1" applyBorder="1" applyAlignment="1">
      <alignment vertical="center"/>
    </xf>
    <xf numFmtId="0" fontId="3" fillId="8" borderId="0" xfId="9" applyFont="1" applyFill="1" applyBorder="1" applyAlignment="1">
      <alignment horizontal="center" vertical="center"/>
    </xf>
    <xf numFmtId="180" fontId="3" fillId="8" borderId="89" xfId="9" applyNumberFormat="1" applyFont="1" applyFill="1" applyBorder="1" applyAlignment="1">
      <alignment vertical="center"/>
    </xf>
    <xf numFmtId="180" fontId="3" fillId="8" borderId="0" xfId="9" applyNumberFormat="1" applyFont="1" applyFill="1" applyBorder="1" applyAlignment="1">
      <alignment vertical="center"/>
    </xf>
    <xf numFmtId="0" fontId="3" fillId="8" borderId="90" xfId="9" applyFont="1" applyFill="1" applyBorder="1" applyAlignment="1">
      <alignment vertical="center"/>
    </xf>
    <xf numFmtId="0" fontId="3" fillId="0" borderId="81" xfId="9" applyFont="1" applyBorder="1" applyAlignment="1">
      <alignment horizontal="center" vertical="center"/>
    </xf>
    <xf numFmtId="9" fontId="3" fillId="5" borderId="91" xfId="4" applyFont="1" applyFill="1" applyBorder="1" applyAlignment="1">
      <alignment horizontal="center" vertical="center"/>
    </xf>
    <xf numFmtId="178" fontId="3" fillId="0" borderId="8" xfId="9" applyNumberFormat="1" applyFont="1" applyBorder="1" applyAlignment="1">
      <alignment vertical="center"/>
    </xf>
    <xf numFmtId="0" fontId="3" fillId="5" borderId="92" xfId="9" applyFont="1" applyFill="1" applyBorder="1" applyAlignment="1">
      <alignment vertical="center"/>
    </xf>
    <xf numFmtId="0" fontId="3" fillId="8" borderId="1" xfId="9" applyFont="1" applyFill="1" applyBorder="1" applyAlignment="1">
      <alignment horizontal="center" vertical="center"/>
    </xf>
    <xf numFmtId="0" fontId="3" fillId="8" borderId="61" xfId="9" applyFont="1" applyFill="1" applyBorder="1" applyAlignment="1">
      <alignment vertical="center"/>
    </xf>
    <xf numFmtId="178" fontId="3" fillId="8" borderId="1" xfId="9" applyNumberFormat="1" applyFont="1" applyFill="1" applyBorder="1" applyAlignment="1">
      <alignment vertical="center"/>
    </xf>
    <xf numFmtId="0" fontId="3" fillId="8" borderId="62" xfId="9" applyFont="1" applyFill="1" applyBorder="1" applyAlignment="1">
      <alignment vertical="center"/>
    </xf>
    <xf numFmtId="0" fontId="3" fillId="2" borderId="8" xfId="9" applyFont="1" applyFill="1" applyBorder="1" applyAlignment="1">
      <alignment horizontal="center" vertical="center"/>
    </xf>
    <xf numFmtId="180" fontId="3" fillId="5" borderId="91" xfId="11" applyNumberFormat="1" applyFont="1" applyFill="1" applyBorder="1" applyAlignment="1">
      <alignment vertical="center"/>
    </xf>
    <xf numFmtId="180" fontId="3" fillId="8" borderId="61" xfId="9" applyNumberFormat="1" applyFont="1" applyFill="1" applyBorder="1" applyAlignment="1">
      <alignment vertical="center"/>
    </xf>
    <xf numFmtId="180" fontId="3" fillId="8" borderId="1" xfId="9" applyNumberFormat="1" applyFont="1" applyFill="1" applyBorder="1" applyAlignment="1">
      <alignment vertical="center"/>
    </xf>
    <xf numFmtId="178" fontId="3" fillId="0" borderId="14" xfId="9" applyNumberFormat="1" applyFont="1" applyBorder="1" applyAlignment="1">
      <alignment vertical="center"/>
    </xf>
    <xf numFmtId="9" fontId="3" fillId="5" borderId="54" xfId="4" applyFont="1" applyFill="1" applyBorder="1" applyAlignment="1">
      <alignment horizontal="center" vertical="center"/>
    </xf>
    <xf numFmtId="178" fontId="3" fillId="0" borderId="22" xfId="9" applyNumberFormat="1" applyFont="1" applyBorder="1" applyAlignment="1">
      <alignment vertical="center"/>
    </xf>
    <xf numFmtId="0" fontId="3" fillId="8" borderId="89" xfId="9" applyFont="1" applyFill="1" applyBorder="1" applyAlignment="1">
      <alignment vertical="center"/>
    </xf>
    <xf numFmtId="178" fontId="3" fillId="8" borderId="0" xfId="9" applyNumberFormat="1" applyFont="1" applyFill="1" applyBorder="1" applyAlignment="1">
      <alignment vertical="center"/>
    </xf>
    <xf numFmtId="0" fontId="3" fillId="0" borderId="93" xfId="9" applyFont="1" applyBorder="1" applyAlignment="1">
      <alignment vertical="center"/>
    </xf>
    <xf numFmtId="0" fontId="3" fillId="0" borderId="94" xfId="9" applyFont="1" applyBorder="1" applyAlignment="1">
      <alignment vertical="center"/>
    </xf>
    <xf numFmtId="0" fontId="3" fillId="0" borderId="95" xfId="9" applyFont="1" applyBorder="1" applyAlignment="1">
      <alignment vertical="center"/>
    </xf>
    <xf numFmtId="0" fontId="3" fillId="9" borderId="96" xfId="9" applyFont="1" applyFill="1" applyBorder="1">
      <alignment vertical="center"/>
    </xf>
    <xf numFmtId="0" fontId="3" fillId="8" borderId="0" xfId="9" applyFont="1" applyFill="1" applyBorder="1">
      <alignment vertical="center"/>
    </xf>
    <xf numFmtId="0" fontId="3" fillId="10" borderId="0" xfId="9" applyFont="1" applyFill="1" applyBorder="1">
      <alignment vertical="center"/>
    </xf>
    <xf numFmtId="0" fontId="3" fillId="0" borderId="17" xfId="9" applyFont="1" applyBorder="1" applyAlignment="1">
      <alignment horizontal="center" vertical="center"/>
    </xf>
    <xf numFmtId="0" fontId="22" fillId="5" borderId="60" xfId="9" applyFont="1" applyFill="1" applyBorder="1" applyAlignment="1">
      <alignment vertical="center" wrapText="1"/>
    </xf>
    <xf numFmtId="177" fontId="3" fillId="5" borderId="97" xfId="11" applyNumberFormat="1" applyFont="1" applyFill="1" applyBorder="1" applyAlignment="1">
      <alignment vertical="center"/>
    </xf>
    <xf numFmtId="0" fontId="23" fillId="5" borderId="98" xfId="9" applyFont="1" applyFill="1" applyBorder="1" applyAlignment="1">
      <alignment vertical="center"/>
    </xf>
    <xf numFmtId="0" fontId="3" fillId="5" borderId="98" xfId="9" applyFont="1" applyFill="1" applyBorder="1" applyAlignment="1">
      <alignment vertical="center"/>
    </xf>
    <xf numFmtId="177" fontId="3" fillId="5" borderId="89" xfId="11" applyNumberFormat="1" applyFont="1" applyFill="1" applyBorder="1" applyAlignment="1">
      <alignment vertical="center"/>
    </xf>
    <xf numFmtId="177" fontId="3" fillId="6" borderId="18" xfId="9" applyNumberFormat="1" applyFont="1" applyFill="1" applyBorder="1" applyAlignment="1">
      <alignment vertical="center"/>
    </xf>
    <xf numFmtId="177" fontId="3" fillId="5" borderId="8" xfId="11" applyNumberFormat="1" applyFont="1" applyFill="1" applyBorder="1" applyAlignment="1">
      <alignment vertical="center"/>
    </xf>
    <xf numFmtId="177" fontId="3" fillId="6" borderId="8" xfId="9" applyNumberFormat="1" applyFont="1" applyFill="1" applyBorder="1" applyAlignment="1">
      <alignment vertical="center"/>
    </xf>
    <xf numFmtId="0" fontId="5" fillId="0" borderId="0" xfId="12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left" vertical="center"/>
    </xf>
    <xf numFmtId="0" fontId="2" fillId="0" borderId="0" xfId="9" applyFont="1" applyBorder="1" applyAlignment="1">
      <alignment horizontal="left" vertical="center"/>
    </xf>
    <xf numFmtId="0" fontId="7" fillId="5" borderId="0" xfId="9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1" xfId="12" applyFont="1" applyFill="1" applyBorder="1" applyAlignment="1" applyProtection="1">
      <alignment horizontal="left" vertical="top" wrapText="1"/>
      <protection locked="0"/>
    </xf>
    <xf numFmtId="14" fontId="7" fillId="5" borderId="0" xfId="9" applyNumberFormat="1" applyFont="1" applyFill="1" applyBorder="1" applyAlignment="1">
      <alignment horizontal="left" vertical="center"/>
    </xf>
    <xf numFmtId="0" fontId="10" fillId="0" borderId="4" xfId="9" applyFont="1" applyBorder="1" applyAlignment="1">
      <alignment horizontal="left" vertical="center" wrapText="1"/>
    </xf>
    <xf numFmtId="0" fontId="10" fillId="0" borderId="40" xfId="9" applyFont="1" applyBorder="1" applyAlignment="1">
      <alignment horizontal="left" vertical="center" wrapText="1"/>
    </xf>
    <xf numFmtId="0" fontId="11" fillId="3" borderId="5" xfId="12" applyFont="1" applyFill="1" applyBorder="1" applyAlignment="1">
      <alignment horizontal="center" vertical="center"/>
    </xf>
    <xf numFmtId="0" fontId="11" fillId="3" borderId="6" xfId="12" applyFont="1" applyFill="1" applyBorder="1" applyAlignment="1">
      <alignment horizontal="center" vertical="center"/>
    </xf>
    <xf numFmtId="0" fontId="11" fillId="3" borderId="41" xfId="12" applyFont="1" applyFill="1" applyBorder="1" applyAlignment="1">
      <alignment horizontal="center" vertical="center"/>
    </xf>
    <xf numFmtId="0" fontId="12" fillId="4" borderId="18" xfId="12" applyFont="1" applyFill="1" applyBorder="1" applyAlignment="1">
      <alignment vertical="center"/>
    </xf>
    <xf numFmtId="0" fontId="11" fillId="3" borderId="23" xfId="12" applyFont="1" applyFill="1" applyBorder="1" applyAlignment="1">
      <alignment horizontal="center" vertical="center"/>
    </xf>
    <xf numFmtId="0" fontId="11" fillId="3" borderId="22" xfId="12" applyFont="1" applyFill="1" applyBorder="1" applyAlignment="1">
      <alignment horizontal="center" vertical="center"/>
    </xf>
    <xf numFmtId="0" fontId="11" fillId="3" borderId="30" xfId="12" applyFont="1" applyFill="1" applyBorder="1" applyAlignment="1">
      <alignment horizontal="center" vertical="center"/>
    </xf>
    <xf numFmtId="0" fontId="3" fillId="0" borderId="11" xfId="9" applyFont="1" applyFill="1" applyBorder="1" applyAlignment="1">
      <alignment horizontal="left" vertical="center"/>
    </xf>
    <xf numFmtId="0" fontId="3" fillId="0" borderId="0" xfId="9" applyFont="1" applyFill="1" applyBorder="1" applyAlignment="1">
      <alignment horizontal="left" vertical="center"/>
    </xf>
    <xf numFmtId="0" fontId="3" fillId="0" borderId="68" xfId="9" applyFont="1" applyFill="1" applyBorder="1" applyAlignment="1">
      <alignment horizontal="left" vertical="center"/>
    </xf>
    <xf numFmtId="0" fontId="11" fillId="3" borderId="9" xfId="12" applyFont="1" applyFill="1" applyBorder="1" applyAlignment="1">
      <alignment horizontal="center" vertical="center"/>
    </xf>
    <xf numFmtId="0" fontId="11" fillId="3" borderId="8" xfId="12" applyFont="1" applyFill="1" applyBorder="1" applyAlignment="1">
      <alignment horizontal="center" vertical="center"/>
    </xf>
    <xf numFmtId="0" fontId="12" fillId="4" borderId="16" xfId="12" applyFont="1" applyFill="1" applyBorder="1" applyAlignment="1">
      <alignment vertical="center" wrapText="1"/>
    </xf>
    <xf numFmtId="0" fontId="12" fillId="4" borderId="16" xfId="12" applyFont="1" applyFill="1" applyBorder="1" applyAlignment="1">
      <alignment vertical="center"/>
    </xf>
    <xf numFmtId="0" fontId="3" fillId="0" borderId="13" xfId="9" applyFont="1" applyBorder="1" applyAlignment="1">
      <alignment horizontal="center" vertical="center"/>
    </xf>
    <xf numFmtId="0" fontId="3" fillId="0" borderId="15" xfId="9" applyFont="1" applyBorder="1" applyAlignment="1">
      <alignment horizontal="center" vertical="center"/>
    </xf>
    <xf numFmtId="0" fontId="14" fillId="4" borderId="16" xfId="12" applyFont="1" applyFill="1" applyBorder="1" applyAlignment="1">
      <alignment vertical="center" wrapText="1"/>
    </xf>
    <xf numFmtId="0" fontId="3" fillId="4" borderId="14" xfId="9" applyFont="1" applyFill="1" applyBorder="1" applyAlignment="1">
      <alignment horizontal="left" vertical="center" wrapText="1"/>
    </xf>
    <xf numFmtId="0" fontId="3" fillId="4" borderId="16" xfId="9" applyFont="1" applyFill="1" applyBorder="1" applyAlignment="1">
      <alignment horizontal="left" vertical="center" wrapText="1"/>
    </xf>
    <xf numFmtId="0" fontId="3" fillId="2" borderId="73" xfId="9" applyFont="1" applyFill="1" applyBorder="1" applyAlignment="1">
      <alignment horizontal="left" vertical="center"/>
    </xf>
    <xf numFmtId="0" fontId="11" fillId="3" borderId="63" xfId="12" applyFont="1" applyFill="1" applyBorder="1" applyAlignment="1">
      <alignment horizontal="center" vertical="center"/>
    </xf>
    <xf numFmtId="0" fontId="3" fillId="0" borderId="33" xfId="9" applyFont="1" applyFill="1" applyBorder="1" applyAlignment="1">
      <alignment horizontal="left" vertical="center"/>
    </xf>
    <xf numFmtId="0" fontId="3" fillId="0" borderId="34" xfId="9" applyFont="1" applyFill="1" applyBorder="1" applyAlignment="1">
      <alignment horizontal="left" vertical="center"/>
    </xf>
    <xf numFmtId="0" fontId="3" fillId="0" borderId="72" xfId="9" applyFont="1" applyFill="1" applyBorder="1" applyAlignment="1">
      <alignment horizontal="left" vertical="center"/>
    </xf>
    <xf numFmtId="0" fontId="3" fillId="0" borderId="36" xfId="9" applyFont="1" applyFill="1" applyBorder="1" applyAlignment="1">
      <alignment horizontal="left" vertical="center"/>
    </xf>
    <xf numFmtId="0" fontId="3" fillId="0" borderId="37" xfId="9" applyFont="1" applyFill="1" applyBorder="1" applyAlignment="1">
      <alignment horizontal="left" vertical="center"/>
    </xf>
    <xf numFmtId="0" fontId="3" fillId="0" borderId="74" xfId="9" applyFont="1" applyFill="1" applyBorder="1" applyAlignment="1">
      <alignment horizontal="left" vertical="center"/>
    </xf>
    <xf numFmtId="0" fontId="3" fillId="2" borderId="16" xfId="9" applyFont="1" applyFill="1" applyBorder="1" applyAlignment="1">
      <alignment horizontal="left" vertical="center"/>
    </xf>
    <xf numFmtId="0" fontId="3" fillId="2" borderId="16" xfId="9" applyFont="1" applyFill="1" applyBorder="1" applyAlignment="1">
      <alignment horizontal="center" vertical="center"/>
    </xf>
    <xf numFmtId="178" fontId="3" fillId="0" borderId="81" xfId="4" applyNumberFormat="1" applyFont="1" applyBorder="1" applyAlignment="1">
      <alignment horizontal="center" vertical="center"/>
    </xf>
    <xf numFmtId="178" fontId="3" fillId="0" borderId="9" xfId="4" applyNumberFormat="1" applyFont="1" applyBorder="1" applyAlignment="1">
      <alignment horizontal="center" vertical="center"/>
    </xf>
    <xf numFmtId="0" fontId="3" fillId="2" borderId="33" xfId="9" applyFont="1" applyFill="1" applyBorder="1" applyAlignment="1">
      <alignment horizontal="center" vertical="center"/>
    </xf>
    <xf numFmtId="0" fontId="3" fillId="2" borderId="72" xfId="9" applyFont="1" applyFill="1" applyBorder="1" applyAlignment="1">
      <alignment horizontal="center" vertical="center"/>
    </xf>
    <xf numFmtId="0" fontId="3" fillId="2" borderId="78" xfId="9" applyFont="1" applyFill="1" applyBorder="1" applyAlignment="1">
      <alignment horizontal="center" vertical="center"/>
    </xf>
    <xf numFmtId="0" fontId="3" fillId="2" borderId="87" xfId="9" applyFont="1" applyFill="1" applyBorder="1" applyAlignment="1">
      <alignment horizontal="center" vertical="center"/>
    </xf>
    <xf numFmtId="0" fontId="3" fillId="2" borderId="81" xfId="9" applyFont="1" applyFill="1" applyBorder="1" applyAlignment="1">
      <alignment horizontal="left" vertical="center"/>
    </xf>
    <xf numFmtId="0" fontId="3" fillId="2" borderId="12" xfId="9" applyFont="1" applyFill="1" applyBorder="1" applyAlignment="1">
      <alignment horizontal="left" vertical="center"/>
    </xf>
    <xf numFmtId="0" fontId="3" fillId="2" borderId="9" xfId="9" applyFont="1" applyFill="1" applyBorder="1" applyAlignment="1">
      <alignment horizontal="left" vertical="center"/>
    </xf>
    <xf numFmtId="0" fontId="3" fillId="2" borderId="36" xfId="9" applyFont="1" applyFill="1" applyBorder="1" applyAlignment="1">
      <alignment horizontal="left" vertical="center"/>
    </xf>
    <xf numFmtId="0" fontId="3" fillId="2" borderId="37" xfId="9" applyFont="1" applyFill="1" applyBorder="1" applyAlignment="1">
      <alignment horizontal="left" vertical="center"/>
    </xf>
    <xf numFmtId="0" fontId="3" fillId="2" borderId="74" xfId="9" applyFont="1" applyFill="1" applyBorder="1" applyAlignment="1">
      <alignment horizontal="left" vertical="center"/>
    </xf>
    <xf numFmtId="0" fontId="3" fillId="2" borderId="34" xfId="9" applyFont="1" applyFill="1" applyBorder="1" applyAlignment="1">
      <alignment horizontal="center" vertical="center"/>
    </xf>
    <xf numFmtId="0" fontId="11" fillId="2" borderId="33" xfId="12" applyFont="1" applyFill="1" applyBorder="1" applyAlignment="1">
      <alignment horizontal="left" vertical="center"/>
    </xf>
    <xf numFmtId="0" fontId="11" fillId="2" borderId="34" xfId="12" applyFont="1" applyFill="1" applyBorder="1" applyAlignment="1">
      <alignment horizontal="left" vertical="center"/>
    </xf>
    <xf numFmtId="0" fontId="11" fillId="2" borderId="72" xfId="12" applyFont="1" applyFill="1" applyBorder="1" applyAlignment="1">
      <alignment horizontal="left" vertical="center"/>
    </xf>
    <xf numFmtId="0" fontId="11" fillId="2" borderId="78" xfId="12" applyFont="1" applyFill="1" applyBorder="1" applyAlignment="1">
      <alignment horizontal="left" vertical="center"/>
    </xf>
    <xf numFmtId="0" fontId="11" fillId="2" borderId="79" xfId="12" applyFont="1" applyFill="1" applyBorder="1" applyAlignment="1">
      <alignment horizontal="left" vertical="center"/>
    </xf>
    <xf numFmtId="0" fontId="11" fillId="2" borderId="87" xfId="12" applyFont="1" applyFill="1" applyBorder="1" applyAlignment="1">
      <alignment horizontal="left" vertical="center"/>
    </xf>
    <xf numFmtId="0" fontId="11" fillId="0" borderId="31" xfId="12" applyFont="1" applyBorder="1" applyAlignment="1">
      <alignment horizontal="center" vertical="center"/>
    </xf>
    <xf numFmtId="0" fontId="11" fillId="0" borderId="35" xfId="12" applyFont="1" applyBorder="1" applyAlignment="1">
      <alignment horizontal="center" vertical="center"/>
    </xf>
    <xf numFmtId="0" fontId="11" fillId="0" borderId="27" xfId="12" applyFont="1" applyBorder="1" applyAlignment="1">
      <alignment horizontal="left" vertical="center"/>
    </xf>
    <xf numFmtId="0" fontId="11" fillId="0" borderId="22" xfId="12" applyFont="1" applyBorder="1" applyAlignment="1">
      <alignment horizontal="left" vertical="center"/>
    </xf>
    <xf numFmtId="0" fontId="11" fillId="0" borderId="18" xfId="12" applyFont="1" applyFill="1" applyBorder="1" applyAlignment="1">
      <alignment horizontal="left" vertical="center"/>
    </xf>
    <xf numFmtId="0" fontId="11" fillId="0" borderId="22" xfId="12" applyFont="1" applyFill="1" applyBorder="1" applyAlignment="1">
      <alignment horizontal="left" vertical="center"/>
    </xf>
    <xf numFmtId="0" fontId="3" fillId="2" borderId="49" xfId="9" applyFont="1" applyFill="1" applyBorder="1" applyAlignment="1">
      <alignment horizontal="left" vertical="center"/>
    </xf>
    <xf numFmtId="0" fontId="3" fillId="2" borderId="75" xfId="9" applyFont="1" applyFill="1" applyBorder="1" applyAlignment="1">
      <alignment horizontal="left" vertical="center"/>
    </xf>
    <xf numFmtId="0" fontId="3" fillId="2" borderId="88" xfId="9" applyFont="1" applyFill="1" applyBorder="1" applyAlignment="1">
      <alignment horizontal="left" vertical="center"/>
    </xf>
    <xf numFmtId="0" fontId="3" fillId="2" borderId="38" xfId="9" applyFont="1" applyFill="1" applyBorder="1" applyAlignment="1">
      <alignment horizontal="left" vertical="center"/>
    </xf>
    <xf numFmtId="0" fontId="3" fillId="2" borderId="39" xfId="9" applyFont="1" applyFill="1" applyBorder="1" applyAlignment="1">
      <alignment horizontal="left" vertical="center"/>
    </xf>
    <xf numFmtId="0" fontId="3" fillId="2" borderId="23" xfId="9" applyFont="1" applyFill="1" applyBorder="1" applyAlignment="1">
      <alignment horizontal="left" vertical="center"/>
    </xf>
    <xf numFmtId="0" fontId="11" fillId="0" borderId="13" xfId="12" applyFont="1" applyBorder="1" applyAlignment="1">
      <alignment horizontal="center" vertical="center"/>
    </xf>
    <xf numFmtId="0" fontId="11" fillId="0" borderId="76" xfId="12" applyFont="1" applyBorder="1" applyAlignment="1">
      <alignment horizontal="center" vertical="center"/>
    </xf>
    <xf numFmtId="0" fontId="11" fillId="0" borderId="32" xfId="12" applyFont="1" applyBorder="1" applyAlignment="1">
      <alignment horizontal="left" vertical="center" wrapText="1"/>
    </xf>
    <xf numFmtId="0" fontId="11" fillId="0" borderId="22" xfId="12" applyFont="1" applyBorder="1" applyAlignment="1">
      <alignment horizontal="left" vertical="center" wrapText="1"/>
    </xf>
    <xf numFmtId="0" fontId="3" fillId="0" borderId="38" xfId="9" applyFont="1" applyFill="1" applyBorder="1" applyAlignment="1">
      <alignment horizontal="left" vertical="center"/>
    </xf>
    <xf numFmtId="0" fontId="3" fillId="0" borderId="39" xfId="9" applyFont="1" applyFill="1" applyBorder="1" applyAlignment="1">
      <alignment horizontal="left" vertical="center"/>
    </xf>
    <xf numFmtId="0" fontId="3" fillId="0" borderId="23" xfId="9" applyFont="1" applyFill="1" applyBorder="1" applyAlignment="1">
      <alignment horizontal="left" vertical="center"/>
    </xf>
    <xf numFmtId="0" fontId="3" fillId="2" borderId="27" xfId="9" applyFont="1" applyFill="1" applyBorder="1" applyAlignment="1">
      <alignment horizontal="left" vertical="center"/>
    </xf>
    <xf numFmtId="0" fontId="11" fillId="3" borderId="82" xfId="12" applyFont="1" applyFill="1" applyBorder="1" applyAlignment="1">
      <alignment horizontal="center" vertical="center"/>
    </xf>
    <xf numFmtId="0" fontId="2" fillId="2" borderId="14" xfId="9" applyFont="1" applyFill="1" applyBorder="1" applyAlignment="1">
      <alignment horizontal="left" vertical="center"/>
    </xf>
    <xf numFmtId="0" fontId="3" fillId="2" borderId="14" xfId="9" applyFont="1" applyFill="1" applyBorder="1" applyAlignment="1">
      <alignment horizontal="left" vertical="center"/>
    </xf>
    <xf numFmtId="0" fontId="3" fillId="2" borderId="14" xfId="9" applyFont="1" applyFill="1" applyBorder="1" applyAlignment="1">
      <alignment horizontal="center" vertical="center"/>
    </xf>
    <xf numFmtId="0" fontId="3" fillId="0" borderId="79" xfId="9" applyFont="1" applyBorder="1" applyAlignment="1">
      <alignment horizontal="left" vertical="center"/>
    </xf>
    <xf numFmtId="0" fontId="3" fillId="0" borderId="81" xfId="9" applyFont="1" applyBorder="1" applyAlignment="1">
      <alignment horizontal="left" vertical="center"/>
    </xf>
    <xf numFmtId="0" fontId="3" fillId="0" borderId="12" xfId="9" applyFont="1" applyBorder="1" applyAlignment="1">
      <alignment horizontal="left" vertical="center"/>
    </xf>
    <xf numFmtId="0" fontId="3" fillId="0" borderId="9" xfId="9" applyFont="1" applyBorder="1" applyAlignment="1">
      <alignment horizontal="left" vertical="center"/>
    </xf>
  </cellXfs>
  <cellStyles count="13">
    <cellStyle name="百分比 3" xfId="4" xr:uid="{00000000-0005-0000-0000-000000000000}"/>
    <cellStyle name="常规" xfId="0" builtinId="0"/>
    <cellStyle name="常规 10" xfId="3" xr:uid="{00000000-0005-0000-0000-000002000000}"/>
    <cellStyle name="常规 14" xfId="5" xr:uid="{00000000-0005-0000-0000-000003000000}"/>
    <cellStyle name="常规 16" xfId="1" xr:uid="{00000000-0005-0000-0000-000004000000}"/>
    <cellStyle name="常规 18" xfId="6" xr:uid="{00000000-0005-0000-0000-000005000000}"/>
    <cellStyle name="常规 19" xfId="7" xr:uid="{00000000-0005-0000-0000-000006000000}"/>
    <cellStyle name="常规 2" xfId="8" xr:uid="{00000000-0005-0000-0000-000007000000}"/>
    <cellStyle name="常规 3" xfId="9" xr:uid="{00000000-0005-0000-0000-000008000000}"/>
    <cellStyle name="常规 3 2" xfId="2" xr:uid="{00000000-0005-0000-0000-000009000000}"/>
    <cellStyle name="常规 4" xfId="10" xr:uid="{00000000-0005-0000-0000-00000A000000}"/>
    <cellStyle name="常规_Sheet1 3" xfId="12" xr:uid="{00000000-0005-0000-0000-00000B000000}"/>
    <cellStyle name="千位分隔 2" xfId="11" xr:uid="{00000000-0005-0000-0000-00000C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350197</xdr:colOff>
      <xdr:row>0</xdr:row>
      <xdr:rowOff>402371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9930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S202"/>
  <sheetViews>
    <sheetView showGridLines="0" tabSelected="1" topLeftCell="B1" workbookViewId="0">
      <pane ySplit="8" topLeftCell="A9" activePane="bottomLeft" state="frozen"/>
      <selection pane="bottomLeft" activeCell="O57" sqref="O57"/>
    </sheetView>
  </sheetViews>
  <sheetFormatPr defaultColWidth="9.125" defaultRowHeight="11.25" x14ac:dyDescent="0.15"/>
  <cols>
    <col min="1" max="1" width="4.75" style="3" customWidth="1"/>
    <col min="2" max="2" width="21.875" style="3" customWidth="1"/>
    <col min="3" max="3" width="14.75" style="3" customWidth="1"/>
    <col min="4" max="4" width="4.25" style="3" customWidth="1"/>
    <col min="5" max="5" width="7.125" style="3" customWidth="1"/>
    <col min="6" max="8" width="4.25" style="3" customWidth="1"/>
    <col min="9" max="9" width="26.375" style="3" customWidth="1"/>
    <col min="10" max="11" width="5.25" style="5" customWidth="1"/>
    <col min="12" max="12" width="5.75" style="5" customWidth="1"/>
    <col min="13" max="13" width="11.125" style="3" customWidth="1"/>
    <col min="14" max="14" width="10.75" style="3" customWidth="1"/>
    <col min="15" max="15" width="35.625" style="3" customWidth="1"/>
    <col min="16" max="16" width="9.125" style="3"/>
    <col min="17" max="17" width="13.125" style="6" customWidth="1"/>
    <col min="18" max="18" width="9.125" style="6"/>
    <col min="19" max="19" width="30.875" style="6" customWidth="1"/>
    <col min="20" max="16384" width="9.125" style="3"/>
  </cols>
  <sheetData>
    <row r="1" spans="1:19" s="1" customFormat="1" ht="42.75" customHeight="1" x14ac:dyDescent="0.15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Q1" s="127"/>
      <c r="R1" s="127"/>
      <c r="S1" s="127"/>
    </row>
    <row r="2" spans="1:19" s="2" customFormat="1" ht="18" customHeight="1" x14ac:dyDescent="0.15">
      <c r="A2" s="209" t="s">
        <v>1</v>
      </c>
      <c r="B2" s="209"/>
      <c r="C2" s="214" t="s">
        <v>2</v>
      </c>
      <c r="D2" s="214"/>
      <c r="E2" s="214"/>
      <c r="F2" s="7" t="s">
        <v>3</v>
      </c>
      <c r="G2" s="8"/>
      <c r="H2" s="8"/>
      <c r="I2" s="210" t="s">
        <v>4</v>
      </c>
      <c r="J2" s="210"/>
      <c r="K2" s="52"/>
      <c r="L2" s="211" t="s">
        <v>5</v>
      </c>
      <c r="M2" s="211"/>
      <c r="N2" s="212" t="s">
        <v>6</v>
      </c>
      <c r="O2" s="212"/>
      <c r="Q2" s="53"/>
      <c r="R2" s="53"/>
      <c r="S2" s="53"/>
    </row>
    <row r="3" spans="1:19" s="2" customFormat="1" ht="18" customHeight="1" x14ac:dyDescent="0.15">
      <c r="A3" s="209" t="s">
        <v>7</v>
      </c>
      <c r="B3" s="209"/>
      <c r="C3" s="9" t="s">
        <v>8</v>
      </c>
      <c r="D3" s="9"/>
      <c r="E3" s="9"/>
      <c r="F3" s="7" t="s">
        <v>9</v>
      </c>
      <c r="G3" s="8"/>
      <c r="H3" s="8"/>
      <c r="I3" s="210" t="s">
        <v>10</v>
      </c>
      <c r="J3" s="210"/>
      <c r="K3" s="52"/>
      <c r="L3" s="211" t="s">
        <v>11</v>
      </c>
      <c r="M3" s="211"/>
      <c r="N3" s="212" t="s">
        <v>12</v>
      </c>
      <c r="O3" s="212"/>
      <c r="Q3" s="128"/>
      <c r="R3" s="53"/>
      <c r="S3" s="53"/>
    </row>
    <row r="4" spans="1:19" s="2" customFormat="1" ht="18" customHeight="1" x14ac:dyDescent="0.15">
      <c r="A4" s="209" t="s">
        <v>13</v>
      </c>
      <c r="B4" s="209"/>
      <c r="C4" s="10" t="s">
        <v>14</v>
      </c>
      <c r="D4" s="10"/>
      <c r="E4" s="10"/>
      <c r="F4" s="11"/>
      <c r="G4" s="8"/>
      <c r="H4" s="12"/>
      <c r="I4" s="12"/>
      <c r="J4" s="12"/>
      <c r="K4" s="12"/>
      <c r="L4" s="211"/>
      <c r="M4" s="211"/>
      <c r="N4" s="215"/>
      <c r="O4" s="212"/>
      <c r="Q4" s="53"/>
      <c r="R4" s="53"/>
      <c r="S4" s="53"/>
    </row>
    <row r="5" spans="1:19" ht="17.25" customHeight="1" x14ac:dyDescent="0.15">
      <c r="A5" s="13"/>
      <c r="B5" s="13"/>
      <c r="C5" s="13"/>
      <c r="D5" s="13"/>
      <c r="E5" s="13"/>
      <c r="F5" s="13"/>
      <c r="G5" s="14"/>
      <c r="H5" s="13"/>
      <c r="I5" s="13"/>
      <c r="M5" s="13"/>
      <c r="N5" s="13"/>
      <c r="O5" s="13"/>
    </row>
    <row r="6" spans="1:19" ht="48" hidden="1" customHeight="1" x14ac:dyDescent="0.15">
      <c r="A6" s="15" t="s">
        <v>15</v>
      </c>
      <c r="B6" s="216" t="s">
        <v>16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7"/>
    </row>
    <row r="7" spans="1:19" ht="15.95" customHeight="1" x14ac:dyDescent="0.15">
      <c r="A7" s="218" t="s">
        <v>17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 t="s">
        <v>18</v>
      </c>
      <c r="N7" s="219"/>
      <c r="O7" s="220"/>
    </row>
    <row r="8" spans="1:19" ht="15.95" customHeight="1" x14ac:dyDescent="0.15">
      <c r="A8" s="17" t="s">
        <v>19</v>
      </c>
      <c r="B8" s="18" t="s">
        <v>17</v>
      </c>
      <c r="C8" s="228" t="s">
        <v>20</v>
      </c>
      <c r="D8" s="229"/>
      <c r="E8" s="229"/>
      <c r="F8" s="229"/>
      <c r="G8" s="229"/>
      <c r="H8" s="229"/>
      <c r="I8" s="229"/>
      <c r="J8" s="18" t="s">
        <v>21</v>
      </c>
      <c r="K8" s="18" t="s">
        <v>22</v>
      </c>
      <c r="L8" s="18" t="s">
        <v>23</v>
      </c>
      <c r="M8" s="18" t="s">
        <v>24</v>
      </c>
      <c r="N8" s="18" t="s">
        <v>25</v>
      </c>
      <c r="O8" s="54" t="s">
        <v>26</v>
      </c>
    </row>
    <row r="9" spans="1:19" s="4" customFormat="1" ht="15.95" customHeight="1" x14ac:dyDescent="0.15">
      <c r="A9" s="19" t="s">
        <v>27</v>
      </c>
      <c r="B9" s="20" t="s">
        <v>28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55"/>
      <c r="Q9" s="50"/>
      <c r="R9" s="50"/>
      <c r="S9" s="50"/>
    </row>
    <row r="10" spans="1:19" ht="15.95" customHeight="1" x14ac:dyDescent="0.15">
      <c r="A10" s="232" t="s">
        <v>29</v>
      </c>
      <c r="B10" s="235" t="s">
        <v>177</v>
      </c>
      <c r="C10" s="23" t="s">
        <v>30</v>
      </c>
      <c r="D10" s="24">
        <v>12</v>
      </c>
      <c r="E10" s="23" t="s">
        <v>31</v>
      </c>
      <c r="F10" s="24">
        <v>14</v>
      </c>
      <c r="G10" s="23" t="s">
        <v>32</v>
      </c>
      <c r="H10" s="24">
        <v>1</v>
      </c>
      <c r="I10" s="23" t="s">
        <v>33</v>
      </c>
      <c r="J10" s="56">
        <v>31</v>
      </c>
      <c r="K10" s="23">
        <v>1</v>
      </c>
      <c r="L10" s="57" t="s">
        <v>34</v>
      </c>
      <c r="M10" s="58">
        <v>750</v>
      </c>
      <c r="N10" s="59">
        <f>J10*K10*M10</f>
        <v>23250</v>
      </c>
      <c r="O10" s="60" t="s">
        <v>35</v>
      </c>
      <c r="Q10" s="53"/>
    </row>
    <row r="11" spans="1:19" ht="15.95" customHeight="1" x14ac:dyDescent="0.15">
      <c r="A11" s="233"/>
      <c r="B11" s="236"/>
      <c r="C11" s="25" t="s">
        <v>36</v>
      </c>
      <c r="D11" s="24">
        <v>12</v>
      </c>
      <c r="E11" s="23" t="s">
        <v>31</v>
      </c>
      <c r="F11" s="24">
        <v>14</v>
      </c>
      <c r="G11" s="23" t="s">
        <v>32</v>
      </c>
      <c r="H11" s="24">
        <v>1</v>
      </c>
      <c r="I11" s="23" t="s">
        <v>33</v>
      </c>
      <c r="J11" s="56">
        <v>31</v>
      </c>
      <c r="K11" s="23">
        <v>1</v>
      </c>
      <c r="L11" s="61" t="s">
        <v>34</v>
      </c>
      <c r="M11" s="62">
        <v>750</v>
      </c>
      <c r="N11" s="63">
        <f t="shared" ref="N11:N14" si="0">J11*K11*M11</f>
        <v>23250</v>
      </c>
      <c r="O11" s="64" t="s">
        <v>35</v>
      </c>
    </row>
    <row r="12" spans="1:19" ht="15.95" customHeight="1" x14ac:dyDescent="0.15">
      <c r="A12" s="233"/>
      <c r="B12" s="236"/>
      <c r="C12" s="25" t="s">
        <v>30</v>
      </c>
      <c r="D12" s="24">
        <v>12</v>
      </c>
      <c r="E12" s="23" t="s">
        <v>31</v>
      </c>
      <c r="F12" s="24">
        <v>15</v>
      </c>
      <c r="G12" s="23" t="s">
        <v>32</v>
      </c>
      <c r="H12" s="24">
        <v>1</v>
      </c>
      <c r="I12" s="23" t="s">
        <v>33</v>
      </c>
      <c r="J12" s="56">
        <v>18</v>
      </c>
      <c r="K12" s="23">
        <v>1</v>
      </c>
      <c r="L12" s="57" t="s">
        <v>34</v>
      </c>
      <c r="M12" s="62">
        <v>750</v>
      </c>
      <c r="N12" s="63">
        <f t="shared" si="0"/>
        <v>13500</v>
      </c>
      <c r="O12" s="65"/>
    </row>
    <row r="13" spans="1:19" ht="15.95" customHeight="1" x14ac:dyDescent="0.15">
      <c r="A13" s="233"/>
      <c r="B13" s="236"/>
      <c r="C13" s="25" t="s">
        <v>36</v>
      </c>
      <c r="D13" s="24">
        <v>12</v>
      </c>
      <c r="E13" s="23" t="s">
        <v>31</v>
      </c>
      <c r="F13" s="24">
        <v>15</v>
      </c>
      <c r="G13" s="23" t="s">
        <v>32</v>
      </c>
      <c r="H13" s="24">
        <v>1</v>
      </c>
      <c r="I13" s="23" t="s">
        <v>33</v>
      </c>
      <c r="J13" s="56">
        <v>23</v>
      </c>
      <c r="K13" s="23">
        <v>1</v>
      </c>
      <c r="L13" s="61" t="s">
        <v>34</v>
      </c>
      <c r="M13" s="62">
        <v>750</v>
      </c>
      <c r="N13" s="63">
        <f t="shared" si="0"/>
        <v>17250</v>
      </c>
      <c r="O13" s="65"/>
    </row>
    <row r="14" spans="1:19" ht="15.95" customHeight="1" x14ac:dyDescent="0.15">
      <c r="A14" s="233"/>
      <c r="B14" s="236"/>
      <c r="C14" s="25" t="s">
        <v>37</v>
      </c>
      <c r="D14" s="26"/>
      <c r="E14" s="25" t="s">
        <v>31</v>
      </c>
      <c r="F14" s="26"/>
      <c r="G14" s="25" t="s">
        <v>32</v>
      </c>
      <c r="H14" s="26"/>
      <c r="I14" s="25" t="s">
        <v>33</v>
      </c>
      <c r="J14" s="66"/>
      <c r="K14" s="25"/>
      <c r="L14" s="61" t="s">
        <v>34</v>
      </c>
      <c r="M14" s="67"/>
      <c r="N14" s="68">
        <f t="shared" si="0"/>
        <v>0</v>
      </c>
      <c r="O14" s="65"/>
    </row>
    <row r="15" spans="1:19" ht="65.25" customHeight="1" x14ac:dyDescent="0.15">
      <c r="A15" s="233" t="s">
        <v>38</v>
      </c>
      <c r="B15" s="27" t="s">
        <v>39</v>
      </c>
      <c r="C15" s="230"/>
      <c r="D15" s="230"/>
      <c r="E15" s="230"/>
      <c r="F15" s="230"/>
      <c r="G15" s="230"/>
      <c r="H15" s="230"/>
      <c r="I15" s="230"/>
      <c r="J15" s="26">
        <v>1</v>
      </c>
      <c r="K15" s="26">
        <v>1</v>
      </c>
      <c r="L15" s="69" t="s">
        <v>40</v>
      </c>
      <c r="M15" s="62">
        <v>18200</v>
      </c>
      <c r="N15" s="63">
        <f t="shared" ref="N15:N21" si="1">J15*K15*M15</f>
        <v>18200</v>
      </c>
      <c r="O15" s="70" t="s">
        <v>41</v>
      </c>
    </row>
    <row r="16" spans="1:19" ht="34.5" customHeight="1" x14ac:dyDescent="0.15">
      <c r="A16" s="233"/>
      <c r="B16" s="27" t="s">
        <v>42</v>
      </c>
      <c r="C16" s="231" t="s">
        <v>43</v>
      </c>
      <c r="D16" s="231"/>
      <c r="E16" s="231"/>
      <c r="F16" s="231"/>
      <c r="G16" s="231"/>
      <c r="H16" s="231"/>
      <c r="I16" s="231"/>
      <c r="J16" s="26"/>
      <c r="K16" s="26"/>
      <c r="L16" s="69" t="s">
        <v>44</v>
      </c>
      <c r="M16" s="67"/>
      <c r="N16" s="68">
        <f t="shared" si="1"/>
        <v>0</v>
      </c>
      <c r="O16" s="70"/>
    </row>
    <row r="17" spans="1:15" ht="15.95" customHeight="1" x14ac:dyDescent="0.15">
      <c r="A17" s="233"/>
      <c r="B17" s="27" t="s">
        <v>45</v>
      </c>
      <c r="C17" s="231"/>
      <c r="D17" s="231"/>
      <c r="E17" s="231"/>
      <c r="F17" s="231"/>
      <c r="G17" s="231"/>
      <c r="H17" s="231"/>
      <c r="I17" s="231"/>
      <c r="J17" s="26">
        <v>70</v>
      </c>
      <c r="K17" s="26">
        <v>1</v>
      </c>
      <c r="L17" s="69" t="s">
        <v>46</v>
      </c>
      <c r="M17" s="67">
        <v>69</v>
      </c>
      <c r="N17" s="68">
        <f t="shared" si="1"/>
        <v>4830</v>
      </c>
      <c r="O17" s="71"/>
    </row>
    <row r="18" spans="1:15" ht="15.95" customHeight="1" x14ac:dyDescent="0.15">
      <c r="A18" s="233"/>
      <c r="B18" s="27" t="s">
        <v>47</v>
      </c>
      <c r="C18" s="231" t="s">
        <v>48</v>
      </c>
      <c r="D18" s="231"/>
      <c r="E18" s="231"/>
      <c r="F18" s="231"/>
      <c r="G18" s="231"/>
      <c r="H18" s="231"/>
      <c r="I18" s="231"/>
      <c r="J18" s="26">
        <v>4</v>
      </c>
      <c r="K18" s="26">
        <v>1</v>
      </c>
      <c r="L18" s="69" t="s">
        <v>49</v>
      </c>
      <c r="M18" s="67">
        <v>0</v>
      </c>
      <c r="N18" s="68">
        <f t="shared" si="1"/>
        <v>0</v>
      </c>
      <c r="O18" s="71"/>
    </row>
    <row r="19" spans="1:15" ht="15.95" customHeight="1" x14ac:dyDescent="0.15">
      <c r="A19" s="233"/>
      <c r="B19" s="28" t="s">
        <v>50</v>
      </c>
      <c r="C19" s="231" t="s">
        <v>51</v>
      </c>
      <c r="D19" s="231"/>
      <c r="E19" s="231"/>
      <c r="F19" s="231"/>
      <c r="G19" s="231"/>
      <c r="H19" s="231"/>
      <c r="I19" s="231"/>
      <c r="J19" s="26"/>
      <c r="K19" s="26"/>
      <c r="L19" s="69" t="s">
        <v>44</v>
      </c>
      <c r="M19" s="67"/>
      <c r="N19" s="68">
        <f t="shared" si="1"/>
        <v>0</v>
      </c>
      <c r="O19" s="72"/>
    </row>
    <row r="20" spans="1:15" ht="39.75" customHeight="1" x14ac:dyDescent="0.15">
      <c r="A20" s="233"/>
      <c r="B20" s="28" t="s">
        <v>52</v>
      </c>
      <c r="C20" s="234" t="s">
        <v>53</v>
      </c>
      <c r="D20" s="234"/>
      <c r="E20" s="234"/>
      <c r="F20" s="234"/>
      <c r="G20" s="234"/>
      <c r="H20" s="234"/>
      <c r="I20" s="234"/>
      <c r="J20" s="26">
        <v>1</v>
      </c>
      <c r="K20" s="26">
        <v>7</v>
      </c>
      <c r="L20" s="69" t="s">
        <v>54</v>
      </c>
      <c r="M20" s="62">
        <v>1000</v>
      </c>
      <c r="N20" s="63">
        <f t="shared" si="1"/>
        <v>7000</v>
      </c>
      <c r="O20" s="71" t="s">
        <v>55</v>
      </c>
    </row>
    <row r="21" spans="1:15" ht="15.95" customHeight="1" x14ac:dyDescent="0.15">
      <c r="A21" s="200"/>
      <c r="B21" s="29" t="s">
        <v>52</v>
      </c>
      <c r="C21" s="221" t="s">
        <v>56</v>
      </c>
      <c r="D21" s="221"/>
      <c r="E21" s="221"/>
      <c r="F21" s="221"/>
      <c r="G21" s="221"/>
      <c r="H21" s="221"/>
      <c r="I21" s="221"/>
      <c r="J21" s="74"/>
      <c r="K21" s="74"/>
      <c r="L21" s="75"/>
      <c r="M21" s="76"/>
      <c r="N21" s="77">
        <f t="shared" si="1"/>
        <v>0</v>
      </c>
      <c r="O21" s="78"/>
    </row>
    <row r="22" spans="1:15" ht="15.95" customHeight="1" x14ac:dyDescent="0.15">
      <c r="A22" s="30" t="s">
        <v>57</v>
      </c>
      <c r="B22" s="31"/>
      <c r="C22" s="31"/>
      <c r="D22" s="31"/>
      <c r="E22" s="31"/>
      <c r="F22" s="31"/>
      <c r="G22" s="31"/>
      <c r="H22" s="31"/>
      <c r="I22" s="31"/>
      <c r="J22" s="79"/>
      <c r="K22" s="79"/>
      <c r="L22" s="79"/>
      <c r="M22" s="80"/>
      <c r="N22" s="81">
        <f>SUM(N10:N21)</f>
        <v>107280</v>
      </c>
      <c r="O22" s="82"/>
    </row>
    <row r="23" spans="1:15" ht="15.95" customHeight="1" x14ac:dyDescent="0.15">
      <c r="A23" s="32" t="s">
        <v>19</v>
      </c>
      <c r="B23" s="33" t="s">
        <v>17</v>
      </c>
      <c r="C23" s="222" t="s">
        <v>20</v>
      </c>
      <c r="D23" s="223"/>
      <c r="E23" s="223"/>
      <c r="F23" s="223"/>
      <c r="G23" s="223"/>
      <c r="H23" s="223"/>
      <c r="I23" s="223"/>
      <c r="J23" s="33" t="s">
        <v>58</v>
      </c>
      <c r="K23" s="33" t="s">
        <v>59</v>
      </c>
      <c r="L23" s="83" t="s">
        <v>23</v>
      </c>
      <c r="M23" s="84" t="s">
        <v>24</v>
      </c>
      <c r="N23" s="33" t="s">
        <v>60</v>
      </c>
      <c r="O23" s="85" t="s">
        <v>26</v>
      </c>
    </row>
    <row r="24" spans="1:15" ht="15.95" customHeight="1" x14ac:dyDescent="0.15">
      <c r="A24" s="34" t="s">
        <v>61</v>
      </c>
      <c r="B24" s="35" t="s">
        <v>62</v>
      </c>
      <c r="C24" s="35"/>
      <c r="D24" s="35"/>
      <c r="E24" s="35"/>
      <c r="F24" s="35"/>
      <c r="G24" s="35"/>
      <c r="H24" s="35"/>
      <c r="I24" s="35"/>
      <c r="J24" s="86"/>
      <c r="K24" s="86"/>
      <c r="L24" s="86"/>
      <c r="M24" s="87"/>
      <c r="N24" s="35"/>
      <c r="O24" s="88"/>
    </row>
    <row r="25" spans="1:15" ht="15.95" customHeight="1" x14ac:dyDescent="0.15">
      <c r="A25" s="36" t="s">
        <v>63</v>
      </c>
      <c r="B25" s="37" t="s">
        <v>64</v>
      </c>
      <c r="C25" s="38" t="s">
        <v>169</v>
      </c>
      <c r="D25" s="39">
        <v>12</v>
      </c>
      <c r="E25" s="40" t="s">
        <v>31</v>
      </c>
      <c r="F25" s="39">
        <v>13</v>
      </c>
      <c r="G25" s="40" t="s">
        <v>32</v>
      </c>
      <c r="H25" s="24" t="s">
        <v>33</v>
      </c>
      <c r="I25" s="40" t="s">
        <v>66</v>
      </c>
      <c r="J25" s="89">
        <v>6</v>
      </c>
      <c r="K25" s="89">
        <v>1</v>
      </c>
      <c r="L25" s="90" t="s">
        <v>67</v>
      </c>
      <c r="M25" s="91">
        <f>703/6</f>
        <v>117.16666666666667</v>
      </c>
      <c r="N25" s="92">
        <f>J25*K25*M25</f>
        <v>703</v>
      </c>
      <c r="O25" s="204" t="s">
        <v>79</v>
      </c>
    </row>
    <row r="26" spans="1:15" ht="15.95" customHeight="1" x14ac:dyDescent="0.15">
      <c r="A26" s="41" t="s">
        <v>68</v>
      </c>
      <c r="B26" s="37" t="s">
        <v>64</v>
      </c>
      <c r="C26" s="38" t="s">
        <v>65</v>
      </c>
      <c r="D26" s="39">
        <v>12</v>
      </c>
      <c r="E26" s="40" t="s">
        <v>31</v>
      </c>
      <c r="F26" s="39">
        <v>14</v>
      </c>
      <c r="G26" s="40" t="s">
        <v>32</v>
      </c>
      <c r="H26" s="24" t="s">
        <v>69</v>
      </c>
      <c r="I26" s="40" t="s">
        <v>66</v>
      </c>
      <c r="J26" s="89">
        <v>10</v>
      </c>
      <c r="K26" s="89">
        <v>1</v>
      </c>
      <c r="L26" s="90" t="s">
        <v>67</v>
      </c>
      <c r="M26" s="91">
        <v>158</v>
      </c>
      <c r="N26" s="94">
        <f>J26*K26*M26</f>
        <v>1580</v>
      </c>
      <c r="O26" s="93"/>
    </row>
    <row r="27" spans="1:15" ht="15.95" customHeight="1" x14ac:dyDescent="0.15">
      <c r="A27" s="41" t="s">
        <v>70</v>
      </c>
      <c r="B27" s="42" t="s">
        <v>64</v>
      </c>
      <c r="C27" s="43" t="s">
        <v>65</v>
      </c>
      <c r="D27" s="26">
        <v>12</v>
      </c>
      <c r="E27" s="25" t="s">
        <v>31</v>
      </c>
      <c r="F27" s="26">
        <v>14</v>
      </c>
      <c r="G27" s="25" t="s">
        <v>32</v>
      </c>
      <c r="H27" s="24" t="s">
        <v>33</v>
      </c>
      <c r="I27" s="25" t="s">
        <v>66</v>
      </c>
      <c r="J27" s="95">
        <v>49</v>
      </c>
      <c r="K27" s="95">
        <v>1</v>
      </c>
      <c r="L27" s="61" t="s">
        <v>67</v>
      </c>
      <c r="M27" s="96">
        <v>188</v>
      </c>
      <c r="N27" s="97">
        <f t="shared" ref="N27:N30" si="2">J27*K27*M27</f>
        <v>9212</v>
      </c>
      <c r="O27" s="72"/>
    </row>
    <row r="28" spans="1:15" ht="15.95" customHeight="1" x14ac:dyDescent="0.15">
      <c r="A28" s="36" t="s">
        <v>71</v>
      </c>
      <c r="B28" s="42" t="s">
        <v>64</v>
      </c>
      <c r="C28" s="43" t="s">
        <v>65</v>
      </c>
      <c r="D28" s="26">
        <v>12</v>
      </c>
      <c r="E28" s="25" t="s">
        <v>31</v>
      </c>
      <c r="F28" s="26">
        <v>15</v>
      </c>
      <c r="G28" s="25" t="s">
        <v>32</v>
      </c>
      <c r="H28" s="24" t="s">
        <v>69</v>
      </c>
      <c r="I28" s="25" t="s">
        <v>66</v>
      </c>
      <c r="J28" s="95">
        <v>103</v>
      </c>
      <c r="K28" s="95">
        <v>1</v>
      </c>
      <c r="L28" s="61" t="s">
        <v>67</v>
      </c>
      <c r="M28" s="96">
        <v>158</v>
      </c>
      <c r="N28" s="97">
        <f t="shared" si="2"/>
        <v>16274</v>
      </c>
      <c r="O28" s="72"/>
    </row>
    <row r="29" spans="1:15" ht="15.95" customHeight="1" x14ac:dyDescent="0.15">
      <c r="A29" s="41" t="s">
        <v>72</v>
      </c>
      <c r="B29" s="42" t="s">
        <v>64</v>
      </c>
      <c r="C29" s="43" t="s">
        <v>65</v>
      </c>
      <c r="D29" s="26">
        <v>12</v>
      </c>
      <c r="E29" s="25" t="s">
        <v>31</v>
      </c>
      <c r="F29" s="26">
        <v>15</v>
      </c>
      <c r="G29" s="25" t="s">
        <v>32</v>
      </c>
      <c r="H29" s="24" t="s">
        <v>33</v>
      </c>
      <c r="I29" s="25" t="s">
        <v>66</v>
      </c>
      <c r="J29" s="95">
        <v>36</v>
      </c>
      <c r="K29" s="95">
        <v>1</v>
      </c>
      <c r="L29" s="61" t="s">
        <v>67</v>
      </c>
      <c r="M29" s="96">
        <v>188</v>
      </c>
      <c r="N29" s="97">
        <f t="shared" ref="N29" si="3">J29*K29*M29</f>
        <v>6768</v>
      </c>
      <c r="O29" s="72"/>
    </row>
    <row r="30" spans="1:15" ht="15.95" customHeight="1" x14ac:dyDescent="0.15">
      <c r="A30" s="41" t="s">
        <v>73</v>
      </c>
      <c r="B30" s="42" t="s">
        <v>64</v>
      </c>
      <c r="C30" s="43" t="s">
        <v>74</v>
      </c>
      <c r="D30" s="26">
        <v>12</v>
      </c>
      <c r="E30" s="25" t="s">
        <v>31</v>
      </c>
      <c r="F30" s="26">
        <v>14</v>
      </c>
      <c r="G30" s="25" t="s">
        <v>32</v>
      </c>
      <c r="H30" s="24" t="s">
        <v>33</v>
      </c>
      <c r="I30" s="25" t="s">
        <v>66</v>
      </c>
      <c r="J30" s="95">
        <v>16</v>
      </c>
      <c r="K30" s="95">
        <v>1</v>
      </c>
      <c r="L30" s="61" t="s">
        <v>67</v>
      </c>
      <c r="M30" s="96">
        <f>3803/16</f>
        <v>237.6875</v>
      </c>
      <c r="N30" s="97">
        <f t="shared" si="2"/>
        <v>3803</v>
      </c>
      <c r="O30" s="72" t="s">
        <v>75</v>
      </c>
    </row>
    <row r="31" spans="1:15" ht="15.95" customHeight="1" x14ac:dyDescent="0.15">
      <c r="A31" s="41" t="s">
        <v>76</v>
      </c>
      <c r="B31" s="42" t="s">
        <v>64</v>
      </c>
      <c r="C31" s="43" t="s">
        <v>74</v>
      </c>
      <c r="D31" s="26">
        <v>12</v>
      </c>
      <c r="E31" s="25" t="s">
        <v>31</v>
      </c>
      <c r="F31" s="26">
        <v>14</v>
      </c>
      <c r="G31" s="25" t="s">
        <v>32</v>
      </c>
      <c r="H31" s="24" t="s">
        <v>33</v>
      </c>
      <c r="I31" s="25" t="s">
        <v>66</v>
      </c>
      <c r="J31" s="98">
        <v>1</v>
      </c>
      <c r="K31" s="98">
        <v>1</v>
      </c>
      <c r="L31" s="61" t="s">
        <v>67</v>
      </c>
      <c r="M31" s="202">
        <v>86.4</v>
      </c>
      <c r="N31" s="97">
        <f>J31*M31</f>
        <v>86.4</v>
      </c>
      <c r="O31" s="203" t="s">
        <v>175</v>
      </c>
    </row>
    <row r="32" spans="1:15" ht="15.95" customHeight="1" x14ac:dyDescent="0.15">
      <c r="A32" s="41" t="s">
        <v>77</v>
      </c>
      <c r="B32" s="42" t="s">
        <v>64</v>
      </c>
      <c r="C32" s="43" t="s">
        <v>74</v>
      </c>
      <c r="D32" s="26">
        <v>12</v>
      </c>
      <c r="E32" s="25" t="s">
        <v>31</v>
      </c>
      <c r="F32" s="26">
        <v>14</v>
      </c>
      <c r="G32" s="25" t="s">
        <v>32</v>
      </c>
      <c r="H32" s="24" t="s">
        <v>33</v>
      </c>
      <c r="I32" s="25" t="s">
        <v>66</v>
      </c>
      <c r="J32" s="98">
        <v>1</v>
      </c>
      <c r="K32" s="98">
        <v>1</v>
      </c>
      <c r="L32" s="61" t="s">
        <v>67</v>
      </c>
      <c r="M32" s="205">
        <v>510</v>
      </c>
      <c r="N32" s="206">
        <f t="shared" ref="N32:N33" si="4">J32*M32</f>
        <v>510</v>
      </c>
      <c r="O32" s="203" t="s">
        <v>174</v>
      </c>
    </row>
    <row r="33" spans="1:15" ht="15.95" customHeight="1" x14ac:dyDescent="0.15">
      <c r="A33" s="41" t="s">
        <v>78</v>
      </c>
      <c r="B33" s="42" t="s">
        <v>64</v>
      </c>
      <c r="C33" s="44" t="s">
        <v>74</v>
      </c>
      <c r="D33" s="26">
        <v>12</v>
      </c>
      <c r="E33" s="25" t="s">
        <v>31</v>
      </c>
      <c r="F33" s="26">
        <v>14</v>
      </c>
      <c r="G33" s="25" t="s">
        <v>32</v>
      </c>
      <c r="H33" s="24" t="s">
        <v>33</v>
      </c>
      <c r="I33" s="25" t="s">
        <v>66</v>
      </c>
      <c r="J33" s="99">
        <v>10</v>
      </c>
      <c r="K33" s="99">
        <v>1</v>
      </c>
      <c r="L33" s="100" t="s">
        <v>67</v>
      </c>
      <c r="M33" s="207">
        <v>133.9</v>
      </c>
      <c r="N33" s="208">
        <f t="shared" si="4"/>
        <v>1339</v>
      </c>
      <c r="O33" s="204" t="s">
        <v>79</v>
      </c>
    </row>
    <row r="34" spans="1:15" ht="15.95" customHeight="1" x14ac:dyDescent="0.15">
      <c r="A34" s="45" t="s">
        <v>57</v>
      </c>
      <c r="B34" s="46"/>
      <c r="C34" s="46"/>
      <c r="D34" s="46"/>
      <c r="E34" s="46"/>
      <c r="F34" s="46"/>
      <c r="G34" s="46"/>
      <c r="H34" s="46"/>
      <c r="I34" s="46"/>
      <c r="J34" s="101"/>
      <c r="K34" s="101"/>
      <c r="L34" s="101"/>
      <c r="M34" s="102"/>
      <c r="N34" s="103">
        <f>SUM(N25:N33)</f>
        <v>40275.4</v>
      </c>
      <c r="O34" s="104"/>
    </row>
    <row r="35" spans="1:15" ht="15.95" customHeight="1" x14ac:dyDescent="0.15">
      <c r="A35" s="47" t="s">
        <v>19</v>
      </c>
      <c r="B35" s="16" t="s">
        <v>17</v>
      </c>
      <c r="C35" s="224" t="s">
        <v>20</v>
      </c>
      <c r="D35" s="219"/>
      <c r="E35" s="219"/>
      <c r="F35" s="219"/>
      <c r="G35" s="219"/>
      <c r="H35" s="219"/>
      <c r="I35" s="219"/>
      <c r="J35" s="16" t="s">
        <v>58</v>
      </c>
      <c r="K35" s="16" t="s">
        <v>80</v>
      </c>
      <c r="L35" s="105" t="s">
        <v>23</v>
      </c>
      <c r="M35" s="106" t="s">
        <v>24</v>
      </c>
      <c r="N35" s="16" t="s">
        <v>60</v>
      </c>
      <c r="O35" s="107" t="s">
        <v>26</v>
      </c>
    </row>
    <row r="36" spans="1:15" ht="15.95" customHeight="1" x14ac:dyDescent="0.15">
      <c r="A36" s="48" t="s">
        <v>81</v>
      </c>
      <c r="B36" s="49" t="s">
        <v>82</v>
      </c>
      <c r="C36" s="49"/>
      <c r="D36" s="49"/>
      <c r="E36" s="49"/>
      <c r="F36" s="49"/>
      <c r="G36" s="49"/>
      <c r="H36" s="49"/>
      <c r="I36" s="49"/>
      <c r="J36" s="108"/>
      <c r="K36" s="108"/>
      <c r="L36" s="108"/>
      <c r="M36" s="109"/>
      <c r="N36" s="49"/>
      <c r="O36" s="110"/>
    </row>
    <row r="37" spans="1:15" ht="15.95" customHeight="1" x14ac:dyDescent="0.15">
      <c r="A37" s="266" t="s">
        <v>83</v>
      </c>
      <c r="B37" s="280" t="s">
        <v>84</v>
      </c>
      <c r="C37" s="225" t="s">
        <v>85</v>
      </c>
      <c r="D37" s="226"/>
      <c r="E37" s="226"/>
      <c r="F37" s="226"/>
      <c r="G37" s="226"/>
      <c r="H37" s="226"/>
      <c r="I37" s="227"/>
      <c r="J37" s="111">
        <v>19</v>
      </c>
      <c r="K37" s="98">
        <v>1</v>
      </c>
      <c r="L37" s="112" t="s">
        <v>86</v>
      </c>
      <c r="M37" s="113">
        <v>200</v>
      </c>
      <c r="N37" s="114">
        <f t="shared" ref="N37:N45" si="5">J37*K37*M37</f>
        <v>3800</v>
      </c>
      <c r="O37" s="115"/>
    </row>
    <row r="38" spans="1:15" ht="15.95" customHeight="1" x14ac:dyDescent="0.15">
      <c r="A38" s="266"/>
      <c r="B38" s="280"/>
      <c r="C38" s="239" t="s">
        <v>87</v>
      </c>
      <c r="D38" s="240"/>
      <c r="E38" s="240"/>
      <c r="F38" s="240"/>
      <c r="G38" s="240"/>
      <c r="H38" s="240"/>
      <c r="I38" s="241"/>
      <c r="J38" s="95">
        <v>75</v>
      </c>
      <c r="K38" s="95">
        <v>1</v>
      </c>
      <c r="L38" s="116" t="s">
        <v>86</v>
      </c>
      <c r="M38" s="62">
        <v>180</v>
      </c>
      <c r="N38" s="117">
        <f t="shared" si="5"/>
        <v>13500</v>
      </c>
      <c r="O38" s="72"/>
    </row>
    <row r="39" spans="1:15" ht="15.95" customHeight="1" x14ac:dyDescent="0.15">
      <c r="A39" s="266"/>
      <c r="B39" s="280"/>
      <c r="C39" s="225" t="s">
        <v>88</v>
      </c>
      <c r="D39" s="226"/>
      <c r="E39" s="226"/>
      <c r="F39" s="226"/>
      <c r="G39" s="226"/>
      <c r="H39" s="226"/>
      <c r="I39" s="227"/>
      <c r="J39" s="95">
        <v>1</v>
      </c>
      <c r="K39" s="95">
        <v>1</v>
      </c>
      <c r="L39" s="116" t="s">
        <v>86</v>
      </c>
      <c r="M39" s="62">
        <v>300</v>
      </c>
      <c r="N39" s="117">
        <f t="shared" si="5"/>
        <v>300</v>
      </c>
      <c r="O39" s="72"/>
    </row>
    <row r="40" spans="1:15" ht="15.95" customHeight="1" x14ac:dyDescent="0.15">
      <c r="A40" s="266"/>
      <c r="B40" s="280"/>
      <c r="C40" s="239" t="s">
        <v>89</v>
      </c>
      <c r="D40" s="240"/>
      <c r="E40" s="240"/>
      <c r="F40" s="240"/>
      <c r="G40" s="240"/>
      <c r="H40" s="240"/>
      <c r="I40" s="241"/>
      <c r="J40" s="95">
        <v>9</v>
      </c>
      <c r="K40" s="95">
        <v>1</v>
      </c>
      <c r="L40" s="116" t="s">
        <v>86</v>
      </c>
      <c r="M40" s="62">
        <f>N40/J40</f>
        <v>277.77777777777777</v>
      </c>
      <c r="N40" s="117">
        <v>2500</v>
      </c>
      <c r="O40" s="72"/>
    </row>
    <row r="41" spans="1:15" ht="15.95" customHeight="1" x14ac:dyDescent="0.15">
      <c r="A41" s="266"/>
      <c r="B41" s="280"/>
      <c r="C41" s="239" t="s">
        <v>87</v>
      </c>
      <c r="D41" s="240"/>
      <c r="E41" s="240"/>
      <c r="F41" s="240"/>
      <c r="G41" s="240"/>
      <c r="H41" s="240"/>
      <c r="I41" s="241"/>
      <c r="J41" s="95">
        <v>9</v>
      </c>
      <c r="K41" s="95">
        <v>1</v>
      </c>
      <c r="L41" s="116" t="s">
        <v>86</v>
      </c>
      <c r="M41" s="62">
        <f>N41/J41</f>
        <v>360</v>
      </c>
      <c r="N41" s="117">
        <v>3240</v>
      </c>
      <c r="O41" s="72" t="s">
        <v>90</v>
      </c>
    </row>
    <row r="42" spans="1:15" ht="15.95" customHeight="1" x14ac:dyDescent="0.15">
      <c r="A42" s="266"/>
      <c r="B42" s="280"/>
      <c r="C42" s="239" t="s">
        <v>87</v>
      </c>
      <c r="D42" s="240"/>
      <c r="E42" s="240"/>
      <c r="F42" s="240"/>
      <c r="G42" s="240"/>
      <c r="H42" s="240"/>
      <c r="I42" s="241"/>
      <c r="J42" s="95">
        <v>1</v>
      </c>
      <c r="K42" s="95">
        <v>1</v>
      </c>
      <c r="L42" s="116" t="s">
        <v>86</v>
      </c>
      <c r="M42" s="62">
        <v>850</v>
      </c>
      <c r="N42" s="117">
        <f t="shared" si="5"/>
        <v>850</v>
      </c>
      <c r="O42" s="72" t="s">
        <v>173</v>
      </c>
    </row>
    <row r="43" spans="1:15" ht="15.95" customHeight="1" x14ac:dyDescent="0.15">
      <c r="A43" s="266"/>
      <c r="B43" s="280"/>
      <c r="C43" s="239" t="s">
        <v>87</v>
      </c>
      <c r="D43" s="240"/>
      <c r="E43" s="240"/>
      <c r="F43" s="240"/>
      <c r="G43" s="240"/>
      <c r="H43" s="240"/>
      <c r="I43" s="241"/>
      <c r="J43" s="95">
        <v>2</v>
      </c>
      <c r="K43" s="95">
        <v>1</v>
      </c>
      <c r="L43" s="116" t="s">
        <v>86</v>
      </c>
      <c r="M43" s="62">
        <v>300</v>
      </c>
      <c r="N43" s="117">
        <f t="shared" si="5"/>
        <v>600</v>
      </c>
      <c r="O43" s="72" t="s">
        <v>91</v>
      </c>
    </row>
    <row r="44" spans="1:15" ht="15.95" customHeight="1" x14ac:dyDescent="0.15">
      <c r="A44" s="267"/>
      <c r="B44" s="281"/>
      <c r="C44" s="239" t="s">
        <v>87</v>
      </c>
      <c r="D44" s="240"/>
      <c r="E44" s="240"/>
      <c r="F44" s="240"/>
      <c r="G44" s="240"/>
      <c r="H44" s="240"/>
      <c r="I44" s="241"/>
      <c r="J44" s="118">
        <v>5</v>
      </c>
      <c r="K44" s="99">
        <v>1</v>
      </c>
      <c r="L44" s="116" t="s">
        <v>86</v>
      </c>
      <c r="M44" s="119">
        <v>300</v>
      </c>
      <c r="N44" s="120">
        <f>M44*J44</f>
        <v>1500</v>
      </c>
      <c r="O44" s="121" t="s">
        <v>92</v>
      </c>
    </row>
    <row r="45" spans="1:15" ht="15.95" customHeight="1" x14ac:dyDescent="0.15">
      <c r="A45" s="266" t="s">
        <v>93</v>
      </c>
      <c r="B45" s="280" t="s">
        <v>94</v>
      </c>
      <c r="C45" s="242" t="s">
        <v>95</v>
      </c>
      <c r="D45" s="243"/>
      <c r="E45" s="243"/>
      <c r="F45" s="243"/>
      <c r="G45" s="243"/>
      <c r="H45" s="243"/>
      <c r="I45" s="244"/>
      <c r="J45" s="111">
        <v>2</v>
      </c>
      <c r="K45" s="98">
        <v>1</v>
      </c>
      <c r="L45" s="122" t="s">
        <v>96</v>
      </c>
      <c r="M45" s="113">
        <v>800</v>
      </c>
      <c r="N45" s="114">
        <f t="shared" si="5"/>
        <v>1600</v>
      </c>
      <c r="O45" s="115"/>
    </row>
    <row r="46" spans="1:15" ht="15.95" customHeight="1" x14ac:dyDescent="0.15">
      <c r="A46" s="266"/>
      <c r="B46" s="280"/>
      <c r="C46" s="239" t="s">
        <v>87</v>
      </c>
      <c r="D46" s="240"/>
      <c r="E46" s="240"/>
      <c r="F46" s="240"/>
      <c r="G46" s="240"/>
      <c r="H46" s="240"/>
      <c r="I46" s="241"/>
      <c r="J46" s="95">
        <v>78</v>
      </c>
      <c r="K46" s="95">
        <v>1</v>
      </c>
      <c r="L46" s="116" t="s">
        <v>97</v>
      </c>
      <c r="M46" s="62">
        <f>N46/J46</f>
        <v>163.12243589743588</v>
      </c>
      <c r="N46" s="123">
        <v>12723.55</v>
      </c>
      <c r="O46" s="72" t="s">
        <v>98</v>
      </c>
    </row>
    <row r="47" spans="1:15" ht="15.95" customHeight="1" x14ac:dyDescent="0.15">
      <c r="A47" s="266"/>
      <c r="B47" s="280"/>
      <c r="C47" s="239" t="s">
        <v>99</v>
      </c>
      <c r="D47" s="240"/>
      <c r="E47" s="240"/>
      <c r="F47" s="240"/>
      <c r="G47" s="240"/>
      <c r="H47" s="240"/>
      <c r="I47" s="241"/>
      <c r="J47" s="95">
        <v>3</v>
      </c>
      <c r="K47" s="95">
        <v>2</v>
      </c>
      <c r="L47" s="116" t="s">
        <v>96</v>
      </c>
      <c r="M47" s="67">
        <f>N47/J47/K47</f>
        <v>1150</v>
      </c>
      <c r="N47" s="73">
        <v>6900</v>
      </c>
      <c r="O47" s="72" t="s">
        <v>178</v>
      </c>
    </row>
    <row r="48" spans="1:15" ht="15.95" customHeight="1" x14ac:dyDescent="0.15">
      <c r="A48" s="266"/>
      <c r="B48" s="280"/>
      <c r="C48" s="239" t="s">
        <v>100</v>
      </c>
      <c r="D48" s="240"/>
      <c r="E48" s="240"/>
      <c r="F48" s="240"/>
      <c r="G48" s="240"/>
      <c r="H48" s="240"/>
      <c r="I48" s="241"/>
      <c r="J48" s="95"/>
      <c r="K48" s="95"/>
      <c r="L48" s="116" t="s">
        <v>96</v>
      </c>
      <c r="M48" s="67"/>
      <c r="N48" s="73">
        <f t="shared" ref="N47:N49" si="6">J48*K48*M48</f>
        <v>0</v>
      </c>
      <c r="O48" s="72"/>
    </row>
    <row r="49" spans="1:15" ht="15.95" customHeight="1" x14ac:dyDescent="0.15">
      <c r="A49" s="267"/>
      <c r="B49" s="281"/>
      <c r="C49" s="282" t="s">
        <v>101</v>
      </c>
      <c r="D49" s="283"/>
      <c r="E49" s="283"/>
      <c r="F49" s="283"/>
      <c r="G49" s="283"/>
      <c r="H49" s="283"/>
      <c r="I49" s="284"/>
      <c r="J49" s="118"/>
      <c r="K49" s="99"/>
      <c r="L49" s="124" t="s">
        <v>96</v>
      </c>
      <c r="M49" s="125"/>
      <c r="N49" s="126">
        <f t="shared" si="6"/>
        <v>0</v>
      </c>
      <c r="O49" s="121"/>
    </row>
    <row r="50" spans="1:15" ht="15.95" customHeight="1" x14ac:dyDescent="0.15">
      <c r="A50" s="278" t="s">
        <v>102</v>
      </c>
      <c r="B50" s="268" t="s">
        <v>103</v>
      </c>
      <c r="C50" s="285" t="s">
        <v>104</v>
      </c>
      <c r="D50" s="285"/>
      <c r="E50" s="285"/>
      <c r="F50" s="285"/>
      <c r="G50" s="285"/>
      <c r="H50" s="130" t="s">
        <v>105</v>
      </c>
      <c r="I50" s="23" t="s">
        <v>106</v>
      </c>
      <c r="J50" s="146">
        <v>56</v>
      </c>
      <c r="K50" s="146">
        <v>1</v>
      </c>
      <c r="L50" s="112" t="s">
        <v>107</v>
      </c>
      <c r="M50" s="147">
        <f>N50/J50</f>
        <v>171.50892857142858</v>
      </c>
      <c r="N50" s="148">
        <v>9604.5</v>
      </c>
      <c r="O50" s="149"/>
    </row>
    <row r="51" spans="1:15" ht="15.95" customHeight="1" x14ac:dyDescent="0.15">
      <c r="A51" s="279"/>
      <c r="B51" s="269"/>
      <c r="C51" s="237" t="s">
        <v>109</v>
      </c>
      <c r="D51" s="237"/>
      <c r="E51" s="237"/>
      <c r="F51" s="237"/>
      <c r="G51" s="237"/>
      <c r="H51" s="130" t="s">
        <v>108</v>
      </c>
      <c r="I51" s="150" t="s">
        <v>106</v>
      </c>
      <c r="J51" s="118"/>
      <c r="K51" s="118"/>
      <c r="L51" s="145" t="s">
        <v>107</v>
      </c>
      <c r="M51" s="151"/>
      <c r="N51" s="152">
        <f t="shared" ref="N51" si="7">J51*K51*M51</f>
        <v>0</v>
      </c>
      <c r="O51" s="153"/>
    </row>
    <row r="52" spans="1:15" ht="15.95" customHeight="1" x14ac:dyDescent="0.15">
      <c r="A52" s="45" t="s">
        <v>57</v>
      </c>
      <c r="B52" s="46"/>
      <c r="C52" s="46"/>
      <c r="D52" s="46"/>
      <c r="E52" s="46"/>
      <c r="F52" s="46"/>
      <c r="G52" s="46"/>
      <c r="H52" s="46"/>
      <c r="I52" s="46"/>
      <c r="J52" s="101"/>
      <c r="K52" s="101"/>
      <c r="L52" s="101"/>
      <c r="M52" s="154"/>
      <c r="N52" s="155">
        <f>SUM(N37:N51)</f>
        <v>57118.05</v>
      </c>
      <c r="O52" s="104"/>
    </row>
    <row r="53" spans="1:15" ht="15.95" customHeight="1" x14ac:dyDescent="0.15">
      <c r="A53" s="47" t="s">
        <v>19</v>
      </c>
      <c r="B53" s="16" t="s">
        <v>17</v>
      </c>
      <c r="C53" s="224" t="s">
        <v>20</v>
      </c>
      <c r="D53" s="219"/>
      <c r="E53" s="219"/>
      <c r="F53" s="219"/>
      <c r="G53" s="219"/>
      <c r="H53" s="219"/>
      <c r="I53" s="219"/>
      <c r="J53" s="238" t="s">
        <v>21</v>
      </c>
      <c r="K53" s="224"/>
      <c r="L53" s="105" t="s">
        <v>23</v>
      </c>
      <c r="M53" s="106" t="s">
        <v>24</v>
      </c>
      <c r="N53" s="16" t="s">
        <v>60</v>
      </c>
      <c r="O53" s="107" t="s">
        <v>26</v>
      </c>
    </row>
    <row r="54" spans="1:15" ht="15.95" customHeight="1" x14ac:dyDescent="0.15">
      <c r="A54" s="48" t="s">
        <v>110</v>
      </c>
      <c r="B54" s="49" t="s">
        <v>111</v>
      </c>
      <c r="C54" s="49"/>
      <c r="D54" s="49"/>
      <c r="E54" s="49"/>
      <c r="F54" s="49"/>
      <c r="G54" s="49"/>
      <c r="H54" s="49"/>
      <c r="I54" s="49"/>
      <c r="J54" s="108"/>
      <c r="K54" s="108"/>
      <c r="L54" s="108"/>
      <c r="M54" s="109"/>
      <c r="N54" s="49"/>
      <c r="O54" s="110"/>
    </row>
    <row r="55" spans="1:15" ht="15.95" customHeight="1" x14ac:dyDescent="0.15">
      <c r="A55" s="131" t="s">
        <v>112</v>
      </c>
      <c r="B55" s="42" t="s">
        <v>113</v>
      </c>
      <c r="C55" s="260"/>
      <c r="D55" s="261"/>
      <c r="E55" s="261"/>
      <c r="F55" s="261"/>
      <c r="G55" s="261"/>
      <c r="H55" s="261"/>
      <c r="I55" s="262"/>
      <c r="J55" s="249">
        <v>1</v>
      </c>
      <c r="K55" s="250"/>
      <c r="L55" s="116" t="s">
        <v>80</v>
      </c>
      <c r="M55" s="62">
        <v>500</v>
      </c>
      <c r="N55" s="156">
        <f t="shared" ref="N55:N57" si="8">J55*M55</f>
        <v>500</v>
      </c>
      <c r="O55" s="72"/>
    </row>
    <row r="56" spans="1:15" ht="15.95" customHeight="1" x14ac:dyDescent="0.15">
      <c r="A56" s="131" t="s">
        <v>115</v>
      </c>
      <c r="B56" s="42" t="s">
        <v>116</v>
      </c>
      <c r="C56" s="260"/>
      <c r="D56" s="261"/>
      <c r="E56" s="261"/>
      <c r="F56" s="261"/>
      <c r="G56" s="261"/>
      <c r="H56" s="261"/>
      <c r="I56" s="262"/>
      <c r="J56" s="249">
        <v>4</v>
      </c>
      <c r="K56" s="250"/>
      <c r="L56" s="116" t="s">
        <v>114</v>
      </c>
      <c r="M56" s="157">
        <v>47.5</v>
      </c>
      <c r="N56" s="158">
        <f t="shared" si="8"/>
        <v>190</v>
      </c>
      <c r="O56" s="72"/>
    </row>
    <row r="57" spans="1:15" ht="15.95" customHeight="1" x14ac:dyDescent="0.15">
      <c r="A57" s="132" t="s">
        <v>117</v>
      </c>
      <c r="B57" s="133" t="s">
        <v>118</v>
      </c>
      <c r="C57" s="263"/>
      <c r="D57" s="264"/>
      <c r="E57" s="264"/>
      <c r="F57" s="264"/>
      <c r="G57" s="264"/>
      <c r="H57" s="264"/>
      <c r="I57" s="265"/>
      <c r="J57" s="251">
        <v>6</v>
      </c>
      <c r="K57" s="252"/>
      <c r="L57" s="145" t="s">
        <v>67</v>
      </c>
      <c r="M57" s="159">
        <f>394/6</f>
        <v>65.666666666666671</v>
      </c>
      <c r="N57" s="160">
        <f t="shared" si="8"/>
        <v>394</v>
      </c>
      <c r="O57" s="153"/>
    </row>
    <row r="58" spans="1:15" ht="15.95" customHeight="1" x14ac:dyDescent="0.15">
      <c r="A58" s="45" t="s">
        <v>57</v>
      </c>
      <c r="B58" s="46"/>
      <c r="C58" s="46"/>
      <c r="D58" s="46"/>
      <c r="E58" s="46"/>
      <c r="F58" s="46"/>
      <c r="G58" s="46"/>
      <c r="H58" s="46"/>
      <c r="I58" s="46"/>
      <c r="J58" s="101"/>
      <c r="K58" s="101"/>
      <c r="L58" s="101"/>
      <c r="M58" s="161"/>
      <c r="N58" s="162">
        <f>SUM(N55:N57)</f>
        <v>1084</v>
      </c>
      <c r="O58" s="104"/>
    </row>
    <row r="59" spans="1:15" ht="15.95" customHeight="1" x14ac:dyDescent="0.15">
      <c r="A59" s="47" t="s">
        <v>19</v>
      </c>
      <c r="B59" s="16" t="s">
        <v>17</v>
      </c>
      <c r="C59" s="224" t="s">
        <v>20</v>
      </c>
      <c r="D59" s="219"/>
      <c r="E59" s="219"/>
      <c r="F59" s="219"/>
      <c r="G59" s="219"/>
      <c r="H59" s="219"/>
      <c r="I59" s="219"/>
      <c r="J59" s="16" t="s">
        <v>58</v>
      </c>
      <c r="K59" s="16" t="s">
        <v>22</v>
      </c>
      <c r="L59" s="105" t="s">
        <v>23</v>
      </c>
      <c r="M59" s="106" t="s">
        <v>24</v>
      </c>
      <c r="N59" s="16" t="s">
        <v>60</v>
      </c>
      <c r="O59" s="107" t="s">
        <v>26</v>
      </c>
    </row>
    <row r="60" spans="1:15" ht="15.95" customHeight="1" x14ac:dyDescent="0.15">
      <c r="A60" s="34" t="s">
        <v>119</v>
      </c>
      <c r="B60" s="35" t="s">
        <v>120</v>
      </c>
      <c r="C60" s="35"/>
      <c r="D60" s="35"/>
      <c r="E60" s="35"/>
      <c r="F60" s="35"/>
      <c r="G60" s="35"/>
      <c r="H60" s="35"/>
      <c r="I60" s="35"/>
      <c r="J60" s="86"/>
      <c r="K60" s="86"/>
      <c r="L60" s="86"/>
      <c r="M60" s="87"/>
      <c r="N60" s="35"/>
      <c r="O60" s="88"/>
    </row>
    <row r="61" spans="1:15" ht="33" customHeight="1" x14ac:dyDescent="0.15">
      <c r="A61" s="36" t="s">
        <v>121</v>
      </c>
      <c r="B61" s="134" t="s">
        <v>122</v>
      </c>
      <c r="C61" s="256" t="s">
        <v>123</v>
      </c>
      <c r="D61" s="257"/>
      <c r="E61" s="257"/>
      <c r="F61" s="257"/>
      <c r="G61" s="257"/>
      <c r="H61" s="257"/>
      <c r="I61" s="258"/>
      <c r="J61" s="89">
        <v>11</v>
      </c>
      <c r="K61" s="89">
        <v>1</v>
      </c>
      <c r="L61" s="90" t="s">
        <v>46</v>
      </c>
      <c r="M61" s="163">
        <v>500</v>
      </c>
      <c r="N61" s="158">
        <f>J61*K61*M61</f>
        <v>5500</v>
      </c>
      <c r="O61" s="201" t="s">
        <v>172</v>
      </c>
    </row>
    <row r="62" spans="1:15" ht="15.95" customHeight="1" x14ac:dyDescent="0.15">
      <c r="A62" s="41" t="s">
        <v>124</v>
      </c>
      <c r="B62" s="135" t="s">
        <v>125</v>
      </c>
      <c r="C62" s="249"/>
      <c r="D62" s="259"/>
      <c r="E62" s="259"/>
      <c r="F62" s="259"/>
      <c r="G62" s="259"/>
      <c r="H62" s="259"/>
      <c r="I62" s="250"/>
      <c r="J62" s="95"/>
      <c r="K62" s="95"/>
      <c r="L62" s="61" t="s">
        <v>46</v>
      </c>
      <c r="M62" s="157"/>
      <c r="N62" s="164">
        <f t="shared" ref="N62:N65" si="9">J62*K62*M62</f>
        <v>0</v>
      </c>
      <c r="O62" s="72"/>
    </row>
    <row r="63" spans="1:15" ht="15.95" customHeight="1" x14ac:dyDescent="0.15">
      <c r="A63" s="41" t="s">
        <v>126</v>
      </c>
      <c r="B63" s="135" t="s">
        <v>127</v>
      </c>
      <c r="C63" s="249"/>
      <c r="D63" s="259"/>
      <c r="E63" s="259"/>
      <c r="F63" s="259"/>
      <c r="G63" s="259"/>
      <c r="H63" s="259"/>
      <c r="I63" s="250"/>
      <c r="J63" s="95"/>
      <c r="K63" s="95"/>
      <c r="L63" s="61" t="s">
        <v>46</v>
      </c>
      <c r="M63" s="157"/>
      <c r="N63" s="164">
        <f t="shared" si="9"/>
        <v>0</v>
      </c>
      <c r="O63" s="72"/>
    </row>
    <row r="64" spans="1:15" ht="15.95" customHeight="1" x14ac:dyDescent="0.15">
      <c r="A64" s="36" t="s">
        <v>128</v>
      </c>
      <c r="B64" s="270" t="s">
        <v>129</v>
      </c>
      <c r="C64" s="272" t="s">
        <v>130</v>
      </c>
      <c r="D64" s="273"/>
      <c r="E64" s="273"/>
      <c r="F64" s="273"/>
      <c r="G64" s="273"/>
      <c r="H64" s="273"/>
      <c r="I64" s="274"/>
      <c r="J64" s="165">
        <v>2</v>
      </c>
      <c r="K64" s="165">
        <v>1</v>
      </c>
      <c r="L64" s="166" t="s">
        <v>46</v>
      </c>
      <c r="M64" s="167">
        <v>600</v>
      </c>
      <c r="N64" s="164">
        <f t="shared" si="9"/>
        <v>1200</v>
      </c>
      <c r="O64" s="168" t="s">
        <v>131</v>
      </c>
    </row>
    <row r="65" spans="1:15" ht="15.95" customHeight="1" x14ac:dyDescent="0.15">
      <c r="A65" s="41" t="s">
        <v>132</v>
      </c>
      <c r="B65" s="271"/>
      <c r="C65" s="275"/>
      <c r="D65" s="276"/>
      <c r="E65" s="276"/>
      <c r="F65" s="276"/>
      <c r="G65" s="276"/>
      <c r="H65" s="276"/>
      <c r="I65" s="277"/>
      <c r="J65" s="118">
        <v>3</v>
      </c>
      <c r="K65" s="118">
        <v>2</v>
      </c>
      <c r="L65" s="166" t="s">
        <v>46</v>
      </c>
      <c r="M65" s="159">
        <v>600</v>
      </c>
      <c r="N65" s="169">
        <f t="shared" si="9"/>
        <v>3600</v>
      </c>
      <c r="O65" s="170" t="s">
        <v>133</v>
      </c>
    </row>
    <row r="66" spans="1:15" ht="15.95" customHeight="1" x14ac:dyDescent="0.15">
      <c r="A66" s="48" t="s">
        <v>57</v>
      </c>
      <c r="B66" s="49"/>
      <c r="C66" s="49"/>
      <c r="D66" s="49"/>
      <c r="E66" s="49"/>
      <c r="F66" s="49"/>
      <c r="G66" s="49"/>
      <c r="H66" s="49"/>
      <c r="I66" s="49"/>
      <c r="J66" s="108"/>
      <c r="K66" s="108"/>
      <c r="L66" s="108"/>
      <c r="M66" s="171"/>
      <c r="N66" s="172">
        <f>SUM(N61:N65)</f>
        <v>10300</v>
      </c>
      <c r="O66" s="110"/>
    </row>
    <row r="67" spans="1:15" ht="15.95" customHeight="1" x14ac:dyDescent="0.15">
      <c r="A67" s="136" t="s">
        <v>134</v>
      </c>
      <c r="B67" s="137"/>
      <c r="C67" s="137"/>
      <c r="D67" s="137"/>
      <c r="E67" s="137"/>
      <c r="F67" s="137"/>
      <c r="G67" s="137"/>
      <c r="H67" s="137"/>
      <c r="I67" s="137"/>
      <c r="J67" s="173"/>
      <c r="K67" s="173"/>
      <c r="L67" s="173"/>
      <c r="M67" s="174"/>
      <c r="N67" s="175">
        <f>SUM(N22,N34,N52,N58,N66)</f>
        <v>216057.45</v>
      </c>
      <c r="O67" s="176"/>
    </row>
    <row r="68" spans="1:15" ht="15.95" customHeight="1" x14ac:dyDescent="0.15">
      <c r="A68" s="47" t="s">
        <v>19</v>
      </c>
      <c r="B68" s="16" t="s">
        <v>17</v>
      </c>
      <c r="C68" s="224" t="s">
        <v>20</v>
      </c>
      <c r="D68" s="219"/>
      <c r="E68" s="219"/>
      <c r="F68" s="219"/>
      <c r="G68" s="219"/>
      <c r="H68" s="219"/>
      <c r="I68" s="219"/>
      <c r="J68" s="238" t="s">
        <v>21</v>
      </c>
      <c r="K68" s="224"/>
      <c r="L68" s="105" t="s">
        <v>23</v>
      </c>
      <c r="M68" s="106" t="s">
        <v>24</v>
      </c>
      <c r="N68" s="16" t="s">
        <v>60</v>
      </c>
      <c r="O68" s="107" t="s">
        <v>26</v>
      </c>
    </row>
    <row r="69" spans="1:15" ht="15.95" customHeight="1" x14ac:dyDescent="0.15">
      <c r="A69" s="138" t="s">
        <v>135</v>
      </c>
      <c r="B69" s="35" t="s">
        <v>136</v>
      </c>
      <c r="C69" s="35"/>
      <c r="D69" s="35"/>
      <c r="E69" s="35"/>
      <c r="F69" s="35"/>
      <c r="G69" s="35"/>
      <c r="H69" s="35"/>
      <c r="I69" s="35"/>
      <c r="J69" s="86"/>
      <c r="K69" s="86"/>
      <c r="L69" s="86"/>
      <c r="M69" s="87"/>
      <c r="N69" s="35"/>
      <c r="O69" s="88"/>
    </row>
    <row r="70" spans="1:15" ht="15.95" customHeight="1" x14ac:dyDescent="0.15">
      <c r="A70" s="139" t="s">
        <v>137</v>
      </c>
      <c r="B70" s="140" t="s">
        <v>136</v>
      </c>
      <c r="C70" s="253" t="s">
        <v>138</v>
      </c>
      <c r="D70" s="254"/>
      <c r="E70" s="254"/>
      <c r="F70" s="254"/>
      <c r="G70" s="254"/>
      <c r="H70" s="254"/>
      <c r="I70" s="255"/>
      <c r="J70" s="247">
        <f>N67</f>
        <v>216057.45</v>
      </c>
      <c r="K70" s="248"/>
      <c r="L70" s="177"/>
      <c r="M70" s="178">
        <v>0.08</v>
      </c>
      <c r="N70" s="179">
        <f>J70*M70</f>
        <v>17284.596000000001</v>
      </c>
      <c r="O70" s="180"/>
    </row>
    <row r="71" spans="1:15" ht="15.95" customHeight="1" x14ac:dyDescent="0.15">
      <c r="A71" s="141" t="s">
        <v>57</v>
      </c>
      <c r="B71" s="142"/>
      <c r="C71" s="142"/>
      <c r="D71" s="142"/>
      <c r="E71" s="142"/>
      <c r="F71" s="142"/>
      <c r="G71" s="142"/>
      <c r="H71" s="142"/>
      <c r="I71" s="142"/>
      <c r="J71" s="181"/>
      <c r="K71" s="181"/>
      <c r="L71" s="181"/>
      <c r="M71" s="182"/>
      <c r="N71" s="183">
        <f>SUM(N70:N70)</f>
        <v>17284.596000000001</v>
      </c>
      <c r="O71" s="184"/>
    </row>
    <row r="72" spans="1:15" ht="15.95" customHeight="1" x14ac:dyDescent="0.15">
      <c r="A72" s="47" t="s">
        <v>19</v>
      </c>
      <c r="B72" s="16" t="s">
        <v>17</v>
      </c>
      <c r="C72" s="224" t="s">
        <v>20</v>
      </c>
      <c r="D72" s="219"/>
      <c r="E72" s="219"/>
      <c r="F72" s="219"/>
      <c r="G72" s="219"/>
      <c r="H72" s="219"/>
      <c r="I72" s="219"/>
      <c r="J72" s="16" t="s">
        <v>58</v>
      </c>
      <c r="K72" s="16" t="s">
        <v>22</v>
      </c>
      <c r="L72" s="105" t="s">
        <v>23</v>
      </c>
      <c r="M72" s="106" t="s">
        <v>24</v>
      </c>
      <c r="N72" s="16" t="s">
        <v>60</v>
      </c>
      <c r="O72" s="107" t="s">
        <v>26</v>
      </c>
    </row>
    <row r="73" spans="1:15" ht="15.95" customHeight="1" x14ac:dyDescent="0.15">
      <c r="A73" s="138" t="s">
        <v>139</v>
      </c>
      <c r="B73" s="35" t="s">
        <v>140</v>
      </c>
      <c r="C73" s="35"/>
      <c r="D73" s="35"/>
      <c r="E73" s="35"/>
      <c r="F73" s="35"/>
      <c r="G73" s="35"/>
      <c r="H73" s="35"/>
      <c r="I73" s="35"/>
      <c r="J73" s="86"/>
      <c r="K73" s="86"/>
      <c r="L73" s="86"/>
      <c r="M73" s="87"/>
      <c r="N73" s="35"/>
      <c r="O73" s="88"/>
    </row>
    <row r="74" spans="1:15" ht="15.95" customHeight="1" x14ac:dyDescent="0.15">
      <c r="A74" s="139" t="s">
        <v>141</v>
      </c>
      <c r="B74" s="140" t="s">
        <v>142</v>
      </c>
      <c r="C74" s="253" t="s">
        <v>143</v>
      </c>
      <c r="D74" s="254"/>
      <c r="E74" s="254"/>
      <c r="F74" s="254"/>
      <c r="G74" s="254"/>
      <c r="H74" s="254"/>
      <c r="I74" s="255"/>
      <c r="J74" s="185">
        <v>2</v>
      </c>
      <c r="K74" s="185">
        <v>4</v>
      </c>
      <c r="L74" s="177" t="s">
        <v>46</v>
      </c>
      <c r="M74" s="186">
        <v>2400</v>
      </c>
      <c r="N74" s="160">
        <f>J74*K74*M74</f>
        <v>19200</v>
      </c>
      <c r="O74" s="180"/>
    </row>
    <row r="75" spans="1:15" ht="15.95" customHeight="1" x14ac:dyDescent="0.15">
      <c r="A75" s="141" t="s">
        <v>57</v>
      </c>
      <c r="B75" s="142"/>
      <c r="C75" s="142"/>
      <c r="D75" s="142"/>
      <c r="E75" s="142"/>
      <c r="F75" s="142"/>
      <c r="G75" s="142"/>
      <c r="H75" s="142"/>
      <c r="I75" s="142"/>
      <c r="J75" s="181"/>
      <c r="K75" s="181"/>
      <c r="L75" s="181"/>
      <c r="M75" s="187"/>
      <c r="N75" s="188">
        <f>SUM(N74:N74)</f>
        <v>19200</v>
      </c>
      <c r="O75" s="184"/>
    </row>
    <row r="76" spans="1:15" ht="15.95" customHeight="1" x14ac:dyDescent="0.15">
      <c r="A76" s="47" t="s">
        <v>19</v>
      </c>
      <c r="B76" s="16" t="s">
        <v>17</v>
      </c>
      <c r="C76" s="238" t="s">
        <v>20</v>
      </c>
      <c r="D76" s="286"/>
      <c r="E76" s="286"/>
      <c r="F76" s="286"/>
      <c r="G76" s="224"/>
      <c r="H76" s="16" t="s">
        <v>144</v>
      </c>
      <c r="I76" s="16" t="s">
        <v>145</v>
      </c>
      <c r="J76" s="238" t="s">
        <v>58</v>
      </c>
      <c r="K76" s="224"/>
      <c r="L76" s="105" t="s">
        <v>23</v>
      </c>
      <c r="M76" s="106" t="s">
        <v>24</v>
      </c>
      <c r="N76" s="16" t="s">
        <v>60</v>
      </c>
      <c r="O76" s="107" t="s">
        <v>26</v>
      </c>
    </row>
    <row r="77" spans="1:15" ht="15.95" customHeight="1" x14ac:dyDescent="0.15">
      <c r="A77" s="34" t="s">
        <v>146</v>
      </c>
      <c r="B77" s="35" t="s">
        <v>147</v>
      </c>
      <c r="C77" s="35"/>
      <c r="D77" s="35"/>
      <c r="E77" s="35"/>
      <c r="F77" s="35"/>
      <c r="G77" s="35"/>
      <c r="H77" s="35"/>
      <c r="I77" s="35"/>
      <c r="J77" s="86"/>
      <c r="K77" s="86"/>
      <c r="L77" s="86"/>
      <c r="M77" s="87"/>
      <c r="N77" s="35"/>
      <c r="O77" s="88"/>
    </row>
    <row r="78" spans="1:15" ht="15.95" customHeight="1" x14ac:dyDescent="0.15">
      <c r="A78" s="129" t="s">
        <v>148</v>
      </c>
      <c r="B78" s="143" t="s">
        <v>149</v>
      </c>
      <c r="C78" s="287" t="s">
        <v>150</v>
      </c>
      <c r="D78" s="288"/>
      <c r="E78" s="288"/>
      <c r="F78" s="288"/>
      <c r="G78" s="288"/>
      <c r="H78" s="130" t="s">
        <v>151</v>
      </c>
      <c r="I78" s="130" t="s">
        <v>152</v>
      </c>
      <c r="J78" s="289">
        <v>1</v>
      </c>
      <c r="K78" s="289"/>
      <c r="L78" s="57" t="s">
        <v>176</v>
      </c>
      <c r="M78" s="147">
        <v>137334</v>
      </c>
      <c r="N78" s="189">
        <f>J78*M78</f>
        <v>137334</v>
      </c>
      <c r="O78" s="149" t="s">
        <v>154</v>
      </c>
    </row>
    <row r="79" spans="1:15" ht="15.95" customHeight="1" x14ac:dyDescent="0.15">
      <c r="A79" s="41" t="s">
        <v>155</v>
      </c>
      <c r="B79" s="143" t="s">
        <v>149</v>
      </c>
      <c r="C79" s="245" t="s">
        <v>156</v>
      </c>
      <c r="D79" s="245"/>
      <c r="E79" s="245"/>
      <c r="F79" s="245"/>
      <c r="G79" s="245"/>
      <c r="H79" s="43" t="s">
        <v>151</v>
      </c>
      <c r="I79" s="43" t="s">
        <v>152</v>
      </c>
      <c r="J79" s="246"/>
      <c r="K79" s="246"/>
      <c r="L79" s="61" t="s">
        <v>153</v>
      </c>
      <c r="M79" s="67"/>
      <c r="N79" s="73">
        <f t="shared" ref="N79:N81" si="10">J79*M79</f>
        <v>0</v>
      </c>
      <c r="O79" s="72"/>
    </row>
    <row r="80" spans="1:15" ht="15.95" customHeight="1" x14ac:dyDescent="0.15">
      <c r="A80" s="41" t="s">
        <v>157</v>
      </c>
      <c r="B80" s="135" t="s">
        <v>158</v>
      </c>
      <c r="C80" s="245" t="s">
        <v>159</v>
      </c>
      <c r="D80" s="245"/>
      <c r="E80" s="245"/>
      <c r="F80" s="245"/>
      <c r="G80" s="245"/>
      <c r="H80" s="43"/>
      <c r="I80" s="43"/>
      <c r="J80" s="246"/>
      <c r="K80" s="246"/>
      <c r="L80" s="61" t="s">
        <v>153</v>
      </c>
      <c r="M80" s="67"/>
      <c r="N80" s="73">
        <f t="shared" si="10"/>
        <v>0</v>
      </c>
      <c r="O80" s="72"/>
    </row>
    <row r="81" spans="1:15" ht="15.95" customHeight="1" x14ac:dyDescent="0.15">
      <c r="A81" s="41" t="s">
        <v>160</v>
      </c>
      <c r="B81" s="135" t="s">
        <v>161</v>
      </c>
      <c r="C81" s="245" t="s">
        <v>159</v>
      </c>
      <c r="D81" s="245"/>
      <c r="E81" s="245"/>
      <c r="F81" s="245"/>
      <c r="G81" s="245"/>
      <c r="H81" s="43"/>
      <c r="I81" s="43"/>
      <c r="J81" s="246"/>
      <c r="K81" s="246"/>
      <c r="L81" s="61" t="s">
        <v>153</v>
      </c>
      <c r="M81" s="67"/>
      <c r="N81" s="73">
        <f t="shared" si="10"/>
        <v>0</v>
      </c>
      <c r="O81" s="72"/>
    </row>
    <row r="82" spans="1:15" ht="15.95" customHeight="1" x14ac:dyDescent="0.15">
      <c r="A82" s="51"/>
      <c r="B82" s="144" t="s">
        <v>136</v>
      </c>
      <c r="C82" s="290" t="s">
        <v>162</v>
      </c>
      <c r="D82" s="290"/>
      <c r="E82" s="290"/>
      <c r="F82" s="290"/>
      <c r="G82" s="290"/>
      <c r="H82" s="290"/>
      <c r="I82" s="290"/>
      <c r="J82" s="290"/>
      <c r="K82" s="290"/>
      <c r="L82" s="290"/>
      <c r="M82" s="190">
        <v>0.03</v>
      </c>
      <c r="N82" s="191">
        <f>SUM(N78,N81)*M82</f>
        <v>4120.0199999999995</v>
      </c>
      <c r="O82" s="121"/>
    </row>
    <row r="83" spans="1:15" ht="15.95" customHeight="1" x14ac:dyDescent="0.15">
      <c r="A83" s="141" t="s">
        <v>57</v>
      </c>
      <c r="B83" s="142"/>
      <c r="C83" s="142"/>
      <c r="D83" s="142"/>
      <c r="E83" s="142"/>
      <c r="F83" s="142"/>
      <c r="G83" s="142"/>
      <c r="H83" s="142"/>
      <c r="I83" s="142"/>
      <c r="J83" s="181"/>
      <c r="K83" s="181"/>
      <c r="L83" s="181"/>
      <c r="M83" s="182"/>
      <c r="N83" s="183">
        <f>SUM(N78:N82)</f>
        <v>141454.01999999999</v>
      </c>
      <c r="O83" s="184"/>
    </row>
    <row r="84" spans="1:15" ht="15.95" customHeight="1" x14ac:dyDescent="0.15">
      <c r="A84" s="47" t="s">
        <v>19</v>
      </c>
      <c r="B84" s="16" t="s">
        <v>17</v>
      </c>
      <c r="C84" s="224" t="s">
        <v>20</v>
      </c>
      <c r="D84" s="219"/>
      <c r="E84" s="219"/>
      <c r="F84" s="219"/>
      <c r="G84" s="219"/>
      <c r="H84" s="219"/>
      <c r="I84" s="219"/>
      <c r="J84" s="238" t="s">
        <v>21</v>
      </c>
      <c r="K84" s="224"/>
      <c r="L84" s="105" t="s">
        <v>23</v>
      </c>
      <c r="M84" s="106" t="s">
        <v>24</v>
      </c>
      <c r="N84" s="16" t="s">
        <v>60</v>
      </c>
      <c r="O84" s="107" t="s">
        <v>26</v>
      </c>
    </row>
    <row r="85" spans="1:15" ht="15.95" customHeight="1" x14ac:dyDescent="0.15">
      <c r="A85" s="138" t="s">
        <v>163</v>
      </c>
      <c r="B85" s="35" t="s">
        <v>164</v>
      </c>
      <c r="C85" s="35"/>
      <c r="D85" s="35"/>
      <c r="E85" s="35"/>
      <c r="F85" s="35"/>
      <c r="G85" s="35"/>
      <c r="H85" s="35"/>
      <c r="I85" s="35"/>
      <c r="J85" s="86"/>
      <c r="K85" s="86"/>
      <c r="L85" s="86"/>
      <c r="M85" s="87"/>
      <c r="N85" s="35"/>
      <c r="O85" s="88"/>
    </row>
    <row r="86" spans="1:15" ht="15.95" customHeight="1" x14ac:dyDescent="0.15">
      <c r="A86" s="139" t="s">
        <v>165</v>
      </c>
      <c r="B86" s="140" t="s">
        <v>164</v>
      </c>
      <c r="C86" s="291"/>
      <c r="D86" s="292"/>
      <c r="E86" s="292"/>
      <c r="F86" s="292"/>
      <c r="G86" s="292"/>
      <c r="H86" s="292"/>
      <c r="I86" s="293"/>
      <c r="J86" s="247">
        <f>SUM(N67,N71,N75,N83)</f>
        <v>393996.06599999999</v>
      </c>
      <c r="K86" s="248"/>
      <c r="L86" s="177"/>
      <c r="M86" s="178">
        <v>0.06</v>
      </c>
      <c r="N86" s="179">
        <f>J86*M86</f>
        <v>23639.76396</v>
      </c>
      <c r="O86" s="180"/>
    </row>
    <row r="87" spans="1:15" ht="15.95" customHeight="1" x14ac:dyDescent="0.15">
      <c r="A87" s="136" t="s">
        <v>57</v>
      </c>
      <c r="B87" s="137"/>
      <c r="C87" s="137"/>
      <c r="D87" s="137"/>
      <c r="E87" s="137"/>
      <c r="F87" s="137"/>
      <c r="G87" s="137"/>
      <c r="H87" s="137"/>
      <c r="I87" s="137"/>
      <c r="J87" s="173"/>
      <c r="K87" s="173"/>
      <c r="L87" s="173"/>
      <c r="M87" s="192"/>
      <c r="N87" s="193">
        <f>SUM(N86,J86)</f>
        <v>417635.82996</v>
      </c>
      <c r="O87" s="176"/>
    </row>
    <row r="88" spans="1:15" ht="15.95" customHeight="1" x14ac:dyDescent="0.15">
      <c r="A88" s="30"/>
      <c r="B88" s="31" t="s">
        <v>166</v>
      </c>
      <c r="C88" s="31"/>
      <c r="D88" s="31"/>
      <c r="E88" s="31"/>
      <c r="F88" s="31"/>
      <c r="G88" s="31"/>
      <c r="H88" s="31"/>
      <c r="I88" s="31"/>
      <c r="J88" s="79"/>
      <c r="K88" s="79"/>
      <c r="L88" s="79"/>
      <c r="M88" s="194"/>
      <c r="N88" s="195"/>
      <c r="O88" s="196"/>
    </row>
    <row r="89" spans="1:15" ht="15" customHeight="1" x14ac:dyDescent="0.15"/>
    <row r="90" spans="1:15" ht="15" customHeight="1" x14ac:dyDescent="0.15"/>
    <row r="91" spans="1:15" ht="15" customHeight="1" x14ac:dyDescent="0.15"/>
    <row r="92" spans="1:15" ht="15" customHeight="1" x14ac:dyDescent="0.15"/>
    <row r="93" spans="1:15" ht="15" customHeight="1" x14ac:dyDescent="0.15"/>
    <row r="94" spans="1:15" ht="15" customHeight="1" x14ac:dyDescent="0.15"/>
    <row r="95" spans="1:15" ht="15" customHeight="1" x14ac:dyDescent="0.15"/>
    <row r="96" spans="1:15" ht="15" customHeight="1" x14ac:dyDescent="0.15"/>
    <row r="97" spans="1:5" ht="15" customHeight="1" x14ac:dyDescent="0.15"/>
    <row r="98" spans="1:5" ht="15" customHeight="1" x14ac:dyDescent="0.15"/>
    <row r="99" spans="1:5" ht="15" customHeight="1" x14ac:dyDescent="0.15"/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>
      <c r="A112" s="197"/>
      <c r="B112" s="197"/>
      <c r="C112" s="197"/>
      <c r="D112" s="198"/>
      <c r="E112" s="199"/>
    </row>
    <row r="113" spans="1:5" ht="15" customHeight="1" x14ac:dyDescent="0.15">
      <c r="A113" s="197" t="s">
        <v>69</v>
      </c>
      <c r="B113" s="197" t="s">
        <v>108</v>
      </c>
      <c r="C113" s="197" t="s">
        <v>151</v>
      </c>
      <c r="D113" s="198" t="s">
        <v>152</v>
      </c>
      <c r="E113" s="199" t="s">
        <v>65</v>
      </c>
    </row>
    <row r="114" spans="1:5" ht="15" customHeight="1" x14ac:dyDescent="0.15">
      <c r="A114" s="197" t="s">
        <v>33</v>
      </c>
      <c r="B114" s="197" t="s">
        <v>105</v>
      </c>
      <c r="C114" s="197" t="s">
        <v>167</v>
      </c>
      <c r="D114" s="198" t="s">
        <v>168</v>
      </c>
      <c r="E114" s="199" t="s">
        <v>169</v>
      </c>
    </row>
    <row r="115" spans="1:5" ht="15" customHeight="1" x14ac:dyDescent="0.15">
      <c r="A115" s="197"/>
      <c r="B115" s="197" t="s">
        <v>170</v>
      </c>
      <c r="C115" s="197" t="s">
        <v>171</v>
      </c>
      <c r="D115" s="198"/>
      <c r="E115" s="199" t="s">
        <v>74</v>
      </c>
    </row>
    <row r="116" spans="1:5" ht="15" customHeight="1" x14ac:dyDescent="0.15">
      <c r="A116" s="197">
        <v>1</v>
      </c>
      <c r="B116" s="197"/>
    </row>
    <row r="117" spans="1:5" ht="15" customHeight="1" x14ac:dyDescent="0.15">
      <c r="A117" s="197">
        <f>A116+1</f>
        <v>2</v>
      </c>
      <c r="B117" s="197"/>
    </row>
    <row r="118" spans="1:5" ht="15" customHeight="1" x14ac:dyDescent="0.15">
      <c r="A118" s="197">
        <f t="shared" ref="A118:A146" si="11">A117+1</f>
        <v>3</v>
      </c>
      <c r="B118" s="197"/>
    </row>
    <row r="119" spans="1:5" ht="15" customHeight="1" x14ac:dyDescent="0.15">
      <c r="A119" s="197">
        <f t="shared" si="11"/>
        <v>4</v>
      </c>
      <c r="B119" s="197"/>
    </row>
    <row r="120" spans="1:5" ht="15" customHeight="1" x14ac:dyDescent="0.15">
      <c r="A120" s="197">
        <f t="shared" si="11"/>
        <v>5</v>
      </c>
      <c r="B120" s="197"/>
    </row>
    <row r="121" spans="1:5" ht="15" customHeight="1" x14ac:dyDescent="0.15">
      <c r="A121" s="197">
        <f t="shared" si="11"/>
        <v>6</v>
      </c>
      <c r="B121" s="197"/>
    </row>
    <row r="122" spans="1:5" ht="15" customHeight="1" x14ac:dyDescent="0.15">
      <c r="A122" s="197">
        <f t="shared" si="11"/>
        <v>7</v>
      </c>
      <c r="B122" s="197"/>
    </row>
    <row r="123" spans="1:5" ht="15" customHeight="1" x14ac:dyDescent="0.15">
      <c r="A123" s="197">
        <f t="shared" si="11"/>
        <v>8</v>
      </c>
      <c r="B123" s="197"/>
    </row>
    <row r="124" spans="1:5" ht="15" customHeight="1" x14ac:dyDescent="0.15">
      <c r="A124" s="197">
        <f t="shared" si="11"/>
        <v>9</v>
      </c>
      <c r="B124" s="197"/>
    </row>
    <row r="125" spans="1:5" ht="15" customHeight="1" x14ac:dyDescent="0.15">
      <c r="A125" s="197">
        <f t="shared" si="11"/>
        <v>10</v>
      </c>
      <c r="B125" s="197"/>
    </row>
    <row r="126" spans="1:5" ht="15" customHeight="1" x14ac:dyDescent="0.15">
      <c r="A126" s="197">
        <f t="shared" si="11"/>
        <v>11</v>
      </c>
      <c r="B126" s="197"/>
    </row>
    <row r="127" spans="1:5" ht="15" customHeight="1" x14ac:dyDescent="0.15">
      <c r="A127" s="197">
        <f t="shared" si="11"/>
        <v>12</v>
      </c>
      <c r="B127" s="197"/>
    </row>
    <row r="128" spans="1:5" ht="15" customHeight="1" x14ac:dyDescent="0.15">
      <c r="A128" s="197">
        <f t="shared" si="11"/>
        <v>13</v>
      </c>
      <c r="B128" s="197"/>
    </row>
    <row r="129" spans="1:2" ht="15" customHeight="1" x14ac:dyDescent="0.15">
      <c r="A129" s="197">
        <f t="shared" si="11"/>
        <v>14</v>
      </c>
      <c r="B129" s="197"/>
    </row>
    <row r="130" spans="1:2" ht="15" customHeight="1" x14ac:dyDescent="0.15">
      <c r="A130" s="197">
        <f t="shared" si="11"/>
        <v>15</v>
      </c>
      <c r="B130" s="197"/>
    </row>
    <row r="131" spans="1:2" ht="15" customHeight="1" x14ac:dyDescent="0.15">
      <c r="A131" s="197">
        <f t="shared" si="11"/>
        <v>16</v>
      </c>
      <c r="B131" s="197"/>
    </row>
    <row r="132" spans="1:2" ht="15" customHeight="1" x14ac:dyDescent="0.15">
      <c r="A132" s="197">
        <f t="shared" si="11"/>
        <v>17</v>
      </c>
      <c r="B132" s="197"/>
    </row>
    <row r="133" spans="1:2" ht="15" customHeight="1" x14ac:dyDescent="0.15">
      <c r="A133" s="197">
        <f t="shared" si="11"/>
        <v>18</v>
      </c>
      <c r="B133" s="197"/>
    </row>
    <row r="134" spans="1:2" ht="15" customHeight="1" x14ac:dyDescent="0.15">
      <c r="A134" s="197">
        <f t="shared" si="11"/>
        <v>19</v>
      </c>
      <c r="B134" s="197"/>
    </row>
    <row r="135" spans="1:2" ht="15" customHeight="1" x14ac:dyDescent="0.15">
      <c r="A135" s="197">
        <f t="shared" si="11"/>
        <v>20</v>
      </c>
      <c r="B135" s="197"/>
    </row>
    <row r="136" spans="1:2" ht="15" customHeight="1" x14ac:dyDescent="0.15">
      <c r="A136" s="197">
        <f t="shared" si="11"/>
        <v>21</v>
      </c>
      <c r="B136" s="197"/>
    </row>
    <row r="137" spans="1:2" ht="15" customHeight="1" x14ac:dyDescent="0.15">
      <c r="A137" s="197">
        <f t="shared" si="11"/>
        <v>22</v>
      </c>
      <c r="B137" s="197"/>
    </row>
    <row r="138" spans="1:2" ht="15" customHeight="1" x14ac:dyDescent="0.15">
      <c r="A138" s="197">
        <f t="shared" si="11"/>
        <v>23</v>
      </c>
      <c r="B138" s="197"/>
    </row>
    <row r="139" spans="1:2" ht="15" customHeight="1" x14ac:dyDescent="0.15">
      <c r="A139" s="197">
        <f t="shared" si="11"/>
        <v>24</v>
      </c>
      <c r="B139" s="197"/>
    </row>
    <row r="140" spans="1:2" ht="15" customHeight="1" x14ac:dyDescent="0.15">
      <c r="A140" s="197">
        <f t="shared" si="11"/>
        <v>25</v>
      </c>
      <c r="B140" s="197"/>
    </row>
    <row r="141" spans="1:2" ht="15" customHeight="1" x14ac:dyDescent="0.15">
      <c r="A141" s="197">
        <f t="shared" si="11"/>
        <v>26</v>
      </c>
      <c r="B141" s="197"/>
    </row>
    <row r="142" spans="1:2" ht="15" customHeight="1" x14ac:dyDescent="0.15">
      <c r="A142" s="197">
        <f t="shared" si="11"/>
        <v>27</v>
      </c>
      <c r="B142" s="197"/>
    </row>
    <row r="143" spans="1:2" ht="15" customHeight="1" x14ac:dyDescent="0.15">
      <c r="A143" s="197">
        <f t="shared" si="11"/>
        <v>28</v>
      </c>
      <c r="B143" s="197"/>
    </row>
    <row r="144" spans="1:2" ht="15" customHeight="1" x14ac:dyDescent="0.15">
      <c r="A144" s="197">
        <f t="shared" si="11"/>
        <v>29</v>
      </c>
      <c r="B144" s="197"/>
    </row>
    <row r="145" spans="1:2" ht="15" customHeight="1" x14ac:dyDescent="0.15">
      <c r="A145" s="197">
        <f t="shared" si="11"/>
        <v>30</v>
      </c>
      <c r="B145" s="197"/>
    </row>
    <row r="146" spans="1:2" ht="15" customHeight="1" x14ac:dyDescent="0.15">
      <c r="A146" s="197">
        <f t="shared" si="11"/>
        <v>31</v>
      </c>
      <c r="B146" s="197"/>
    </row>
    <row r="147" spans="1:2" ht="15" customHeight="1" x14ac:dyDescent="0.15"/>
    <row r="148" spans="1:2" ht="15" customHeight="1" x14ac:dyDescent="0.15"/>
    <row r="149" spans="1:2" ht="15" customHeight="1" x14ac:dyDescent="0.15"/>
    <row r="150" spans="1:2" ht="15" customHeight="1" x14ac:dyDescent="0.15"/>
    <row r="151" spans="1:2" ht="15" customHeight="1" x14ac:dyDescent="0.15"/>
    <row r="152" spans="1:2" ht="15" customHeight="1" x14ac:dyDescent="0.15"/>
    <row r="153" spans="1:2" ht="15" customHeight="1" x14ac:dyDescent="0.15"/>
    <row r="154" spans="1:2" ht="15" customHeight="1" x14ac:dyDescent="0.15"/>
    <row r="155" spans="1:2" ht="15" customHeight="1" x14ac:dyDescent="0.15"/>
    <row r="156" spans="1:2" ht="15" customHeight="1" x14ac:dyDescent="0.15"/>
    <row r="157" spans="1:2" ht="15" customHeight="1" x14ac:dyDescent="0.15"/>
    <row r="158" spans="1:2" ht="15" customHeight="1" x14ac:dyDescent="0.15"/>
    <row r="159" spans="1:2" ht="15" customHeight="1" x14ac:dyDescent="0.15"/>
    <row r="160" spans="1:2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</sheetData>
  <mergeCells count="85">
    <mergeCell ref="C82:L82"/>
    <mergeCell ref="C84:I84"/>
    <mergeCell ref="J84:K84"/>
    <mergeCell ref="C86:I86"/>
    <mergeCell ref="J86:K86"/>
    <mergeCell ref="C76:G76"/>
    <mergeCell ref="J76:K76"/>
    <mergeCell ref="C78:G78"/>
    <mergeCell ref="J78:K78"/>
    <mergeCell ref="C79:G79"/>
    <mergeCell ref="J79:K79"/>
    <mergeCell ref="C80:G80"/>
    <mergeCell ref="J80:K80"/>
    <mergeCell ref="A37:A44"/>
    <mergeCell ref="A45:A49"/>
    <mergeCell ref="B50:B51"/>
    <mergeCell ref="B64:B65"/>
    <mergeCell ref="C64:I65"/>
    <mergeCell ref="A50:A51"/>
    <mergeCell ref="C55:I55"/>
    <mergeCell ref="J55:K55"/>
    <mergeCell ref="B37:B44"/>
    <mergeCell ref="B45:B49"/>
    <mergeCell ref="C47:I47"/>
    <mergeCell ref="C48:I48"/>
    <mergeCell ref="C49:I49"/>
    <mergeCell ref="C50:G50"/>
    <mergeCell ref="C81:G81"/>
    <mergeCell ref="J81:K81"/>
    <mergeCell ref="J68:K68"/>
    <mergeCell ref="J70:K70"/>
    <mergeCell ref="J56:K56"/>
    <mergeCell ref="J57:K57"/>
    <mergeCell ref="C74:I74"/>
    <mergeCell ref="C59:I59"/>
    <mergeCell ref="C61:I61"/>
    <mergeCell ref="C62:I62"/>
    <mergeCell ref="C63:I63"/>
    <mergeCell ref="C68:I68"/>
    <mergeCell ref="C70:I70"/>
    <mergeCell ref="C72:I72"/>
    <mergeCell ref="C56:I56"/>
    <mergeCell ref="C57:I57"/>
    <mergeCell ref="C51:G51"/>
    <mergeCell ref="C53:I53"/>
    <mergeCell ref="J53:K53"/>
    <mergeCell ref="C38:I38"/>
    <mergeCell ref="C39:I39"/>
    <mergeCell ref="C40:I40"/>
    <mergeCell ref="C41:I41"/>
    <mergeCell ref="C42:I42"/>
    <mergeCell ref="C43:I43"/>
    <mergeCell ref="C44:I44"/>
    <mergeCell ref="C45:I45"/>
    <mergeCell ref="C46:I46"/>
    <mergeCell ref="C21:I21"/>
    <mergeCell ref="C23:I23"/>
    <mergeCell ref="C35:I35"/>
    <mergeCell ref="C37:I37"/>
    <mergeCell ref="A4:B4"/>
    <mergeCell ref="C8:I8"/>
    <mergeCell ref="C15:I15"/>
    <mergeCell ref="C16:I16"/>
    <mergeCell ref="A10:A14"/>
    <mergeCell ref="A15:A20"/>
    <mergeCell ref="C17:I17"/>
    <mergeCell ref="C18:I18"/>
    <mergeCell ref="C19:I19"/>
    <mergeCell ref="C20:I20"/>
    <mergeCell ref="B10:B14"/>
    <mergeCell ref="L4:M4"/>
    <mergeCell ref="N4:O4"/>
    <mergeCell ref="B6:O6"/>
    <mergeCell ref="A7:L7"/>
    <mergeCell ref="M7:O7"/>
    <mergeCell ref="A3:B3"/>
    <mergeCell ref="I3:J3"/>
    <mergeCell ref="L3:M3"/>
    <mergeCell ref="N3:O3"/>
    <mergeCell ref="A1:O1"/>
    <mergeCell ref="A2:B2"/>
    <mergeCell ref="C2:E2"/>
    <mergeCell ref="I2:J2"/>
    <mergeCell ref="L2:M2"/>
    <mergeCell ref="N2:O2"/>
  </mergeCells>
  <phoneticPr fontId="24" type="noConversion"/>
  <dataValidations count="8">
    <dataValidation type="list" allowBlank="1" showInputMessage="1" showErrorMessage="1" sqref="C3:E3" xr:uid="{00000000-0002-0000-0000-000000000000}">
      <formula1>"国内会议,国际会议"</formula1>
    </dataValidation>
    <dataValidation type="list" allowBlank="1" showInputMessage="1" showErrorMessage="1" sqref="C25:C33" xr:uid="{00000000-0002-0000-0000-000001000000}">
      <formula1>$E$112:$E$115</formula1>
    </dataValidation>
    <dataValidation type="list" allowBlank="1" showInputMessage="1" showErrorMessage="1" sqref="D10:D14 D25:D33" xr:uid="{00000000-0002-0000-0000-000002000000}">
      <formula1>$A$115:$A$127</formula1>
    </dataValidation>
    <dataValidation type="list" allowBlank="1" showInputMessage="1" showErrorMessage="1" sqref="F10:F14 F25:F33" xr:uid="{00000000-0002-0000-0000-000003000000}">
      <formula1>$A$115:$A$146</formula1>
    </dataValidation>
    <dataValidation type="list" allowBlank="1" showInputMessage="1" showErrorMessage="1" sqref="H25:H33" xr:uid="{00000000-0002-0000-0000-000004000000}">
      <formula1>$A$113:$A$114</formula1>
    </dataValidation>
    <dataValidation type="list" allowBlank="1" showInputMessage="1" showErrorMessage="1" sqref="H78:H81" xr:uid="{00000000-0002-0000-0000-000005000000}">
      <formula1>$C$112:$C$115</formula1>
    </dataValidation>
    <dataValidation type="list" allowBlank="1" showInputMessage="1" showErrorMessage="1" sqref="I78:I81" xr:uid="{00000000-0002-0000-0000-000006000000}">
      <formula1>$D$112:$D$114</formula1>
    </dataValidation>
    <dataValidation type="list" allowBlank="1" showInputMessage="1" showErrorMessage="1" sqref="H50:H51" xr:uid="{00000000-0002-0000-0000-000007000000}">
      <formula1>$B$113:$B$115</formula1>
    </dataValidation>
  </dataValidations>
  <printOptions horizontalCentered="1"/>
  <pageMargins left="0.51180555555555596" right="0.51180555555555596" top="0.74791666666666701" bottom="0.55000000000000004" header="0.31388888888888899" footer="0.31388888888888899"/>
  <pageSetup paperSize="9" scale="5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总结算</vt:lpstr>
      <vt:lpstr>总结算!Print_Area</vt:lpstr>
      <vt:lpstr>总结算!Print_Titles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JinXF</dc:creator>
  <cp:lastModifiedBy>马丽娜</cp:lastModifiedBy>
  <cp:lastPrinted>2018-12-25T02:55:00Z</cp:lastPrinted>
  <dcterms:created xsi:type="dcterms:W3CDTF">2006-09-13T11:21:00Z</dcterms:created>
  <dcterms:modified xsi:type="dcterms:W3CDTF">2019-02-27T06:19:25Z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RubyTemplateID" linkTarget="0">
    <vt:lpwstr>14</vt:lpwstr>
  </property>
  <property fmtid="{D5CDD505-2E9C-101B-9397-08002B2CF9AE}" pid="6" name="KSOProductBuildVer">
    <vt:lpwstr>2052-11.1.0.8327</vt:lpwstr>
  </property>
</Properties>
</file>