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C38A434A-529F-41A1-B7DE-C93032705053}" xr6:coauthVersionLast="43" xr6:coauthVersionMax="43"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definedNames>
    <definedName name="_xlnm.Print_Area" localSheetId="2">旅行社!$A$1:$H$49</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5" i="23" l="1"/>
  <c r="G44" i="23"/>
  <c r="G43" i="23"/>
  <c r="G42" i="23"/>
  <c r="G41" i="23"/>
  <c r="G36" i="23"/>
  <c r="G35" i="23"/>
  <c r="G34" i="23"/>
  <c r="G10" i="23"/>
  <c r="G40" i="23"/>
  <c r="G39" i="23"/>
  <c r="G33" i="23"/>
  <c r="G32" i="23"/>
  <c r="G37" i="23"/>
  <c r="G11" i="23"/>
  <c r="G30" i="23" l="1"/>
  <c r="G13" i="23"/>
  <c r="G12" i="23"/>
  <c r="G38" i="23"/>
  <c r="G9" i="8" l="1"/>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9" i="23"/>
  <c r="C2" i="24"/>
  <c r="C4" i="24"/>
  <c r="C2" i="21"/>
  <c r="C4" i="21"/>
  <c r="C3" i="21"/>
  <c r="G46" i="23" l="1"/>
  <c r="G47" i="23" s="1"/>
  <c r="G48" i="23" s="1"/>
  <c r="G49" i="23" l="1"/>
  <c r="C3" i="24" s="1"/>
</calcChain>
</file>

<file path=xl/sharedStrings.xml><?xml version="1.0" encoding="utf-8"?>
<sst xmlns="http://schemas.openxmlformats.org/spreadsheetml/2006/main" count="225" uniqueCount="161">
  <si>
    <t>凯迪拉克XT6实拍&amp;设计品鉴
预算（机票六折）</t>
  </si>
  <si>
    <t>旅行社
Agency</t>
  </si>
  <si>
    <t>机票</t>
  </si>
  <si>
    <t>合计
Grand Total</t>
  </si>
  <si>
    <t>凯迪拉克XT6 项目</t>
  </si>
  <si>
    <t>设计品鉴
Agency</t>
  </si>
  <si>
    <t>科技品鉴</t>
  </si>
  <si>
    <t>申请费用-395000</t>
  </si>
  <si>
    <t>康辉集团北京国际会议展览有限公司</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</si>
  <si>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</si>
  <si>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</si>
  <si>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</si>
  <si>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</si>
  <si>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</si>
  <si>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</si>
  <si>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</si>
  <si>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</si>
  <si>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</si>
  <si>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</si>
  <si>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公付房费</t>
  </si>
  <si>
    <t>媒体大床房
one-bed room</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</si>
  <si>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</si>
  <si>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</si>
  <si>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</si>
  <si>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Transportation/大巴需求（根据媒体具体航班调整需求）</t>
  </si>
  <si>
    <t>About Media/媒体相关</t>
  </si>
  <si>
    <r>
      <rPr>
        <sz val="9"/>
        <rFont val="微软雅黑"/>
        <family val="2"/>
        <charset val="134"/>
      </rPr>
      <t>总计（Net）</t>
    </r>
  </si>
  <si>
    <t>服务费（10%）</t>
  </si>
  <si>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</si>
  <si>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</si>
  <si>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</si>
  <si>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</si>
  <si>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</si>
  <si>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</si>
  <si>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</si>
  <si>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</si>
  <si>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</si>
  <si>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</si>
  <si>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</si>
  <si>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</si>
  <si>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</si>
  <si>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</si>
  <si>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</si>
  <si>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</si>
  <si>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</si>
  <si>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</si>
  <si>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</si>
  <si>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</si>
  <si>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</si>
  <si>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</si>
  <si>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</si>
  <si>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</si>
  <si>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</si>
  <si>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</si>
  <si>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</si>
  <si>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</si>
  <si>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</si>
  <si>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</si>
  <si>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</si>
  <si>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</si>
  <si>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</si>
  <si>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</si>
  <si>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</si>
  <si>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</si>
  <si>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</si>
  <si>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</si>
  <si>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</si>
  <si>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</si>
  <si>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</si>
  <si>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</si>
  <si>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</si>
  <si>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</si>
  <si>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</si>
  <si>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</si>
  <si>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</si>
  <si>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</si>
  <si>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</si>
  <si>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</si>
  <si>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</si>
  <si>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</si>
  <si>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</si>
  <si>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</si>
  <si>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</si>
  <si>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</si>
  <si>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</si>
  <si>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</si>
  <si>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</si>
  <si>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</si>
  <si>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</si>
  <si>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</si>
  <si>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</si>
  <si>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</si>
  <si>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</si>
  <si>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</si>
  <si>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</si>
  <si>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</si>
  <si>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</si>
  <si>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</si>
  <si>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</si>
  <si>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</si>
  <si>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</si>
  <si>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</si>
  <si>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</si>
  <si>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</si>
  <si>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</si>
  <si>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</si>
  <si>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</si>
  <si>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</si>
  <si>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</si>
  <si>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</si>
  <si>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</si>
  <si>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</si>
  <si>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</si>
  <si>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</si>
  <si>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</si>
  <si>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</si>
  <si>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</si>
  <si>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媒体GL8</t>
    <phoneticPr fontId="44" type="noConversion"/>
  </si>
  <si>
    <t>上海虹桥国际机场T2</t>
    <phoneticPr fontId="44" type="noConversion"/>
  </si>
  <si>
    <t>木子度假村</t>
    <phoneticPr fontId="44" type="noConversion"/>
  </si>
  <si>
    <t>易车</t>
    <phoneticPr fontId="44" type="noConversion"/>
  </si>
  <si>
    <t>广德试车场</t>
    <phoneticPr fontId="44" type="noConversion"/>
  </si>
  <si>
    <t>广德县荷花园餐厅</t>
    <phoneticPr fontId="44" type="noConversion"/>
  </si>
  <si>
    <t>汽车之家</t>
    <phoneticPr fontId="44" type="noConversion"/>
  </si>
  <si>
    <t>驾仕派</t>
    <phoneticPr fontId="44" type="noConversion"/>
  </si>
  <si>
    <t>上汽通用</t>
    <phoneticPr fontId="44" type="noConversion"/>
  </si>
  <si>
    <t>SGM</t>
    <phoneticPr fontId="44" type="noConversion"/>
  </si>
  <si>
    <t>摄影师</t>
    <phoneticPr fontId="4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</si>
  <si>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44" type="noConversion"/>
  </si>
  <si>
    <t>6月18日木子晚餐</t>
    <phoneticPr fontId="44" type="noConversion"/>
  </si>
  <si>
    <t>6月19日木子晚餐</t>
    <phoneticPr fontId="44" type="noConversion"/>
  </si>
  <si>
    <t>工作人员标间含摄影师</t>
    <phoneticPr fontId="44" type="noConversion"/>
  </si>
  <si>
    <t>358</t>
    <phoneticPr fontId="44" type="noConversion"/>
  </si>
  <si>
    <t>司机住宿</t>
    <phoneticPr fontId="44" type="noConversion"/>
  </si>
  <si>
    <t>税点可抵扣（6%）</t>
    <phoneticPr fontId="43" type="noConversion"/>
  </si>
  <si>
    <t>Event:       凯迪拉克XT6先期试驾</t>
    <phoneticPr fontId="44" type="noConversion"/>
  </si>
  <si>
    <t>VENUE:    上汽通用广德试车场</t>
    <phoneticPr fontId="44" type="noConversion"/>
  </si>
  <si>
    <t>凯迪拉克XT6先期试驾</t>
    <phoneticPr fontId="44" type="noConversion"/>
  </si>
  <si>
    <t>Date:        Jun 18-20</t>
    <phoneticPr fontId="44" type="noConversion"/>
  </si>
  <si>
    <t>2019年6月18-20日</t>
    <phoneticPr fontId="44" type="noConversion"/>
  </si>
  <si>
    <t>广德试车场不让非SGM人员入住，所以只能住木子山庄</t>
  </si>
  <si>
    <t>6月19日广德食堂</t>
    <phoneticPr fontId="44" type="noConversion"/>
  </si>
  <si>
    <t>6月17日晚餐</t>
    <phoneticPr fontId="44" type="noConversion"/>
  </si>
  <si>
    <t>6月17日午餐</t>
    <phoneticPr fontId="44" type="noConversion"/>
  </si>
  <si>
    <t>6月19日午餐广德食堂</t>
    <phoneticPr fontId="44" type="noConversion"/>
  </si>
  <si>
    <t>6月18日午餐广德食堂</t>
    <phoneticPr fontId="44" type="noConversion"/>
  </si>
  <si>
    <t>6月19日晚餐</t>
    <phoneticPr fontId="44" type="noConversion"/>
  </si>
  <si>
    <t xml:space="preserve">6月20日午餐 </t>
    <phoneticPr fontId="44" type="noConversion"/>
  </si>
  <si>
    <t>工作人员&amp;摄影师用餐</t>
    <phoneticPr fontId="43" type="noConversion"/>
  </si>
  <si>
    <t>6月20日广德食堂</t>
    <phoneticPr fontId="44" type="noConversion"/>
  </si>
  <si>
    <t>6月20日午餐</t>
    <phoneticPr fontId="44" type="noConversion"/>
  </si>
  <si>
    <t>6月20日晚餐</t>
    <phoneticPr fontId="44" type="noConversion"/>
  </si>
  <si>
    <t>媒体交通费</t>
    <phoneticPr fontId="44" type="noConversion"/>
  </si>
  <si>
    <t>易车网媒体2晚*3间，汽车之家媒体2晚*4间，驾仕派1晚*2间</t>
    <phoneticPr fontId="44" type="noConversion"/>
  </si>
  <si>
    <t>总计（Net）</t>
    <phoneticPr fontId="44" type="noConversion"/>
  </si>
  <si>
    <t>工作人员&amp;摄影师交通</t>
    <phoneticPr fontId="44" type="noConversion"/>
  </si>
  <si>
    <t>临时增加</t>
    <phoneticPr fontId="44" type="noConversion"/>
  </si>
  <si>
    <t>试驾车内备品</t>
    <phoneticPr fontId="44" type="noConversion"/>
  </si>
  <si>
    <t>食品，雨衣，防虫等</t>
    <phoneticPr fontId="44" type="noConversion"/>
  </si>
  <si>
    <t xml:space="preserve">Project No:               </t>
    <phoneticPr fontId="44" type="noConversion"/>
  </si>
  <si>
    <t xml:space="preserve">Number of person:       </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</si>
</sst>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s>
  <fonts count="47">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name val="宋体"/>
      <family val="3"/>
      <charset val="134"/>
      <scheme val="minor"/>
    </font>
    <font>
      <sz val="10"/>
      <color theme="1"/>
      <name val="微软雅黑"/>
      <family val="2"/>
      <charset val="134"/>
    </font>
    <font>
      <sz val="11"/>
      <name val="微软雅黑"/>
      <family val="2"/>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66">
    <xf numFmtId="0" fontId="0" fillId="0" borderId="0">
      <alignment vertical="center"/>
    </xf>
    <xf numFmtId="0" fontId="19" fillId="16" borderId="0" applyNumberFormat="0" applyBorder="0" applyProtection="0">
      <alignment vertical="center"/>
    </xf>
    <xf numFmtId="0" fontId="18" fillId="14"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24" applyNumberFormat="0" applyProtection="0">
      <alignment vertical="center"/>
    </xf>
    <xf numFmtId="0" fontId="36" fillId="0" borderId="31" applyNumberFormat="0" applyProtection="0">
      <alignment vertical="center"/>
    </xf>
    <xf numFmtId="0" fontId="17" fillId="15" borderId="0" applyNumberFormat="0" applyBorder="0" applyAlignment="0" applyProtection="0">
      <alignment vertical="center"/>
    </xf>
    <xf numFmtId="0" fontId="18" fillId="18" borderId="0" applyNumberFormat="0" applyBorder="0" applyAlignment="0" applyProtection="0">
      <alignment vertical="center"/>
    </xf>
    <xf numFmtId="0" fontId="19" fillId="24" borderId="0" applyNumberFormat="0" applyBorder="0" applyProtection="0">
      <alignment vertical="center"/>
    </xf>
    <xf numFmtId="0" fontId="19" fillId="19" borderId="0" applyNumberFormat="0" applyBorder="0" applyProtection="0">
      <alignment vertical="center"/>
    </xf>
    <xf numFmtId="0" fontId="19" fillId="35" borderId="0" applyNumberFormat="0" applyBorder="0" applyProtection="0">
      <alignment vertical="center"/>
    </xf>
    <xf numFmtId="0" fontId="18" fillId="17" borderId="0" applyNumberFormat="0" applyBorder="0" applyAlignment="0" applyProtection="0">
      <alignment vertical="center"/>
    </xf>
    <xf numFmtId="0" fontId="19" fillId="6" borderId="0" applyNumberFormat="0" applyBorder="0" applyProtection="0">
      <alignment vertical="center"/>
    </xf>
    <xf numFmtId="0" fontId="19" fillId="20" borderId="0" applyNumberFormat="0" applyBorder="0" applyProtection="0">
      <alignment vertical="center"/>
    </xf>
    <xf numFmtId="0" fontId="2" fillId="0" borderId="0"/>
    <xf numFmtId="0" fontId="42" fillId="0" borderId="0"/>
    <xf numFmtId="0" fontId="19" fillId="22" borderId="0" applyNumberFormat="0" applyBorder="0" applyProtection="0">
      <alignment vertical="center"/>
    </xf>
    <xf numFmtId="0" fontId="19" fillId="25" borderId="0" applyNumberFormat="0" applyBorder="0" applyProtection="0">
      <alignment vertical="center"/>
    </xf>
    <xf numFmtId="0" fontId="19" fillId="28" borderId="0" applyNumberFormat="0" applyBorder="0" applyProtection="0">
      <alignment vertical="center"/>
    </xf>
    <xf numFmtId="0" fontId="19" fillId="16" borderId="0" applyNumberFormat="0" applyBorder="0" applyProtection="0">
      <alignment vertical="center"/>
    </xf>
    <xf numFmtId="0" fontId="19" fillId="25" borderId="0" applyNumberFormat="0" applyBorder="0" applyProtection="0">
      <alignment vertical="center"/>
    </xf>
    <xf numFmtId="0" fontId="19" fillId="31" borderId="0" applyNumberFormat="0" applyBorder="0" applyProtection="0">
      <alignment vertical="center"/>
    </xf>
    <xf numFmtId="0" fontId="23" fillId="34" borderId="0" applyNumberFormat="0" applyBorder="0" applyProtection="0">
      <alignment vertical="center"/>
    </xf>
    <xf numFmtId="0" fontId="23" fillId="28" borderId="0" applyNumberFormat="0" applyBorder="0" applyProtection="0">
      <alignment vertical="center"/>
    </xf>
    <xf numFmtId="0" fontId="23" fillId="2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29" borderId="0" applyNumberFormat="0" applyBorder="0" applyProtection="0">
      <alignment vertical="center"/>
    </xf>
    <xf numFmtId="0" fontId="28" fillId="24" borderId="0" applyNumberFormat="0" applyBorder="0" applyAlignment="0" applyProtection="0">
      <alignment vertical="center"/>
    </xf>
    <xf numFmtId="0" fontId="23" fillId="21" borderId="0" applyNumberFormat="0" applyBorder="0" applyProtection="0">
      <alignment vertical="center"/>
    </xf>
    <xf numFmtId="0" fontId="23" fillId="7" borderId="0" applyNumberFormat="0" applyBorder="0" applyProtection="0">
      <alignment vertical="center"/>
    </xf>
    <xf numFmtId="0" fontId="23" fillId="3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33" borderId="0" applyNumberFormat="0" applyBorder="0" applyProtection="0">
      <alignment vertical="center"/>
    </xf>
    <xf numFmtId="0" fontId="28" fillId="24" borderId="0" applyNumberFormat="0" applyBorder="0" applyProtection="0">
      <alignment vertical="center"/>
    </xf>
    <xf numFmtId="0" fontId="22" fillId="4" borderId="24" applyNumberFormat="0" applyProtection="0">
      <alignment vertical="center"/>
    </xf>
    <xf numFmtId="0" fontId="26" fillId="5" borderId="25" applyNumberFormat="0" applyProtection="0">
      <alignment vertical="center"/>
    </xf>
    <xf numFmtId="0" fontId="28" fillId="24"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19" borderId="0" applyNumberFormat="0" applyBorder="0" applyProtection="0">
      <alignment vertical="center"/>
    </xf>
    <xf numFmtId="0" fontId="30" fillId="0" borderId="27" applyNumberFormat="0" applyProtection="0">
      <alignment vertical="center"/>
    </xf>
    <xf numFmtId="0" fontId="34" fillId="0" borderId="30" applyNumberFormat="0" applyProtection="0">
      <alignment vertical="center"/>
    </xf>
    <xf numFmtId="0" fontId="36" fillId="0" borderId="0" applyNumberFormat="0" applyBorder="0" applyProtection="0">
      <alignment vertical="center"/>
    </xf>
    <xf numFmtId="0" fontId="38" fillId="0" borderId="32" applyNumberFormat="0" applyProtection="0">
      <alignment vertical="center"/>
    </xf>
    <xf numFmtId="0" fontId="39" fillId="32" borderId="0" applyNumberFormat="0" applyBorder="0" applyProtection="0">
      <alignment vertical="center"/>
    </xf>
    <xf numFmtId="0" fontId="40" fillId="0" borderId="0"/>
    <xf numFmtId="0" fontId="42" fillId="0" borderId="0">
      <alignment vertical="center"/>
    </xf>
    <xf numFmtId="178" fontId="25" fillId="0" borderId="0"/>
    <xf numFmtId="0" fontId="42" fillId="26" borderId="26" applyNumberFormat="0" applyProtection="0">
      <alignment vertical="center"/>
    </xf>
    <xf numFmtId="0" fontId="32" fillId="4" borderId="28"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29"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61">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40" fontId="4" fillId="3" borderId="1" xfId="50" applyNumberFormat="1" applyFont="1" applyFill="1" applyBorder="1" applyAlignment="1">
      <alignment horizontal="center" vertical="center"/>
    </xf>
    <xf numFmtId="0" fontId="1" fillId="0" borderId="0" xfId="49" applyFont="1" applyFill="1" applyAlignment="1">
      <alignment horizontal="center" vertical="center"/>
    </xf>
    <xf numFmtId="0" fontId="13" fillId="10" borderId="33" xfId="49" applyFont="1" applyFill="1" applyBorder="1" applyAlignment="1">
      <alignment horizontal="center" vertical="center" wrapText="1"/>
    </xf>
    <xf numFmtId="177" fontId="13" fillId="10" borderId="33" xfId="49" applyNumberFormat="1" applyFont="1" applyFill="1" applyBorder="1" applyAlignment="1">
      <alignment horizontal="center" vertical="center"/>
    </xf>
    <xf numFmtId="0" fontId="14" fillId="10" borderId="33" xfId="49" applyFont="1" applyFill="1" applyBorder="1" applyAlignment="1">
      <alignment horizontal="center" vertical="center" wrapText="1"/>
    </xf>
    <xf numFmtId="177" fontId="1" fillId="0" borderId="33" xfId="49" applyNumberFormat="1" applyFont="1" applyFill="1" applyBorder="1" applyAlignment="1">
      <alignment horizontal="center" vertical="center"/>
    </xf>
    <xf numFmtId="0" fontId="1" fillId="0" borderId="33" xfId="49" applyFont="1" applyFill="1" applyBorder="1" applyAlignment="1">
      <alignment horizontal="center" vertical="center"/>
    </xf>
    <xf numFmtId="180" fontId="6" fillId="6" borderId="33" xfId="49" applyNumberFormat="1" applyFont="1" applyFill="1" applyBorder="1" applyAlignment="1">
      <alignment horizontal="center" vertical="center"/>
    </xf>
    <xf numFmtId="177" fontId="3" fillId="12" borderId="33" xfId="49" applyNumberFormat="1" applyFont="1" applyFill="1" applyBorder="1" applyAlignment="1">
      <alignment horizontal="center" vertical="center"/>
    </xf>
    <xf numFmtId="0" fontId="12" fillId="0" borderId="33" xfId="0" applyFont="1" applyFill="1" applyBorder="1" applyAlignment="1">
      <alignment horizontal="center" vertical="center"/>
    </xf>
    <xf numFmtId="31" fontId="12" fillId="0" borderId="33" xfId="0" applyNumberFormat="1" applyFont="1" applyFill="1" applyBorder="1" applyAlignment="1">
      <alignment horizontal="center" vertical="center"/>
    </xf>
    <xf numFmtId="0" fontId="1" fillId="2" borderId="33" xfId="49" applyFont="1" applyFill="1" applyBorder="1" applyAlignment="1">
      <alignment horizontal="center" vertical="center" wrapText="1"/>
    </xf>
    <xf numFmtId="14" fontId="1" fillId="0" borderId="33" xfId="49" applyNumberFormat="1"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4" fillId="3" borderId="33" xfId="49" applyFont="1" applyFill="1" applyBorder="1" applyAlignment="1">
      <alignment horizontal="center" vertical="center" wrapText="1"/>
    </xf>
    <xf numFmtId="0" fontId="1" fillId="0" borderId="33" xfId="49" applyFont="1" applyFill="1" applyBorder="1" applyAlignment="1">
      <alignment horizontal="center" vertical="center" wrapText="1" readingOrder="1"/>
    </xf>
    <xf numFmtId="0" fontId="1" fillId="0" borderId="0" xfId="49" applyFont="1" applyFill="1">
      <alignment vertical="center"/>
    </xf>
    <xf numFmtId="0" fontId="3" fillId="0" borderId="33" xfId="0" applyFont="1" applyFill="1" applyBorder="1" applyAlignment="1">
      <alignment vertical="center"/>
    </xf>
    <xf numFmtId="0" fontId="4" fillId="11" borderId="36" xfId="49" applyFont="1" applyFill="1" applyBorder="1" applyAlignment="1">
      <alignment horizontal="center" vertical="center" wrapText="1"/>
    </xf>
    <xf numFmtId="177" fontId="6" fillId="6" borderId="9" xfId="49" applyNumberFormat="1" applyFont="1" applyFill="1" applyBorder="1" applyAlignment="1">
      <alignment horizontal="center" vertical="center"/>
    </xf>
    <xf numFmtId="0" fontId="1" fillId="0" borderId="0" xfId="49" applyFont="1" applyFill="1" applyBorder="1" applyAlignment="1">
      <alignment horizontal="center" vertical="center"/>
    </xf>
    <xf numFmtId="58" fontId="45" fillId="0" borderId="33" xfId="0" applyNumberFormat="1" applyFont="1" applyBorder="1" applyAlignment="1">
      <alignment horizontal="center" vertical="center"/>
    </xf>
    <xf numFmtId="49" fontId="45" fillId="0" borderId="33" xfId="0" applyNumberFormat="1" applyFont="1" applyBorder="1" applyAlignment="1">
      <alignment horizontal="center" vertical="center"/>
    </xf>
    <xf numFmtId="0" fontId="45" fillId="0" borderId="33" xfId="0" applyFont="1" applyBorder="1" applyAlignment="1">
      <alignment horizontal="center" vertical="center"/>
    </xf>
    <xf numFmtId="7" fontId="45" fillId="0" borderId="33" xfId="0" applyNumberFormat="1" applyFont="1" applyBorder="1" applyAlignment="1">
      <alignment horizontal="center" vertical="center"/>
    </xf>
    <xf numFmtId="49" fontId="12" fillId="0" borderId="33" xfId="0" applyNumberFormat="1" applyFont="1" applyBorder="1" applyAlignment="1">
      <alignment horizontal="center" vertical="center"/>
    </xf>
    <xf numFmtId="0" fontId="1" fillId="0" borderId="33" xfId="49" applyFont="1" applyFill="1" applyBorder="1" applyAlignment="1">
      <alignment horizontal="center" vertical="center" wrapText="1"/>
    </xf>
    <xf numFmtId="7" fontId="45" fillId="0" borderId="33" xfId="0" applyNumberFormat="1" applyFont="1" applyBorder="1" applyAlignment="1">
      <alignment horizontal="center" vertical="center"/>
    </xf>
    <xf numFmtId="0" fontId="1" fillId="0" borderId="9" xfId="49" applyFont="1" applyFill="1" applyBorder="1" applyAlignment="1">
      <alignment horizontal="center" vertical="center" wrapText="1" readingOrder="1"/>
    </xf>
    <xf numFmtId="177" fontId="1" fillId="0" borderId="9" xfId="49" applyNumberFormat="1" applyFont="1" applyFill="1" applyBorder="1" applyAlignment="1">
      <alignment horizontal="center" vertical="center"/>
    </xf>
    <xf numFmtId="0" fontId="3" fillId="0" borderId="9" xfId="0" applyFont="1" applyFill="1" applyBorder="1" applyAlignment="1">
      <alignment vertical="center"/>
    </xf>
    <xf numFmtId="0" fontId="46" fillId="3" borderId="33" xfId="49" applyFont="1" applyFill="1" applyBorder="1" applyAlignment="1">
      <alignment horizontal="left" vertical="center" wrapText="1"/>
    </xf>
    <xf numFmtId="0" fontId="15" fillId="13" borderId="2" xfId="50" applyNumberFormat="1" applyFont="1" applyFill="1" applyBorder="1" applyAlignment="1">
      <alignment horizontal="center" vertical="center" wrapText="1"/>
    </xf>
    <xf numFmtId="0" fontId="15" fillId="13" borderId="23" xfId="50" applyNumberFormat="1" applyFont="1" applyFill="1" applyBorder="1" applyAlignment="1">
      <alignment horizontal="center" vertical="center"/>
    </xf>
    <xf numFmtId="0" fontId="15" fillId="13"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3" borderId="4" xfId="50" applyNumberFormat="1" applyFont="1" applyFill="1" applyBorder="1" applyAlignment="1">
      <alignment horizontal="center" vertical="center" wrapText="1"/>
    </xf>
    <xf numFmtId="0" fontId="15" fillId="13"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0" borderId="34" xfId="49" applyFont="1" applyFill="1" applyBorder="1" applyAlignment="1">
      <alignment horizontal="center" vertical="center" wrapText="1"/>
    </xf>
    <xf numFmtId="0" fontId="1" fillId="0" borderId="35"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1" fillId="0" borderId="37" xfId="49" applyFont="1" applyFill="1" applyBorder="1" applyAlignment="1">
      <alignment horizontal="center" vertical="center" wrapText="1"/>
    </xf>
    <xf numFmtId="0" fontId="1" fillId="0" borderId="38" xfId="49" applyFont="1" applyFill="1" applyBorder="1" applyAlignment="1">
      <alignment horizontal="center" vertical="center" wrapText="1"/>
    </xf>
    <xf numFmtId="0" fontId="1" fillId="2" borderId="33" xfId="49" applyFont="1" applyFill="1" applyBorder="1" applyAlignment="1">
      <alignment horizontal="center" vertical="center"/>
    </xf>
    <xf numFmtId="0" fontId="1" fillId="6" borderId="9" xfId="49" applyFont="1" applyFill="1" applyBorder="1" applyAlignment="1">
      <alignment horizontal="center" vertical="center"/>
    </xf>
    <xf numFmtId="0" fontId="6" fillId="6" borderId="9" xfId="49" applyFont="1" applyFill="1" applyBorder="1" applyAlignment="1">
      <alignment horizontal="center" vertical="center"/>
    </xf>
    <xf numFmtId="0" fontId="6" fillId="6" borderId="33" xfId="0" applyFont="1" applyFill="1" applyBorder="1" applyAlignment="1">
      <alignment horizontal="center" vertical="center"/>
    </xf>
    <xf numFmtId="0" fontId="3" fillId="12" borderId="33" xfId="0" applyFont="1" applyFill="1" applyBorder="1" applyAlignment="1">
      <alignment horizontal="center" vertical="center"/>
    </xf>
    <xf numFmtId="0" fontId="13" fillId="10" borderId="33" xfId="49"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1" fillId="0" borderId="33" xfId="49" applyFont="1" applyFill="1" applyBorder="1" applyAlignment="1">
      <alignment horizontal="center" vertical="center" wrapText="1"/>
    </xf>
    <xf numFmtId="0" fontId="45" fillId="0" borderId="33" xfId="0" applyFont="1" applyBorder="1" applyAlignment="1">
      <alignment horizontal="center" vertical="center"/>
    </xf>
    <xf numFmtId="58" fontId="45" fillId="0" borderId="33" xfId="0" applyNumberFormat="1" applyFont="1" applyBorder="1" applyAlignment="1">
      <alignment horizontal="center" vertical="center"/>
    </xf>
    <xf numFmtId="7" fontId="45" fillId="0" borderId="33" xfId="0" applyNumberFormat="1" applyFont="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2" borderId="37" xfId="49" applyFont="1" applyFill="1" applyBorder="1" applyAlignment="1">
      <alignment horizontal="left" vertical="center"/>
    </xf>
    <xf numFmtId="0" fontId="1" fillId="2" borderId="39" xfId="49" applyFont="1" applyFill="1" applyBorder="1" applyAlignment="1">
      <alignment horizontal="left" vertical="center"/>
    </xf>
    <xf numFmtId="0" fontId="1" fillId="2" borderId="38" xfId="49" applyFont="1" applyFill="1" applyBorder="1" applyAlignment="1">
      <alignment horizontal="left" vertical="center"/>
    </xf>
    <xf numFmtId="0" fontId="1" fillId="2" borderId="34" xfId="49" applyFont="1" applyFill="1" applyBorder="1" applyAlignment="1">
      <alignment horizontal="left" vertical="center"/>
    </xf>
    <xf numFmtId="0" fontId="1" fillId="2" borderId="23" xfId="49" applyFont="1" applyFill="1" applyBorder="1" applyAlignment="1">
      <alignment horizontal="left" vertical="center"/>
    </xf>
    <xf numFmtId="0" fontId="1" fillId="2" borderId="35" xfId="49" applyFont="1" applyFill="1" applyBorder="1" applyAlignment="1">
      <alignment horizontal="left" vertical="center"/>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6" t="s">
        <v>0</v>
      </c>
      <c r="B1" s="97"/>
      <c r="C1" s="98"/>
    </row>
    <row r="2" spans="1:3" ht="37.5" customHeight="1">
      <c r="A2" s="99" t="s">
        <v>1</v>
      </c>
      <c r="B2" s="100"/>
      <c r="C2" s="64" t="e">
        <f>#REF!</f>
        <v>#REF!</v>
      </c>
    </row>
    <row r="3" spans="1:3" ht="15.45">
      <c r="A3" s="99" t="s">
        <v>2</v>
      </c>
      <c r="B3" s="101"/>
      <c r="C3" s="64">
        <f>'机票-六折版 '!I14</f>
        <v>101952</v>
      </c>
    </row>
    <row r="4" spans="1:3" ht="15.45">
      <c r="A4" s="99" t="s">
        <v>3</v>
      </c>
      <c r="B4" s="100"/>
      <c r="C4" s="64"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7" t="s">
        <v>4</v>
      </c>
      <c r="B1" s="108"/>
      <c r="C1" s="108"/>
      <c r="D1" s="108"/>
      <c r="E1" s="108"/>
    </row>
    <row r="2" spans="1:5" ht="15.45">
      <c r="A2" s="99" t="s">
        <v>5</v>
      </c>
      <c r="B2" s="100"/>
      <c r="C2" s="102" t="e">
        <f>#REF!</f>
        <v>#REF!</v>
      </c>
      <c r="D2" s="109"/>
      <c r="E2" s="110"/>
    </row>
    <row r="3" spans="1:5" ht="15.45">
      <c r="A3" s="99" t="s">
        <v>6</v>
      </c>
      <c r="B3" s="101"/>
      <c r="C3" s="102">
        <f>旅行社!G49</f>
        <v>59435.054359999987</v>
      </c>
      <c r="D3" s="109"/>
      <c r="E3" s="110"/>
    </row>
    <row r="4" spans="1:5" ht="15.45">
      <c r="A4" s="99" t="s">
        <v>3</v>
      </c>
      <c r="B4" s="100"/>
      <c r="C4" s="102" t="e">
        <f>SUM(C2:E3)</f>
        <v>#REF!</v>
      </c>
      <c r="D4" s="103"/>
      <c r="E4" s="100"/>
    </row>
    <row r="5" spans="1:5">
      <c r="A5" s="104" t="s">
        <v>7</v>
      </c>
      <c r="B5" s="105"/>
      <c r="C5" s="105"/>
      <c r="D5" s="105"/>
      <c r="E5" s="106"/>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9"/>
  <sheetViews>
    <sheetView tabSelected="1" view="pageBreakPreview" zoomScale="70" zoomScaleNormal="70" zoomScaleSheetLayoutView="70" workbookViewId="0">
      <selection activeCell="G45" sqref="G45"/>
    </sheetView>
  </sheetViews>
  <sheetFormatPr defaultColWidth="19.640625" defaultRowHeight="12.9"/>
  <cols>
    <col min="1" max="1" width="23.7109375" style="60" customWidth="1"/>
    <col min="2" max="2" width="17.5" style="61" customWidth="1"/>
    <col min="3" max="3" width="31.640625" style="61"/>
    <col min="4" max="4" width="16.35546875" style="62" bestFit="1" customWidth="1"/>
    <col min="5" max="7" width="12.140625" style="62" customWidth="1"/>
    <col min="8" max="8" width="28.2109375" style="63" customWidth="1"/>
    <col min="9" max="16384" width="19.640625" style="60"/>
  </cols>
  <sheetData>
    <row r="1" spans="1:8" ht="32.15" customHeight="1">
      <c r="A1" s="155" t="s">
        <v>135</v>
      </c>
      <c r="B1" s="156"/>
      <c r="C1" s="156"/>
      <c r="D1" s="156"/>
      <c r="E1" s="156"/>
      <c r="F1" s="156"/>
      <c r="G1" s="156"/>
      <c r="H1" s="157"/>
    </row>
    <row r="2" spans="1:8" ht="13.75">
      <c r="A2" s="158" t="s">
        <v>138</v>
      </c>
      <c r="B2" s="159"/>
      <c r="C2" s="159"/>
      <c r="D2" s="159"/>
      <c r="E2" s="159"/>
      <c r="F2" s="159"/>
      <c r="G2" s="160"/>
      <c r="H2" s="73" t="s">
        <v>8</v>
      </c>
    </row>
    <row r="3" spans="1:8" ht="13.75">
      <c r="A3" s="158" t="s">
        <v>136</v>
      </c>
      <c r="B3" s="159"/>
      <c r="C3" s="159"/>
      <c r="D3" s="159"/>
      <c r="E3" s="159"/>
      <c r="F3" s="159"/>
      <c r="G3" s="160"/>
      <c r="H3" s="74" t="s">
        <v>139</v>
      </c>
    </row>
    <row r="4" spans="1:8" ht="15" customHeight="1">
      <c r="A4" s="158" t="s">
        <v>159</v>
      </c>
      <c r="B4" s="159"/>
      <c r="C4" s="159"/>
      <c r="D4" s="159"/>
      <c r="E4" s="159"/>
      <c r="F4" s="159"/>
      <c r="G4" s="160"/>
      <c r="H4" s="73" t="s">
        <v>137</v>
      </c>
    </row>
    <row r="5" spans="1:8">
      <c r="A5" s="158" t="s">
        <v>160</v>
      </c>
      <c r="B5" s="159"/>
      <c r="C5" s="159"/>
      <c r="D5" s="159"/>
      <c r="E5" s="159"/>
      <c r="F5" s="159"/>
      <c r="G5" s="160"/>
      <c r="H5" s="75"/>
    </row>
    <row r="6" spans="1:8" s="58" customFormat="1">
      <c r="A6" s="124" t="s">
        <v>11</v>
      </c>
      <c r="B6" s="124"/>
      <c r="C6" s="66" t="s">
        <v>12</v>
      </c>
      <c r="D6" s="67" t="s">
        <v>13</v>
      </c>
      <c r="E6" s="67" t="s">
        <v>14</v>
      </c>
      <c r="F6" s="67" t="s">
        <v>15</v>
      </c>
      <c r="G6" s="67" t="s">
        <v>16</v>
      </c>
      <c r="H6" s="68" t="s">
        <v>17</v>
      </c>
    </row>
    <row r="7" spans="1:8" s="58" customFormat="1" ht="15.45">
      <c r="A7" s="125" t="s">
        <v>18</v>
      </c>
      <c r="B7" s="125"/>
      <c r="C7" s="125"/>
      <c r="D7" s="125"/>
      <c r="E7" s="125"/>
      <c r="F7" s="125"/>
      <c r="G7" s="125"/>
      <c r="H7" s="125"/>
    </row>
    <row r="8" spans="1:8" s="65" customFormat="1" ht="25.75">
      <c r="A8" s="126" t="s">
        <v>128</v>
      </c>
      <c r="B8" s="126" t="s">
        <v>19</v>
      </c>
      <c r="C8" s="76" t="s">
        <v>20</v>
      </c>
      <c r="D8" s="69">
        <v>358</v>
      </c>
      <c r="E8" s="69">
        <v>2</v>
      </c>
      <c r="F8" s="69">
        <v>8</v>
      </c>
      <c r="G8" s="69">
        <f t="shared" ref="G8:G13" si="0">D8*E8*F8</f>
        <v>5728</v>
      </c>
      <c r="H8" s="90" t="s">
        <v>153</v>
      </c>
    </row>
    <row r="9" spans="1:8" s="65" customFormat="1" ht="25.75">
      <c r="A9" s="126"/>
      <c r="B9" s="126"/>
      <c r="C9" s="76" t="s">
        <v>131</v>
      </c>
      <c r="D9" s="69">
        <v>357.8</v>
      </c>
      <c r="E9" s="69">
        <v>3</v>
      </c>
      <c r="F9" s="69">
        <v>5</v>
      </c>
      <c r="G9" s="69">
        <f t="shared" si="0"/>
        <v>5367</v>
      </c>
      <c r="H9" s="90" t="s">
        <v>140</v>
      </c>
    </row>
    <row r="10" spans="1:8" s="65" customFormat="1">
      <c r="A10" s="126" t="s">
        <v>22</v>
      </c>
      <c r="B10" s="126" t="s">
        <v>23</v>
      </c>
      <c r="C10" s="76" t="s">
        <v>149</v>
      </c>
      <c r="D10" s="69">
        <v>215.9</v>
      </c>
      <c r="E10" s="70">
        <v>1</v>
      </c>
      <c r="F10" s="70">
        <v>22</v>
      </c>
      <c r="G10" s="69">
        <f t="shared" si="0"/>
        <v>4749.8</v>
      </c>
      <c r="H10" s="90"/>
    </row>
    <row r="11" spans="1:8" s="65" customFormat="1">
      <c r="A11" s="126"/>
      <c r="B11" s="126"/>
      <c r="C11" s="76" t="s">
        <v>141</v>
      </c>
      <c r="D11" s="69">
        <v>165</v>
      </c>
      <c r="E11" s="70">
        <v>1</v>
      </c>
      <c r="F11" s="70">
        <v>12</v>
      </c>
      <c r="G11" s="69">
        <f t="shared" si="0"/>
        <v>1980</v>
      </c>
      <c r="H11" s="90"/>
    </row>
    <row r="12" spans="1:8" s="65" customFormat="1">
      <c r="A12" s="126"/>
      <c r="B12" s="126"/>
      <c r="C12" s="76" t="s">
        <v>129</v>
      </c>
      <c r="D12" s="69">
        <v>132.1</v>
      </c>
      <c r="E12" s="70">
        <v>1</v>
      </c>
      <c r="F12" s="70">
        <v>12</v>
      </c>
      <c r="G12" s="69">
        <f t="shared" si="0"/>
        <v>1585.1999999999998</v>
      </c>
      <c r="H12" s="90"/>
    </row>
    <row r="13" spans="1:8" s="65" customFormat="1">
      <c r="A13" s="126"/>
      <c r="B13" s="126"/>
      <c r="C13" s="76" t="s">
        <v>130</v>
      </c>
      <c r="D13" s="69">
        <v>137</v>
      </c>
      <c r="E13" s="70">
        <v>1</v>
      </c>
      <c r="F13" s="70">
        <v>18</v>
      </c>
      <c r="G13" s="69">
        <f t="shared" si="0"/>
        <v>2466</v>
      </c>
      <c r="H13" s="90"/>
    </row>
    <row r="14" spans="1:8" s="59" customFormat="1" ht="15" customHeight="1">
      <c r="A14" s="77" t="s">
        <v>24</v>
      </c>
      <c r="B14" s="77"/>
      <c r="C14" s="77"/>
      <c r="D14" s="77"/>
      <c r="E14" s="77"/>
      <c r="F14" s="77"/>
      <c r="G14" s="77"/>
      <c r="H14" s="77"/>
    </row>
    <row r="15" spans="1:8" s="59" customFormat="1" ht="15.45">
      <c r="A15" s="127" t="s">
        <v>117</v>
      </c>
      <c r="B15" s="85">
        <v>43634</v>
      </c>
      <c r="C15" s="86" t="s">
        <v>118</v>
      </c>
      <c r="D15" s="86" t="s">
        <v>119</v>
      </c>
      <c r="E15" s="87">
        <v>1</v>
      </c>
      <c r="F15" s="87" t="s">
        <v>120</v>
      </c>
      <c r="G15" s="88">
        <v>1800</v>
      </c>
      <c r="H15" s="78"/>
    </row>
    <row r="16" spans="1:8" s="59" customFormat="1" ht="16.3">
      <c r="A16" s="127"/>
      <c r="B16" s="85">
        <v>43634</v>
      </c>
      <c r="C16" s="86" t="s">
        <v>125</v>
      </c>
      <c r="D16" s="86" t="s">
        <v>119</v>
      </c>
      <c r="E16" s="87">
        <v>1</v>
      </c>
      <c r="F16" s="87" t="s">
        <v>126</v>
      </c>
      <c r="G16" s="88">
        <v>1750</v>
      </c>
      <c r="H16" s="95" t="s">
        <v>156</v>
      </c>
    </row>
    <row r="17" spans="1:8" s="59" customFormat="1" ht="16.3">
      <c r="A17" s="127"/>
      <c r="B17" s="85">
        <v>43634</v>
      </c>
      <c r="C17" s="86" t="s">
        <v>118</v>
      </c>
      <c r="D17" s="86" t="s">
        <v>119</v>
      </c>
      <c r="E17" s="87">
        <v>1</v>
      </c>
      <c r="F17" s="87" t="s">
        <v>127</v>
      </c>
      <c r="G17" s="91">
        <v>1800</v>
      </c>
      <c r="H17" s="95" t="s">
        <v>156</v>
      </c>
    </row>
    <row r="18" spans="1:8" s="59" customFormat="1" ht="15.45">
      <c r="A18" s="127"/>
      <c r="B18" s="128">
        <v>43635</v>
      </c>
      <c r="C18" s="86" t="s">
        <v>119</v>
      </c>
      <c r="D18" s="86" t="s">
        <v>121</v>
      </c>
      <c r="E18" s="127">
        <v>1</v>
      </c>
      <c r="F18" s="127" t="s">
        <v>120</v>
      </c>
      <c r="G18" s="129">
        <v>1100</v>
      </c>
      <c r="H18" s="78"/>
    </row>
    <row r="19" spans="1:8" s="59" customFormat="1" ht="15.45">
      <c r="A19" s="127"/>
      <c r="B19" s="128"/>
      <c r="C19" s="86" t="s">
        <v>121</v>
      </c>
      <c r="D19" s="86" t="s">
        <v>122</v>
      </c>
      <c r="E19" s="127"/>
      <c r="F19" s="127"/>
      <c r="G19" s="129"/>
      <c r="H19" s="78"/>
    </row>
    <row r="20" spans="1:8" s="59" customFormat="1" ht="15.45">
      <c r="A20" s="127"/>
      <c r="B20" s="128"/>
      <c r="C20" s="86" t="s">
        <v>122</v>
      </c>
      <c r="D20" s="86" t="s">
        <v>119</v>
      </c>
      <c r="E20" s="127"/>
      <c r="F20" s="127"/>
      <c r="G20" s="129"/>
      <c r="H20" s="78"/>
    </row>
    <row r="21" spans="1:8" s="59" customFormat="1" ht="15.45">
      <c r="A21" s="127"/>
      <c r="B21" s="128"/>
      <c r="C21" s="86" t="s">
        <v>118</v>
      </c>
      <c r="D21" s="86" t="s">
        <v>119</v>
      </c>
      <c r="E21" s="87">
        <v>1</v>
      </c>
      <c r="F21" s="87" t="s">
        <v>123</v>
      </c>
      <c r="G21" s="88">
        <v>1800</v>
      </c>
      <c r="H21" s="78"/>
    </row>
    <row r="22" spans="1:8" s="59" customFormat="1" ht="15.45">
      <c r="A22" s="127"/>
      <c r="B22" s="128"/>
      <c r="C22" s="86" t="s">
        <v>118</v>
      </c>
      <c r="D22" s="86" t="s">
        <v>119</v>
      </c>
      <c r="E22" s="87">
        <v>1</v>
      </c>
      <c r="F22" s="87" t="s">
        <v>124</v>
      </c>
      <c r="G22" s="91">
        <v>1800</v>
      </c>
      <c r="H22" s="78"/>
    </row>
    <row r="23" spans="1:8" s="59" customFormat="1" ht="15.45">
      <c r="A23" s="127"/>
      <c r="B23" s="128">
        <v>43636</v>
      </c>
      <c r="C23" s="86" t="s">
        <v>119</v>
      </c>
      <c r="D23" s="86" t="s">
        <v>118</v>
      </c>
      <c r="E23" s="87">
        <v>1</v>
      </c>
      <c r="F23" s="87" t="s">
        <v>120</v>
      </c>
      <c r="G23" s="91">
        <v>1800</v>
      </c>
      <c r="H23" s="78"/>
    </row>
    <row r="24" spans="1:8" s="59" customFormat="1" ht="15.45">
      <c r="A24" s="127"/>
      <c r="B24" s="128"/>
      <c r="C24" s="86" t="s">
        <v>119</v>
      </c>
      <c r="D24" s="86" t="s">
        <v>121</v>
      </c>
      <c r="E24" s="87">
        <v>1</v>
      </c>
      <c r="F24" s="87" t="s">
        <v>123</v>
      </c>
      <c r="G24" s="88">
        <v>620</v>
      </c>
      <c r="H24" s="78"/>
    </row>
    <row r="25" spans="1:8" s="59" customFormat="1" ht="15.45">
      <c r="A25" s="127"/>
      <c r="B25" s="128"/>
      <c r="C25" s="86" t="s">
        <v>119</v>
      </c>
      <c r="D25" s="86" t="s">
        <v>121</v>
      </c>
      <c r="E25" s="87">
        <v>1</v>
      </c>
      <c r="F25" s="87" t="s">
        <v>124</v>
      </c>
      <c r="G25" s="91">
        <v>620</v>
      </c>
      <c r="H25" s="78"/>
    </row>
    <row r="26" spans="1:8" s="59" customFormat="1" ht="15.45">
      <c r="A26" s="127"/>
      <c r="B26" s="128"/>
      <c r="C26" s="86" t="s">
        <v>121</v>
      </c>
      <c r="D26" s="86" t="s">
        <v>122</v>
      </c>
      <c r="E26" s="87">
        <v>1</v>
      </c>
      <c r="F26" s="87" t="s">
        <v>123</v>
      </c>
      <c r="G26" s="88">
        <v>625</v>
      </c>
      <c r="H26" s="78"/>
    </row>
    <row r="27" spans="1:8" s="59" customFormat="1" ht="15.45">
      <c r="A27" s="127"/>
      <c r="B27" s="128"/>
      <c r="C27" s="86" t="s">
        <v>121</v>
      </c>
      <c r="D27" s="86" t="s">
        <v>118</v>
      </c>
      <c r="E27" s="87">
        <v>1</v>
      </c>
      <c r="F27" s="87" t="s">
        <v>124</v>
      </c>
      <c r="G27" s="88">
        <v>1800</v>
      </c>
      <c r="H27" s="78"/>
    </row>
    <row r="28" spans="1:8" s="59" customFormat="1" ht="15.45">
      <c r="A28" s="127"/>
      <c r="B28" s="128"/>
      <c r="C28" s="86" t="s">
        <v>122</v>
      </c>
      <c r="D28" s="86" t="s">
        <v>119</v>
      </c>
      <c r="E28" s="87">
        <v>1</v>
      </c>
      <c r="F28" s="87" t="s">
        <v>123</v>
      </c>
      <c r="G28" s="88">
        <v>0</v>
      </c>
      <c r="H28" s="78"/>
    </row>
    <row r="29" spans="1:8" s="59" customFormat="1" ht="15.45">
      <c r="A29" s="127"/>
      <c r="B29" s="85">
        <v>43637</v>
      </c>
      <c r="C29" s="89" t="s">
        <v>119</v>
      </c>
      <c r="D29" s="86" t="s">
        <v>118</v>
      </c>
      <c r="E29" s="87">
        <v>1</v>
      </c>
      <c r="F29" s="87" t="s">
        <v>123</v>
      </c>
      <c r="G29" s="88">
        <v>1800</v>
      </c>
      <c r="H29" s="78"/>
    </row>
    <row r="30" spans="1:8" s="59" customFormat="1" ht="15.45">
      <c r="A30" s="87"/>
      <c r="B30" s="85"/>
      <c r="C30" s="89" t="s">
        <v>133</v>
      </c>
      <c r="D30" s="86" t="s">
        <v>132</v>
      </c>
      <c r="E30" s="87">
        <v>1</v>
      </c>
      <c r="F30" s="87">
        <v>3</v>
      </c>
      <c r="G30" s="88">
        <f>D30*E30*F30</f>
        <v>1074</v>
      </c>
      <c r="H30" s="78"/>
    </row>
    <row r="31" spans="1:8" s="59" customFormat="1" ht="16.5" customHeight="1">
      <c r="A31" s="82" t="s">
        <v>25</v>
      </c>
      <c r="B31" s="82"/>
      <c r="C31" s="82"/>
      <c r="D31" s="82"/>
      <c r="E31" s="82"/>
      <c r="F31" s="82"/>
      <c r="G31" s="82"/>
      <c r="H31" s="82"/>
    </row>
    <row r="32" spans="1:8" s="59" customFormat="1">
      <c r="A32" s="111" t="s">
        <v>148</v>
      </c>
      <c r="B32" s="112"/>
      <c r="C32" s="70" t="s">
        <v>143</v>
      </c>
      <c r="D32" s="70">
        <v>38</v>
      </c>
      <c r="E32" s="70">
        <v>1</v>
      </c>
      <c r="F32" s="70">
        <v>1</v>
      </c>
      <c r="G32" s="69">
        <f t="shared" ref="G32:G45" si="1">D32*E32*F32</f>
        <v>38</v>
      </c>
      <c r="H32" s="81"/>
    </row>
    <row r="33" spans="1:8" s="59" customFormat="1">
      <c r="A33" s="113"/>
      <c r="B33" s="114"/>
      <c r="C33" s="70" t="s">
        <v>143</v>
      </c>
      <c r="D33" s="70">
        <v>52.6</v>
      </c>
      <c r="E33" s="70">
        <v>1</v>
      </c>
      <c r="F33" s="70">
        <v>1</v>
      </c>
      <c r="G33" s="69">
        <f t="shared" si="1"/>
        <v>52.6</v>
      </c>
      <c r="H33" s="81"/>
    </row>
    <row r="34" spans="1:8" s="59" customFormat="1">
      <c r="A34" s="113"/>
      <c r="B34" s="114"/>
      <c r="C34" s="70" t="s">
        <v>142</v>
      </c>
      <c r="D34" s="70">
        <v>33</v>
      </c>
      <c r="E34" s="70">
        <v>1</v>
      </c>
      <c r="F34" s="70">
        <v>1</v>
      </c>
      <c r="G34" s="69">
        <f t="shared" si="1"/>
        <v>33</v>
      </c>
      <c r="H34" s="81"/>
    </row>
    <row r="35" spans="1:8" s="59" customFormat="1">
      <c r="A35" s="113"/>
      <c r="B35" s="114"/>
      <c r="C35" s="70" t="s">
        <v>142</v>
      </c>
      <c r="D35" s="70">
        <v>66</v>
      </c>
      <c r="E35" s="70">
        <v>1</v>
      </c>
      <c r="F35" s="70">
        <v>1</v>
      </c>
      <c r="G35" s="69">
        <f t="shared" si="1"/>
        <v>66</v>
      </c>
      <c r="H35" s="81"/>
    </row>
    <row r="36" spans="1:8" s="59" customFormat="1">
      <c r="A36" s="113"/>
      <c r="B36" s="114"/>
      <c r="C36" s="70" t="s">
        <v>142</v>
      </c>
      <c r="D36" s="70">
        <v>15</v>
      </c>
      <c r="E36" s="70">
        <v>1</v>
      </c>
      <c r="F36" s="70">
        <v>1</v>
      </c>
      <c r="G36" s="69">
        <f t="shared" si="1"/>
        <v>15</v>
      </c>
      <c r="H36" s="81"/>
    </row>
    <row r="37" spans="1:8" s="84" customFormat="1">
      <c r="A37" s="113"/>
      <c r="B37" s="114"/>
      <c r="C37" s="70" t="s">
        <v>145</v>
      </c>
      <c r="D37" s="70">
        <v>52.5</v>
      </c>
      <c r="E37" s="70">
        <v>1</v>
      </c>
      <c r="F37" s="70">
        <v>2</v>
      </c>
      <c r="G37" s="69">
        <f t="shared" si="1"/>
        <v>105</v>
      </c>
      <c r="H37" s="81"/>
    </row>
    <row r="38" spans="1:8" s="84" customFormat="1">
      <c r="A38" s="113"/>
      <c r="B38" s="114"/>
      <c r="C38" s="79" t="s">
        <v>144</v>
      </c>
      <c r="D38" s="69">
        <v>72.5</v>
      </c>
      <c r="E38" s="69">
        <v>1</v>
      </c>
      <c r="F38" s="69">
        <v>4</v>
      </c>
      <c r="G38" s="69">
        <f t="shared" si="1"/>
        <v>290</v>
      </c>
      <c r="H38" s="94"/>
    </row>
    <row r="39" spans="1:8" s="84" customFormat="1">
      <c r="A39" s="113"/>
      <c r="B39" s="114"/>
      <c r="C39" s="79" t="s">
        <v>146</v>
      </c>
      <c r="D39" s="69">
        <v>93</v>
      </c>
      <c r="E39" s="69">
        <v>1</v>
      </c>
      <c r="F39" s="69">
        <v>5</v>
      </c>
      <c r="G39" s="69">
        <f t="shared" si="1"/>
        <v>465</v>
      </c>
      <c r="H39" s="94"/>
    </row>
    <row r="40" spans="1:8" s="84" customFormat="1">
      <c r="A40" s="113"/>
      <c r="B40" s="114"/>
      <c r="C40" s="79" t="s">
        <v>147</v>
      </c>
      <c r="D40" s="69">
        <v>96</v>
      </c>
      <c r="E40" s="69">
        <v>1</v>
      </c>
      <c r="F40" s="69">
        <v>5</v>
      </c>
      <c r="G40" s="69">
        <f t="shared" si="1"/>
        <v>480</v>
      </c>
      <c r="H40" s="94"/>
    </row>
    <row r="41" spans="1:8" s="84" customFormat="1">
      <c r="A41" s="113"/>
      <c r="B41" s="114"/>
      <c r="C41" s="79" t="s">
        <v>150</v>
      </c>
      <c r="D41" s="69">
        <v>123.5</v>
      </c>
      <c r="E41" s="69">
        <v>1</v>
      </c>
      <c r="F41" s="69">
        <v>4</v>
      </c>
      <c r="G41" s="69">
        <f t="shared" si="1"/>
        <v>494</v>
      </c>
      <c r="H41" s="94"/>
    </row>
    <row r="42" spans="1:8" s="84" customFormat="1">
      <c r="A42" s="115"/>
      <c r="B42" s="116"/>
      <c r="C42" s="79" t="s">
        <v>151</v>
      </c>
      <c r="D42" s="69">
        <v>46</v>
      </c>
      <c r="E42" s="69">
        <v>1</v>
      </c>
      <c r="F42" s="69">
        <v>5</v>
      </c>
      <c r="G42" s="69">
        <f t="shared" si="1"/>
        <v>230</v>
      </c>
      <c r="H42" s="94"/>
    </row>
    <row r="43" spans="1:8" s="84" customFormat="1">
      <c r="A43" s="117" t="s">
        <v>152</v>
      </c>
      <c r="B43" s="118"/>
      <c r="C43" s="92" t="s">
        <v>152</v>
      </c>
      <c r="D43" s="93">
        <v>466.94</v>
      </c>
      <c r="E43" s="93">
        <v>1</v>
      </c>
      <c r="F43" s="93">
        <v>8</v>
      </c>
      <c r="G43" s="93">
        <f t="shared" si="1"/>
        <v>3735.52</v>
      </c>
      <c r="H43" s="94"/>
    </row>
    <row r="44" spans="1:8" s="84" customFormat="1">
      <c r="A44" s="117" t="s">
        <v>155</v>
      </c>
      <c r="B44" s="118"/>
      <c r="C44" s="92" t="s">
        <v>155</v>
      </c>
      <c r="D44" s="93">
        <v>307.89999999999998</v>
      </c>
      <c r="E44" s="93">
        <v>1</v>
      </c>
      <c r="F44" s="93">
        <v>8</v>
      </c>
      <c r="G44" s="93">
        <f t="shared" si="1"/>
        <v>2463.1999999999998</v>
      </c>
      <c r="H44" s="94"/>
    </row>
    <row r="45" spans="1:8" s="84" customFormat="1">
      <c r="A45" s="117" t="s">
        <v>157</v>
      </c>
      <c r="B45" s="118"/>
      <c r="C45" s="92" t="s">
        <v>158</v>
      </c>
      <c r="D45" s="93">
        <v>448.22800000000001</v>
      </c>
      <c r="E45" s="93">
        <v>1</v>
      </c>
      <c r="F45" s="93">
        <v>5</v>
      </c>
      <c r="G45" s="93">
        <f t="shared" si="1"/>
        <v>2241.14</v>
      </c>
      <c r="H45" s="94"/>
    </row>
    <row r="46" spans="1:8">
      <c r="A46" s="120" t="s">
        <v>154</v>
      </c>
      <c r="B46" s="121"/>
      <c r="C46" s="121"/>
      <c r="D46" s="121"/>
      <c r="E46" s="121"/>
      <c r="F46" s="121"/>
      <c r="G46" s="83">
        <f>SUM(G8:G45)</f>
        <v>50973.459999999992</v>
      </c>
      <c r="H46" s="119"/>
    </row>
    <row r="47" spans="1:8">
      <c r="A47" s="122" t="s">
        <v>27</v>
      </c>
      <c r="B47" s="122"/>
      <c r="C47" s="122"/>
      <c r="D47" s="122"/>
      <c r="E47" s="122"/>
      <c r="F47" s="122"/>
      <c r="G47" s="71">
        <f>G46*0.1</f>
        <v>5097.3459999999995</v>
      </c>
      <c r="H47" s="119"/>
    </row>
    <row r="48" spans="1:8">
      <c r="A48" s="122" t="s">
        <v>134</v>
      </c>
      <c r="B48" s="122"/>
      <c r="C48" s="122"/>
      <c r="D48" s="122"/>
      <c r="E48" s="122"/>
      <c r="F48" s="122"/>
      <c r="G48" s="71">
        <f>(G46+G47)*0.06</f>
        <v>3364.2483599999991</v>
      </c>
      <c r="H48" s="119"/>
    </row>
    <row r="49" spans="1:8" s="80" customFormat="1">
      <c r="A49" s="123" t="s">
        <v>28</v>
      </c>
      <c r="B49" s="123"/>
      <c r="C49" s="123"/>
      <c r="D49" s="123"/>
      <c r="E49" s="123"/>
      <c r="F49" s="123"/>
      <c r="G49" s="72">
        <f>SUM(G46:G48)</f>
        <v>59435.054359999987</v>
      </c>
      <c r="H49" s="119"/>
    </row>
  </sheetData>
  <mergeCells count="26">
    <mergeCell ref="A15:A29"/>
    <mergeCell ref="B18:B22"/>
    <mergeCell ref="E18:E20"/>
    <mergeCell ref="F18:F20"/>
    <mergeCell ref="G18:G20"/>
    <mergeCell ref="B23:B28"/>
    <mergeCell ref="A6:B6"/>
    <mergeCell ref="A7:H7"/>
    <mergeCell ref="A8:A9"/>
    <mergeCell ref="A10:A13"/>
    <mergeCell ref="B8:B9"/>
    <mergeCell ref="B10:B13"/>
    <mergeCell ref="A1:H1"/>
    <mergeCell ref="A2:G2"/>
    <mergeCell ref="A3:G3"/>
    <mergeCell ref="A4:G4"/>
    <mergeCell ref="A5:G5"/>
    <mergeCell ref="A32:B42"/>
    <mergeCell ref="A43:B43"/>
    <mergeCell ref="A44:B44"/>
    <mergeCell ref="A45:B45"/>
    <mergeCell ref="H46:H49"/>
    <mergeCell ref="A46:F46"/>
    <mergeCell ref="A47:F47"/>
    <mergeCell ref="A49:F49"/>
    <mergeCell ref="A48:F48"/>
  </mergeCells>
  <phoneticPr fontId="44" type="noConversion"/>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29</v>
      </c>
      <c r="B1" s="34" t="s">
        <v>30</v>
      </c>
      <c r="C1" s="34"/>
      <c r="D1" s="34"/>
      <c r="E1" s="130"/>
      <c r="F1" s="130"/>
      <c r="G1" s="130"/>
      <c r="H1" s="130"/>
      <c r="I1" s="51"/>
    </row>
    <row r="2" spans="1:11" s="28" customFormat="1">
      <c r="A2" s="33" t="s">
        <v>31</v>
      </c>
      <c r="B2" s="34"/>
      <c r="C2" s="35" t="s">
        <v>32</v>
      </c>
      <c r="D2" s="34"/>
      <c r="E2" s="130"/>
      <c r="F2" s="130"/>
      <c r="G2" s="130"/>
      <c r="H2" s="130"/>
      <c r="I2" s="51"/>
    </row>
    <row r="3" spans="1:11" s="28" customFormat="1">
      <c r="A3" s="33" t="s">
        <v>33</v>
      </c>
      <c r="B3" s="34"/>
      <c r="C3" s="34" t="s">
        <v>34</v>
      </c>
      <c r="D3" s="34"/>
      <c r="E3" s="130"/>
      <c r="F3" s="130"/>
      <c r="G3" s="130"/>
      <c r="H3" s="130"/>
      <c r="I3" s="51"/>
    </row>
    <row r="4" spans="1:11" s="28" customFormat="1" ht="14.25" customHeight="1">
      <c r="A4" s="36" t="s">
        <v>35</v>
      </c>
      <c r="B4" s="37" t="s">
        <v>36</v>
      </c>
      <c r="C4" s="34"/>
      <c r="D4" s="34"/>
      <c r="E4" s="34"/>
      <c r="F4" s="34"/>
      <c r="G4" s="34"/>
      <c r="H4" s="34"/>
      <c r="I4" s="52"/>
    </row>
    <row r="5" spans="1:11" s="29" customFormat="1" ht="21" customHeight="1">
      <c r="A5" s="38" t="s">
        <v>37</v>
      </c>
      <c r="B5" s="39" t="s">
        <v>38</v>
      </c>
      <c r="C5" s="39" t="s">
        <v>39</v>
      </c>
      <c r="D5" s="39" t="s">
        <v>40</v>
      </c>
      <c r="E5" s="40" t="s">
        <v>41</v>
      </c>
      <c r="F5" s="41" t="s">
        <v>42</v>
      </c>
      <c r="G5" s="131" t="s">
        <v>43</v>
      </c>
      <c r="H5" s="132"/>
      <c r="I5" s="53" t="s">
        <v>44</v>
      </c>
      <c r="J5" s="54"/>
    </row>
    <row r="6" spans="1:11" s="29" customFormat="1" ht="21" customHeight="1">
      <c r="A6" s="42">
        <v>1.1000000000000001</v>
      </c>
      <c r="B6" s="43" t="s">
        <v>45</v>
      </c>
      <c r="C6" s="43"/>
      <c r="D6" s="43"/>
      <c r="E6" s="43"/>
      <c r="F6" s="43"/>
      <c r="G6" s="43"/>
      <c r="H6" s="43"/>
      <c r="I6" s="55"/>
    </row>
    <row r="7" spans="1:11" ht="26.15" customHeight="1">
      <c r="A7" s="44">
        <v>1</v>
      </c>
      <c r="B7" s="45" t="s">
        <v>46</v>
      </c>
      <c r="C7" s="46" t="s">
        <v>47</v>
      </c>
      <c r="D7" s="45"/>
      <c r="E7" s="47">
        <v>2880</v>
      </c>
      <c r="F7" s="47">
        <v>0.6</v>
      </c>
      <c r="G7" s="48">
        <v>32</v>
      </c>
      <c r="H7" s="49" t="s">
        <v>48</v>
      </c>
      <c r="I7" s="56">
        <f t="shared" ref="I7:I13" si="0">E7*F7*G7</f>
        <v>55296</v>
      </c>
    </row>
    <row r="8" spans="1:11" ht="26.15" customHeight="1">
      <c r="A8" s="44">
        <v>2</v>
      </c>
      <c r="B8" s="50" t="s">
        <v>46</v>
      </c>
      <c r="C8" s="46" t="s">
        <v>49</v>
      </c>
      <c r="D8" s="45"/>
      <c r="E8" s="47">
        <v>3080</v>
      </c>
      <c r="F8" s="47">
        <v>0.6</v>
      </c>
      <c r="G8" s="48">
        <v>8</v>
      </c>
      <c r="H8" s="49" t="s">
        <v>48</v>
      </c>
      <c r="I8" s="56">
        <f t="shared" si="0"/>
        <v>14784</v>
      </c>
    </row>
    <row r="9" spans="1:11" ht="26.15" customHeight="1">
      <c r="A9" s="44">
        <v>3</v>
      </c>
      <c r="B9" s="50" t="s">
        <v>46</v>
      </c>
      <c r="C9" s="46" t="s">
        <v>50</v>
      </c>
      <c r="D9" s="45"/>
      <c r="E9" s="47">
        <v>3640</v>
      </c>
      <c r="F9" s="47">
        <v>0.6</v>
      </c>
      <c r="G9" s="48">
        <v>2</v>
      </c>
      <c r="H9" s="49" t="s">
        <v>48</v>
      </c>
      <c r="I9" s="56">
        <f t="shared" si="0"/>
        <v>4368</v>
      </c>
    </row>
    <row r="10" spans="1:11" ht="26.15" customHeight="1">
      <c r="A10" s="44">
        <v>4</v>
      </c>
      <c r="B10" s="50" t="s">
        <v>46</v>
      </c>
      <c r="C10" s="46" t="s">
        <v>51</v>
      </c>
      <c r="D10" s="45"/>
      <c r="E10" s="47">
        <v>3340</v>
      </c>
      <c r="F10" s="47">
        <v>0.6</v>
      </c>
      <c r="G10" s="48">
        <v>1</v>
      </c>
      <c r="H10" s="49" t="s">
        <v>48</v>
      </c>
      <c r="I10" s="56">
        <f t="shared" si="0"/>
        <v>2004</v>
      </c>
    </row>
    <row r="11" spans="1:11" ht="26.15" customHeight="1">
      <c r="A11" s="44">
        <v>5</v>
      </c>
      <c r="B11" s="50" t="s">
        <v>46</v>
      </c>
      <c r="C11" s="46" t="s">
        <v>52</v>
      </c>
      <c r="D11" s="45"/>
      <c r="E11" s="47">
        <v>3820</v>
      </c>
      <c r="F11" s="47">
        <v>0.6</v>
      </c>
      <c r="G11" s="48">
        <v>3</v>
      </c>
      <c r="H11" s="49" t="s">
        <v>48</v>
      </c>
      <c r="I11" s="56">
        <f t="shared" si="0"/>
        <v>6876</v>
      </c>
    </row>
    <row r="12" spans="1:11" ht="26.15" customHeight="1">
      <c r="A12" s="44">
        <v>6</v>
      </c>
      <c r="B12" s="50" t="s">
        <v>46</v>
      </c>
      <c r="C12" s="46" t="s">
        <v>53</v>
      </c>
      <c r="D12" s="45"/>
      <c r="E12" s="47">
        <v>2240</v>
      </c>
      <c r="F12" s="47">
        <v>0.6</v>
      </c>
      <c r="G12" s="48">
        <v>1</v>
      </c>
      <c r="H12" s="49" t="s">
        <v>48</v>
      </c>
      <c r="I12" s="56">
        <f t="shared" si="0"/>
        <v>1344</v>
      </c>
    </row>
    <row r="13" spans="1:11" ht="26.15" customHeight="1">
      <c r="A13" s="44">
        <v>7</v>
      </c>
      <c r="B13" s="45" t="s">
        <v>54</v>
      </c>
      <c r="C13" s="46" t="s">
        <v>55</v>
      </c>
      <c r="D13" s="45"/>
      <c r="E13" s="47">
        <v>2880</v>
      </c>
      <c r="F13" s="47">
        <v>0.6</v>
      </c>
      <c r="G13" s="48">
        <v>10</v>
      </c>
      <c r="H13" s="49" t="s">
        <v>48</v>
      </c>
      <c r="I13" s="56">
        <f t="shared" si="0"/>
        <v>17280</v>
      </c>
    </row>
    <row r="14" spans="1:11" s="29" customFormat="1" ht="26.25" customHeight="1">
      <c r="A14" s="133" t="s">
        <v>56</v>
      </c>
      <c r="B14" s="134"/>
      <c r="C14" s="134"/>
      <c r="D14" s="134"/>
      <c r="E14" s="134"/>
      <c r="F14" s="134"/>
      <c r="G14" s="134"/>
      <c r="H14" s="135"/>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51"/>
      <c r="B1" s="151"/>
      <c r="C1" s="151"/>
    </row>
    <row r="2" spans="1:8" ht="32.15" customHeight="1">
      <c r="A2" s="5" t="s">
        <v>57</v>
      </c>
      <c r="B2" s="152" t="s">
        <v>58</v>
      </c>
      <c r="C2" s="152"/>
      <c r="D2" s="152"/>
      <c r="E2" s="152"/>
    </row>
    <row r="3" spans="1:8">
      <c r="A3" s="5" t="s">
        <v>59</v>
      </c>
      <c r="B3" s="8" t="s">
        <v>60</v>
      </c>
    </row>
    <row r="4" spans="1:8">
      <c r="A4" s="5" t="s">
        <v>61</v>
      </c>
    </row>
    <row r="5" spans="1:8" ht="9.75" hidden="1" customHeight="1">
      <c r="A5" s="5" t="s">
        <v>9</v>
      </c>
    </row>
    <row r="6" spans="1:8" hidden="1">
      <c r="A6" s="5" t="s">
        <v>10</v>
      </c>
    </row>
    <row r="7" spans="1:8" s="1" customFormat="1">
      <c r="A7" s="153" t="s">
        <v>62</v>
      </c>
      <c r="B7" s="153"/>
      <c r="C7" s="9" t="s">
        <v>63</v>
      </c>
      <c r="D7" s="10" t="s">
        <v>64</v>
      </c>
      <c r="E7" s="10" t="s">
        <v>65</v>
      </c>
      <c r="F7" s="10" t="s">
        <v>66</v>
      </c>
      <c r="G7" s="10" t="s">
        <v>67</v>
      </c>
      <c r="H7" s="11" t="s">
        <v>68</v>
      </c>
    </row>
    <row r="8" spans="1:8" s="1" customFormat="1" ht="15.45">
      <c r="A8" s="154" t="s">
        <v>69</v>
      </c>
      <c r="B8" s="154"/>
      <c r="C8" s="154"/>
      <c r="D8" s="154"/>
      <c r="E8" s="154"/>
      <c r="F8" s="154"/>
      <c r="G8" s="12"/>
      <c r="H8" s="13"/>
    </row>
    <row r="9" spans="1:8" s="2" customFormat="1" ht="43.4" customHeight="1">
      <c r="A9" s="138" t="s">
        <v>70</v>
      </c>
      <c r="B9" s="143" t="s">
        <v>19</v>
      </c>
      <c r="C9" s="14" t="s">
        <v>71</v>
      </c>
      <c r="D9" s="15">
        <v>1000</v>
      </c>
      <c r="E9" s="15">
        <v>1</v>
      </c>
      <c r="F9" s="15">
        <v>25</v>
      </c>
      <c r="G9" s="15">
        <f t="shared" ref="G9:G17" si="0">D9*E9*F9</f>
        <v>25000</v>
      </c>
      <c r="H9" s="16"/>
    </row>
    <row r="10" spans="1:8" s="2" customFormat="1" ht="43.4" customHeight="1">
      <c r="A10" s="139"/>
      <c r="B10" s="144"/>
      <c r="C10" s="14" t="s">
        <v>72</v>
      </c>
      <c r="D10" s="15">
        <v>1000</v>
      </c>
      <c r="E10" s="15">
        <v>1</v>
      </c>
      <c r="F10" s="15">
        <v>78</v>
      </c>
      <c r="G10" s="15">
        <f t="shared" si="0"/>
        <v>78000</v>
      </c>
      <c r="H10" s="16"/>
    </row>
    <row r="11" spans="1:8" s="2" customFormat="1" ht="42.65" customHeight="1">
      <c r="A11" s="139"/>
      <c r="B11" s="144"/>
      <c r="C11" s="14" t="s">
        <v>73</v>
      </c>
      <c r="D11" s="15">
        <v>1000</v>
      </c>
      <c r="E11" s="15">
        <v>1</v>
      </c>
      <c r="F11" s="15">
        <v>75</v>
      </c>
      <c r="G11" s="15">
        <f t="shared" si="0"/>
        <v>75000</v>
      </c>
      <c r="H11" s="16"/>
    </row>
    <row r="12" spans="1:8" s="2" customFormat="1" ht="42.65" customHeight="1">
      <c r="A12" s="139"/>
      <c r="B12" s="144"/>
      <c r="C12" s="14" t="s">
        <v>74</v>
      </c>
      <c r="D12" s="15">
        <v>1000</v>
      </c>
      <c r="E12" s="15">
        <v>1</v>
      </c>
      <c r="F12" s="15">
        <v>24</v>
      </c>
      <c r="G12" s="15">
        <f t="shared" si="0"/>
        <v>24000</v>
      </c>
      <c r="H12" s="16"/>
    </row>
    <row r="13" spans="1:8" s="2" customFormat="1" ht="42.65" customHeight="1">
      <c r="A13" s="139"/>
      <c r="B13" s="144"/>
      <c r="C13" s="14" t="s">
        <v>75</v>
      </c>
      <c r="D13" s="15">
        <v>1000</v>
      </c>
      <c r="E13" s="15">
        <v>5</v>
      </c>
      <c r="F13" s="15">
        <v>5</v>
      </c>
      <c r="G13" s="15">
        <f t="shared" si="0"/>
        <v>25000</v>
      </c>
      <c r="H13" s="16"/>
    </row>
    <row r="14" spans="1:8" s="2" customFormat="1" ht="42.65" customHeight="1">
      <c r="A14" s="140"/>
      <c r="B14" s="145"/>
      <c r="C14" s="14" t="s">
        <v>76</v>
      </c>
      <c r="D14" s="15">
        <v>1000</v>
      </c>
      <c r="E14" s="15">
        <v>2</v>
      </c>
      <c r="F14" s="15">
        <v>2</v>
      </c>
      <c r="G14" s="15">
        <f t="shared" si="0"/>
        <v>4000</v>
      </c>
      <c r="H14" s="16"/>
    </row>
    <row r="15" spans="1:8" s="2" customFormat="1" ht="30.65" customHeight="1">
      <c r="A15" s="138" t="s">
        <v>77</v>
      </c>
      <c r="B15" s="143"/>
      <c r="C15" s="14" t="s">
        <v>78</v>
      </c>
      <c r="D15" s="15">
        <v>30000</v>
      </c>
      <c r="E15" s="17">
        <v>1</v>
      </c>
      <c r="F15" s="17">
        <v>5</v>
      </c>
      <c r="G15" s="15">
        <f t="shared" si="0"/>
        <v>150000</v>
      </c>
      <c r="H15" s="16"/>
    </row>
    <row r="16" spans="1:8" s="2" customFormat="1" ht="28" customHeight="1">
      <c r="A16" s="140"/>
      <c r="B16" s="145"/>
      <c r="C16" s="14" t="s">
        <v>21</v>
      </c>
      <c r="D16" s="15">
        <v>150</v>
      </c>
      <c r="E16" s="17">
        <v>1</v>
      </c>
      <c r="F16" s="17">
        <v>102</v>
      </c>
      <c r="G16" s="15">
        <f t="shared" si="0"/>
        <v>15300</v>
      </c>
      <c r="H16" s="16"/>
    </row>
    <row r="17" spans="1:8" s="2" customFormat="1" ht="89.25" customHeight="1">
      <c r="A17" s="141" t="s">
        <v>79</v>
      </c>
      <c r="B17" s="18" t="s">
        <v>80</v>
      </c>
      <c r="C17" s="19" t="s">
        <v>81</v>
      </c>
      <c r="D17" s="15">
        <v>300</v>
      </c>
      <c r="E17" s="15">
        <v>1</v>
      </c>
      <c r="F17" s="17">
        <v>222</v>
      </c>
      <c r="G17" s="15">
        <f t="shared" si="0"/>
        <v>66600</v>
      </c>
      <c r="H17" s="16"/>
    </row>
    <row r="18" spans="1:8" s="2" customFormat="1" ht="33.65" customHeight="1">
      <c r="A18" s="142"/>
      <c r="B18" s="16"/>
      <c r="C18" s="20"/>
      <c r="D18" s="21"/>
      <c r="E18" s="15"/>
      <c r="F18" s="17"/>
      <c r="G18" s="15"/>
      <c r="H18" s="16"/>
    </row>
    <row r="19" spans="1:8" s="2" customFormat="1" ht="27.75" customHeight="1">
      <c r="A19" s="16" t="s">
        <v>82</v>
      </c>
      <c r="B19" s="16" t="s">
        <v>83</v>
      </c>
      <c r="C19" s="19"/>
      <c r="D19" s="15">
        <v>4000</v>
      </c>
      <c r="E19" s="15">
        <v>6</v>
      </c>
      <c r="F19" s="15">
        <v>1</v>
      </c>
      <c r="G19" s="15">
        <f>D19*E19*F19</f>
        <v>24000</v>
      </c>
      <c r="H19" s="16"/>
    </row>
    <row r="20" spans="1:8" s="1" customFormat="1" ht="15" customHeight="1">
      <c r="A20" s="149" t="s">
        <v>84</v>
      </c>
      <c r="B20" s="149"/>
      <c r="C20" s="149"/>
      <c r="D20" s="149"/>
      <c r="E20" s="149"/>
      <c r="F20" s="149"/>
      <c r="G20" s="22"/>
      <c r="H20" s="22"/>
    </row>
    <row r="21" spans="1:8" s="1" customFormat="1" ht="15" customHeight="1">
      <c r="A21" s="150" t="s">
        <v>85</v>
      </c>
      <c r="B21" s="150"/>
      <c r="C21" s="19" t="s">
        <v>86</v>
      </c>
      <c r="D21" s="15">
        <v>1500</v>
      </c>
      <c r="E21" s="15">
        <v>1</v>
      </c>
      <c r="F21" s="15">
        <v>1</v>
      </c>
      <c r="G21" s="15">
        <f>D21*E21*F21</f>
        <v>1500</v>
      </c>
      <c r="H21" s="19"/>
    </row>
    <row r="22" spans="1:8" s="2" customFormat="1" ht="14.25" customHeight="1">
      <c r="A22" s="146" t="s">
        <v>87</v>
      </c>
      <c r="B22" s="146"/>
      <c r="C22" s="19" t="s">
        <v>88</v>
      </c>
      <c r="D22" s="15">
        <v>600</v>
      </c>
      <c r="E22" s="15">
        <v>1</v>
      </c>
      <c r="F22" s="15">
        <v>3</v>
      </c>
      <c r="G22" s="15">
        <f>D22*E22*F22</f>
        <v>1800</v>
      </c>
      <c r="H22" s="19"/>
    </row>
    <row r="23" spans="1:8" s="2" customFormat="1" ht="14.25" customHeight="1">
      <c r="A23" s="146"/>
      <c r="B23" s="146"/>
      <c r="C23" s="19" t="s">
        <v>89</v>
      </c>
      <c r="D23" s="15">
        <v>1100</v>
      </c>
      <c r="E23" s="15">
        <v>1</v>
      </c>
      <c r="F23" s="15">
        <v>1</v>
      </c>
      <c r="G23" s="15">
        <f>D22*E23*F22</f>
        <v>1800</v>
      </c>
      <c r="H23" s="19"/>
    </row>
    <row r="24" spans="1:8" s="2" customFormat="1">
      <c r="A24" s="146" t="s">
        <v>90</v>
      </c>
      <c r="B24" s="146"/>
      <c r="C24" s="19" t="s">
        <v>91</v>
      </c>
      <c r="D24" s="15">
        <v>2800</v>
      </c>
      <c r="E24" s="17">
        <v>1</v>
      </c>
      <c r="F24" s="15">
        <v>2</v>
      </c>
      <c r="G24" s="17">
        <f>D23*E24*F23</f>
        <v>1100</v>
      </c>
      <c r="H24" s="19"/>
    </row>
    <row r="25" spans="1:8" s="2" customFormat="1" ht="14.25" customHeight="1">
      <c r="A25" s="146" t="s">
        <v>92</v>
      </c>
      <c r="B25" s="146"/>
      <c r="C25" s="19" t="s">
        <v>93</v>
      </c>
      <c r="D25" s="15">
        <v>1000</v>
      </c>
      <c r="E25" s="15">
        <v>1</v>
      </c>
      <c r="F25" s="15">
        <v>1</v>
      </c>
      <c r="G25" s="15">
        <f>D24*E25*F24</f>
        <v>5600</v>
      </c>
      <c r="H25" s="19"/>
    </row>
    <row r="26" spans="1:8" s="2" customFormat="1" ht="14.25" customHeight="1">
      <c r="A26" s="146"/>
      <c r="B26" s="146"/>
      <c r="C26" s="20" t="s">
        <v>94</v>
      </c>
      <c r="D26" s="15">
        <v>1500</v>
      </c>
      <c r="E26" s="15">
        <v>1</v>
      </c>
      <c r="F26" s="17">
        <v>1</v>
      </c>
      <c r="G26" s="15">
        <f>D25*E26*F25</f>
        <v>1000</v>
      </c>
      <c r="H26" s="19"/>
    </row>
    <row r="27" spans="1:8" s="2" customFormat="1">
      <c r="A27" s="146" t="s">
        <v>95</v>
      </c>
      <c r="B27" s="146"/>
      <c r="C27" s="19" t="s">
        <v>96</v>
      </c>
      <c r="D27" s="15">
        <v>1000</v>
      </c>
      <c r="E27" s="15">
        <v>1</v>
      </c>
      <c r="F27" s="15">
        <v>2</v>
      </c>
      <c r="G27" s="15">
        <f>D27*E27*F27</f>
        <v>2000</v>
      </c>
      <c r="H27" s="19"/>
    </row>
    <row r="28" spans="1:8" s="2" customFormat="1" ht="14.25" customHeight="1">
      <c r="A28" s="146"/>
      <c r="B28" s="146"/>
      <c r="C28" s="19" t="s">
        <v>89</v>
      </c>
      <c r="D28" s="15">
        <v>1100</v>
      </c>
      <c r="E28" s="15">
        <v>1</v>
      </c>
      <c r="F28" s="15">
        <v>1</v>
      </c>
      <c r="G28" s="15">
        <f>D28*E28*F28</f>
        <v>1100</v>
      </c>
      <c r="H28" s="19"/>
    </row>
    <row r="29" spans="1:8" s="2" customFormat="1" ht="14.25" customHeight="1">
      <c r="A29" s="146"/>
      <c r="B29" s="146"/>
      <c r="C29" s="20" t="s">
        <v>94</v>
      </c>
      <c r="D29" s="15">
        <v>1500</v>
      </c>
      <c r="E29" s="17">
        <v>1</v>
      </c>
      <c r="F29" s="17">
        <v>2</v>
      </c>
      <c r="G29" s="17">
        <f>D29*E29*F29</f>
        <v>3000</v>
      </c>
      <c r="H29" s="19"/>
    </row>
    <row r="30" spans="1:8" s="2" customFormat="1" ht="14.25" customHeight="1">
      <c r="A30" s="146" t="s">
        <v>97</v>
      </c>
      <c r="B30" s="146"/>
      <c r="C30" s="19" t="s">
        <v>98</v>
      </c>
      <c r="D30" s="15">
        <v>4500</v>
      </c>
      <c r="E30" s="15">
        <v>1</v>
      </c>
      <c r="F30" s="15">
        <v>2</v>
      </c>
      <c r="G30" s="15">
        <f t="shared" ref="G30:G38" si="1">D30*E30*F30</f>
        <v>9000</v>
      </c>
      <c r="H30" s="19"/>
    </row>
    <row r="31" spans="1:8" s="2" customFormat="1">
      <c r="A31" s="146" t="s">
        <v>99</v>
      </c>
      <c r="B31" s="146"/>
      <c r="C31" s="19" t="s">
        <v>93</v>
      </c>
      <c r="D31" s="15">
        <v>1000</v>
      </c>
      <c r="E31" s="15">
        <v>1</v>
      </c>
      <c r="F31" s="15">
        <v>3</v>
      </c>
      <c r="G31" s="15">
        <f t="shared" si="1"/>
        <v>3000</v>
      </c>
      <c r="H31" s="19"/>
    </row>
    <row r="32" spans="1:8" s="2" customFormat="1" ht="14.25" customHeight="1">
      <c r="A32" s="146"/>
      <c r="B32" s="146"/>
      <c r="C32" s="19" t="s">
        <v>89</v>
      </c>
      <c r="D32" s="15">
        <v>1100</v>
      </c>
      <c r="E32" s="15">
        <v>1</v>
      </c>
      <c r="F32" s="15">
        <v>1</v>
      </c>
      <c r="G32" s="15">
        <f t="shared" si="1"/>
        <v>1100</v>
      </c>
      <c r="H32" s="19"/>
    </row>
    <row r="33" spans="1:8" s="2" customFormat="1" ht="14.25" customHeight="1">
      <c r="A33" s="146" t="s">
        <v>100</v>
      </c>
      <c r="B33" s="146"/>
      <c r="C33" s="19" t="s">
        <v>88</v>
      </c>
      <c r="D33" s="15">
        <v>600</v>
      </c>
      <c r="E33" s="15">
        <v>1</v>
      </c>
      <c r="F33" s="15">
        <v>3</v>
      </c>
      <c r="G33" s="15">
        <f t="shared" si="1"/>
        <v>1800</v>
      </c>
      <c r="H33" s="19"/>
    </row>
    <row r="34" spans="1:8" s="2" customFormat="1" ht="14.25" customHeight="1">
      <c r="A34" s="146"/>
      <c r="B34" s="146"/>
      <c r="C34" s="19" t="s">
        <v>89</v>
      </c>
      <c r="D34" s="15">
        <v>1100</v>
      </c>
      <c r="E34" s="15">
        <v>1</v>
      </c>
      <c r="F34" s="15">
        <v>1</v>
      </c>
      <c r="G34" s="15">
        <f t="shared" si="1"/>
        <v>1100</v>
      </c>
      <c r="H34" s="19"/>
    </row>
    <row r="35" spans="1:8" s="2" customFormat="1" ht="14.25" customHeight="1">
      <c r="A35" s="146" t="s">
        <v>101</v>
      </c>
      <c r="B35" s="146"/>
      <c r="C35" s="19" t="s">
        <v>102</v>
      </c>
      <c r="D35" s="15">
        <v>600</v>
      </c>
      <c r="E35" s="15">
        <v>1</v>
      </c>
      <c r="F35" s="15">
        <v>3</v>
      </c>
      <c r="G35" s="15">
        <f t="shared" si="1"/>
        <v>1800</v>
      </c>
      <c r="H35" s="19"/>
    </row>
    <row r="36" spans="1:8" s="2" customFormat="1" ht="14.25" customHeight="1">
      <c r="A36" s="146"/>
      <c r="B36" s="146"/>
      <c r="C36" s="19" t="s">
        <v>89</v>
      </c>
      <c r="D36" s="15">
        <v>1100</v>
      </c>
      <c r="E36" s="15">
        <v>1</v>
      </c>
      <c r="F36" s="15">
        <v>1</v>
      </c>
      <c r="G36" s="15">
        <f t="shared" si="1"/>
        <v>1100</v>
      </c>
      <c r="H36" s="19"/>
    </row>
    <row r="37" spans="1:8" s="2" customFormat="1">
      <c r="A37" s="146" t="s">
        <v>103</v>
      </c>
      <c r="B37" s="146"/>
      <c r="C37" s="19" t="s">
        <v>93</v>
      </c>
      <c r="D37" s="15">
        <v>1000</v>
      </c>
      <c r="E37" s="15">
        <v>1</v>
      </c>
      <c r="F37" s="15">
        <v>3</v>
      </c>
      <c r="G37" s="15">
        <f t="shared" si="1"/>
        <v>3000</v>
      </c>
      <c r="H37" s="19"/>
    </row>
    <row r="38" spans="1:8" s="2" customFormat="1" ht="14.25" customHeight="1">
      <c r="A38" s="146"/>
      <c r="B38" s="146"/>
      <c r="C38" s="19" t="s">
        <v>89</v>
      </c>
      <c r="D38" s="15">
        <v>1100</v>
      </c>
      <c r="E38" s="15">
        <v>1</v>
      </c>
      <c r="F38" s="15">
        <v>1</v>
      </c>
      <c r="G38" s="15">
        <f t="shared" si="1"/>
        <v>1100</v>
      </c>
      <c r="H38" s="19"/>
    </row>
    <row r="39" spans="1:8" s="2" customFormat="1" ht="16.5" customHeight="1">
      <c r="A39" s="149" t="s">
        <v>104</v>
      </c>
      <c r="B39" s="149"/>
      <c r="C39" s="149"/>
      <c r="D39" s="149"/>
      <c r="E39" s="149"/>
      <c r="F39" s="149"/>
      <c r="G39" s="13"/>
      <c r="H39" s="13"/>
    </row>
    <row r="40" spans="1:8" s="2" customFormat="1" ht="30.75" customHeight="1">
      <c r="A40" s="147" t="s">
        <v>105</v>
      </c>
      <c r="B40" s="148"/>
      <c r="C40" s="23"/>
      <c r="D40" s="15">
        <v>800</v>
      </c>
      <c r="E40" s="15">
        <v>2</v>
      </c>
      <c r="F40" s="15">
        <v>12</v>
      </c>
      <c r="G40" s="15">
        <f>D40*E40*F40</f>
        <v>19200</v>
      </c>
      <c r="H40" s="16" t="s">
        <v>106</v>
      </c>
    </row>
    <row r="41" spans="1:8" s="2" customFormat="1" ht="30.75" customHeight="1">
      <c r="A41" s="147" t="s">
        <v>107</v>
      </c>
      <c r="B41" s="148"/>
      <c r="C41" s="23"/>
      <c r="D41" s="15">
        <v>100</v>
      </c>
      <c r="E41" s="15">
        <v>1</v>
      </c>
      <c r="F41" s="15">
        <v>12</v>
      </c>
      <c r="G41" s="15">
        <f>D41*E41*F41</f>
        <v>1200</v>
      </c>
      <c r="H41" s="16" t="s">
        <v>106</v>
      </c>
    </row>
    <row r="42" spans="1:8" s="2" customFormat="1" ht="16.5" customHeight="1">
      <c r="A42" s="149" t="s">
        <v>108</v>
      </c>
      <c r="B42" s="149"/>
      <c r="C42" s="149"/>
      <c r="D42" s="149"/>
      <c r="E42" s="149"/>
      <c r="F42" s="149"/>
      <c r="G42" s="13"/>
      <c r="H42" s="13"/>
    </row>
    <row r="43" spans="1:8" s="2" customFormat="1" ht="28.5" customHeight="1">
      <c r="A43" s="147" t="s">
        <v>109</v>
      </c>
      <c r="B43" s="148"/>
      <c r="C43" s="19"/>
      <c r="D43" s="24">
        <v>200</v>
      </c>
      <c r="E43" s="24">
        <v>3</v>
      </c>
      <c r="F43" s="15">
        <v>12</v>
      </c>
      <c r="G43" s="15">
        <f>D43*E43*F43</f>
        <v>7200</v>
      </c>
      <c r="H43" s="16" t="s">
        <v>106</v>
      </c>
    </row>
    <row r="44" spans="1:8" s="2" customFormat="1" ht="30.75" customHeight="1">
      <c r="A44" s="147" t="s">
        <v>110</v>
      </c>
      <c r="B44" s="148"/>
      <c r="C44" s="23" t="s">
        <v>111</v>
      </c>
      <c r="D44" s="15">
        <v>20000</v>
      </c>
      <c r="E44" s="15">
        <v>1</v>
      </c>
      <c r="F44" s="15">
        <v>1</v>
      </c>
      <c r="G44" s="15">
        <f>D44*E44*F44</f>
        <v>20000</v>
      </c>
      <c r="H44" s="16" t="s">
        <v>106</v>
      </c>
    </row>
    <row r="45" spans="1:8" s="2" customFormat="1" ht="30.75" customHeight="1">
      <c r="A45" s="147" t="s">
        <v>112</v>
      </c>
      <c r="B45" s="148"/>
      <c r="C45" s="23"/>
      <c r="D45" s="15">
        <v>500</v>
      </c>
      <c r="E45" s="15">
        <v>1</v>
      </c>
      <c r="F45" s="15">
        <v>94</v>
      </c>
      <c r="G45" s="15">
        <f>D45*E45*F45</f>
        <v>47000</v>
      </c>
      <c r="H45" s="16" t="s">
        <v>113</v>
      </c>
    </row>
    <row r="46" spans="1:8" s="3" customFormat="1" ht="15" customHeight="1">
      <c r="A46" s="136" t="s">
        <v>26</v>
      </c>
      <c r="B46" s="136"/>
      <c r="C46" s="136"/>
      <c r="D46" s="136"/>
      <c r="E46" s="136"/>
      <c r="F46" s="136"/>
      <c r="G46" s="26">
        <f>SUM(G9:G45)</f>
        <v>623400</v>
      </c>
    </row>
    <row r="47" spans="1:8" s="3" customFormat="1" ht="15" customHeight="1">
      <c r="A47" s="136" t="s">
        <v>114</v>
      </c>
      <c r="B47" s="136"/>
      <c r="C47" s="136"/>
      <c r="D47" s="136"/>
      <c r="E47" s="136"/>
      <c r="F47" s="136"/>
      <c r="G47" s="25">
        <f>G46*0.1</f>
        <v>62340</v>
      </c>
    </row>
    <row r="48" spans="1:8" s="3" customFormat="1" ht="15" customHeight="1">
      <c r="A48" s="136" t="s">
        <v>115</v>
      </c>
      <c r="B48" s="136"/>
      <c r="C48" s="136"/>
      <c r="D48" s="136"/>
      <c r="E48" s="136"/>
      <c r="F48" s="136"/>
      <c r="G48" s="25">
        <f>G47*0.055</f>
        <v>3428.7</v>
      </c>
    </row>
    <row r="49" spans="1:7" s="3" customFormat="1" ht="15" customHeight="1">
      <c r="A49" s="137" t="s">
        <v>116</v>
      </c>
      <c r="B49" s="137"/>
      <c r="C49" s="137"/>
      <c r="D49" s="137"/>
      <c r="E49" s="137"/>
      <c r="F49" s="137"/>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总计</vt:lpstr>
      <vt:lpstr>Sheet3</vt:lpstr>
      <vt:lpstr>旅行社</vt:lpstr>
      <vt:lpstr>机票-六折版 </vt:lpstr>
      <vt:lpstr>希尔顿</vt:lpstr>
      <vt:lpstr>旅行社!Print_Area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2019-08-05T09:20:23Z</cp:lastPrinted>
  <dcterms:created xsi:type="dcterms:W3CDTF">1996-12-17T01:32:00Z</dcterms:created>
  <dcterms:modified xsi:type="dcterms:W3CDTF">2019-08-05T10:00:56Z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