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385" activeTab="1"/>
  </bookViews>
  <sheets>
    <sheet name="Summary" sheetId="20" r:id="rId1"/>
    <sheet name="Standard Conference Small " sheetId="21" r:id="rId2"/>
  </sheets>
  <definedNames>
    <definedName name="_xlnm.Print_Area" localSheetId="1">'Standard Conference Small '!#REF!</definedName>
  </definedNames>
  <calcPr calcId="144525"/>
</workbook>
</file>

<file path=xl/sharedStrings.xml><?xml version="1.0" encoding="utf-8"?>
<sst xmlns="http://schemas.openxmlformats.org/spreadsheetml/2006/main" count="208" uniqueCount="164">
  <si>
    <t>Company Information and Offer Summary(English Only)</t>
  </si>
  <si>
    <t xml:space="preserve">Project Name: </t>
  </si>
  <si>
    <t>BMW体验中心11.21-22研讨会</t>
  </si>
  <si>
    <t>Quotation Date:</t>
  </si>
  <si>
    <t>2022.11.2</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</si>
  <si>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</si>
  <si>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</si>
  <si>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</si>
  <si>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</si>
  <si>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</si>
  <si>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</si>
  <si>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</si>
  <si>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</si>
  <si>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</si>
  <si>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</si>
  <si>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</si>
  <si>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</si>
  <si>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</si>
  <si>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</si>
  <si>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</si>
  <si>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</si>
  <si>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</si>
  <si>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</si>
  <si>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BMW体验中心11.21-24研讨会</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</si>
  <si>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</si>
  <si>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</si>
  <si>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</si>
  <si>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</si>
  <si>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</si>
  <si>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</si>
  <si>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</si>
  <si>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</si>
  <si>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</si>
  <si>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</si>
  <si>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</si>
  <si>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</si>
  <si>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</si>
  <si>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</si>
  <si>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</si>
  <si>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</si>
  <si>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</si>
  <si>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</si>
  <si>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</si>
  <si>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</si>
  <si>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</si>
  <si>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</si>
  <si>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</si>
  <si>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</si>
  <si>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</si>
  <si>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</si>
  <si>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</si>
  <si>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</si>
  <si>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</si>
  <si>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</si>
  <si>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</si>
  <si>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</si>
  <si>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</si>
  <si>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</si>
  <si>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</si>
  <si>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</si>
  <si>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</si>
  <si>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</si>
  <si>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</si>
  <si>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</si>
  <si>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</si>
  <si>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</si>
  <si>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</si>
  <si>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</si>
  <si>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</si>
  <si>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</si>
  <si>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</si>
  <si>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</si>
  <si>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</si>
  <si>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</si>
  <si>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</si>
  <si>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</si>
  <si>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</si>
  <si>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</si>
  <si>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</si>
  <si>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</si>
  <si>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</si>
  <si>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</si>
  <si>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</si>
  <si>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</si>
  <si>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</si>
  <si>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</si>
  <si>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</si>
  <si>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</si>
  <si>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</si>
  <si>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</si>
  <si>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</si>
  <si>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</si>
  <si>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</si>
  <si>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</si>
  <si>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</si>
  <si>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</si>
  <si>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</si>
  <si>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</si>
  <si>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</si>
  <si>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</si>
  <si>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</si>
  <si>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</si>
  <si>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</si>
  <si>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</si>
  <si>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经销商往返机票</t>
  </si>
  <si>
    <t>II A2</t>
  </si>
  <si>
    <t>Traffic</t>
  </si>
  <si>
    <t>unit</t>
  </si>
  <si>
    <t>经销商市内交通</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</si>
  <si>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</si>
  <si>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</si>
  <si>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</si>
  <si>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</si>
  <si>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</si>
  <si>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</si>
  <si>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</si>
  <si>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</si>
  <si>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</si>
  <si>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</si>
  <si>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</si>
  <si>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</si>
  <si>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伴手礼：印刷照片+相框，含照片打印设备</t>
  </si>
  <si>
    <t>III A 2</t>
  </si>
  <si>
    <t>Temporary licence</t>
  </si>
  <si>
    <t>临时牌照</t>
  </si>
  <si>
    <t>III A</t>
  </si>
  <si>
    <t>Sub-Total Materials</t>
  </si>
  <si>
    <t>III</t>
  </si>
  <si>
    <t>Total Logistics &amp; Operation</t>
  </si>
  <si>
    <t>Hospitality</t>
  </si>
  <si>
    <t>IV A 1</t>
  </si>
  <si>
    <t>Venue rental event date(s)</t>
  </si>
  <si>
    <t>pax</t>
  </si>
  <si>
    <t>BMW驾驶中心场租（税后）11.21-22</t>
  </si>
  <si>
    <t>IV A 2</t>
  </si>
  <si>
    <t>Accomodation</t>
  </si>
  <si>
    <t>上海凯宾斯基酒店，单人间含早</t>
  </si>
  <si>
    <t>IV A 3</t>
  </si>
  <si>
    <t>33座大巴，酒店-BMW驾驶中心接送、送机费用，11.21-11.23</t>
  </si>
  <si>
    <t>IV A 4</t>
  </si>
  <si>
    <t>Lunch</t>
  </si>
  <si>
    <t>BMW驾驶中心午餐</t>
  </si>
  <si>
    <t>IV A 5</t>
  </si>
  <si>
    <t>Tea break</t>
  </si>
  <si>
    <t>BMW驾驶中心上下午茶歇</t>
  </si>
  <si>
    <t>IV A 6</t>
  </si>
  <si>
    <t>Group Dinner</t>
  </si>
  <si>
    <t>社会餐厅晚餐</t>
  </si>
  <si>
    <t>IV A 8</t>
  </si>
  <si>
    <t>Dinner</t>
  </si>
  <si>
    <t>11.22 晚餐</t>
  </si>
  <si>
    <t>IV A</t>
  </si>
  <si>
    <t xml:space="preserve">Subtotal </t>
  </si>
  <si>
    <t>IV</t>
  </si>
  <si>
    <t>Total Hospitality</t>
  </si>
  <si>
    <t>Photo &amp; Video</t>
  </si>
  <si>
    <t>Photo &amp;Video crew</t>
  </si>
  <si>
    <t>V  1</t>
  </si>
  <si>
    <t>Photo crew</t>
  </si>
  <si>
    <t>day/person</t>
  </si>
  <si>
    <r>
      <rPr>
        <sz val="14"/>
        <color theme="1"/>
        <rFont val="MINI Serif"/>
        <charset val="134"/>
      </rPr>
      <t>摄影两天，</t>
    </r>
    <r>
      <rPr>
        <sz val="14"/>
        <color theme="1"/>
        <rFont val="MINI Serif"/>
        <charset val="134"/>
      </rPr>
      <t>8</t>
    </r>
    <r>
      <rPr>
        <sz val="14"/>
        <color theme="1"/>
        <rFont val="宋体"/>
        <charset val="134"/>
      </rPr>
      <t>小时工作制</t>
    </r>
  </si>
  <si>
    <t>V A</t>
  </si>
  <si>
    <t>V</t>
  </si>
  <si>
    <t>Total Photo &amp; Video</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</si>
</sst>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
    <numFmt numFmtId="177" formatCode="#,##0.000;[Red]\-#,##0.000"/>
    <numFmt numFmtId="178" formatCode="_(* #,##0.00_);_(* \(#,##0.00\);_(* &quot;-&quot;??_);_(@_)"/>
    <numFmt numFmtId="179" formatCode="[$¥-804]#,##0"/>
    <numFmt numFmtId="180" formatCode="[$¥-411]#,##0.00;\-[$¥-411]#,##0.00"/>
    <numFmt numFmtId="181" formatCode="_-[$¥-411]* #,##0_-;\-[$¥-411]* #,##0_-;_-[$¥-411]* &quot;-&quot;_-;_-@_-"/>
    <numFmt numFmtId="182" formatCode="[$¥-411]#,##0"/>
    <numFmt numFmtId="183" formatCode="[$¥-411]#,##0.00"/>
    <numFmt numFmtId="184" formatCode="_ [$¥-804]* #,##0.00_ ;_ [$¥-804]* \-#,##0.00_ ;_ [$¥-804]* &quot;-&quot;??_ ;_ @_ "/>
    <numFmt numFmtId="185" formatCode="_(* #,##0_);_(* \(#,##0\);_(* &quot;-&quot;??_);_(@_)"/>
    <numFmt numFmtId="186" formatCode="0_);[Red]\(0\)"/>
    <numFmt numFmtId="187" formatCode="[$￥-804]#,##0.00;[Red][$￥-804]\-#,##0.00"/>
  </numFmts>
  <fonts count="43">
    <font>
      <sz val="11"/>
      <color theme="1"/>
      <name val="宋体"/>
      <charset val="134"/>
      <scheme val="minor"/>
    </font>
    <font>
      <sz val="14"/>
      <name val="MINI Serif"/>
      <charset val="134"/>
    </font>
    <font>
      <b/>
      <sz val="14"/>
      <name val="MINI Serif"/>
      <charset val="134"/>
    </font>
    <font>
      <b/>
      <sz val="14"/>
      <color theme="1"/>
      <name val="MINI Serif"/>
      <charset val="134"/>
    </font>
    <font>
      <sz val="14"/>
      <color theme="1"/>
      <name val="MINI Serif"/>
      <charset val="134"/>
    </font>
    <font>
      <sz val="14"/>
      <name val="宋体"/>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0"/>
      <name val="Arial"/>
      <charset val="134"/>
    </font>
    <font>
      <sz val="11"/>
      <color theme="1"/>
      <name val="宋体"/>
      <charset val="0"/>
      <scheme val="minor"/>
    </font>
    <font>
      <sz val="11"/>
      <color rgb="FF3F3F76"/>
      <name val="宋体"/>
      <charset val="0"/>
      <scheme val="minor"/>
    </font>
    <font>
      <sz val="10"/>
      <name val="Verdana"/>
      <charset val="134"/>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sz val="14"/>
      <color theme="1"/>
      <name val="宋体"/>
      <charset val="134"/>
    </font>
    <font>
      <b/>
      <u/>
      <sz val="12"/>
      <color indexed="10"/>
      <name val="BMWTypeRegular"/>
      <charset val="134"/>
    </font>
    <font>
      <b/>
      <sz val="12"/>
      <color rgb="FFFF0000"/>
      <name val="BMWTypeRegular"/>
      <charset val="134"/>
    </font>
  </fonts>
  <fills count="42">
    <fill>
      <patternFill patternType="none"/>
    </fill>
    <fill>
      <patternFill patternType="gray125"/>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179" fontId="17" fillId="0" borderId="0"/>
    <xf numFmtId="0" fontId="18" fillId="12" borderId="0" applyNumberFormat="0" applyBorder="0" applyAlignment="0" applyProtection="0">
      <alignment vertical="center"/>
    </xf>
    <xf numFmtId="0" fontId="19" fillId="13" borderId="17" applyNumberFormat="0" applyAlignment="0" applyProtection="0">
      <alignment vertical="center"/>
    </xf>
    <xf numFmtId="41" fontId="0" fillId="0" borderId="0" applyFont="0" applyFill="0" applyBorder="0" applyAlignment="0" applyProtection="0">
      <alignment vertical="center"/>
    </xf>
    <xf numFmtId="176" fontId="20" fillId="0" borderId="0"/>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178" fontId="0" fillId="0" borderId="0" applyFont="0" applyFill="0" applyBorder="0" applyAlignment="0" applyProtection="0"/>
    <xf numFmtId="0" fontId="22" fillId="16" borderId="0" applyNumberFormat="0" applyBorder="0" applyAlignment="0" applyProtection="0">
      <alignment vertical="center"/>
    </xf>
    <xf numFmtId="0" fontId="15"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8" applyNumberFormat="0" applyFont="0" applyAlignment="0" applyProtection="0">
      <alignment vertical="center"/>
    </xf>
    <xf numFmtId="181" fontId="0" fillId="0" borderId="0"/>
    <xf numFmtId="0" fontId="22" fillId="1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180" fontId="20" fillId="0" borderId="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176" fontId="0" fillId="0" borderId="0"/>
    <xf numFmtId="0" fontId="14" fillId="0" borderId="0"/>
    <xf numFmtId="180" fontId="20" fillId="0" borderId="0"/>
    <xf numFmtId="0" fontId="22" fillId="19" borderId="0" applyNumberFormat="0" applyBorder="0" applyAlignment="0" applyProtection="0">
      <alignment vertical="center"/>
    </xf>
    <xf numFmtId="0" fontId="24" fillId="0" borderId="20" applyNumberFormat="0" applyFill="0" applyAlignment="0" applyProtection="0">
      <alignment vertical="center"/>
    </xf>
    <xf numFmtId="0" fontId="22" fillId="20" borderId="0" applyNumberFormat="0" applyBorder="0" applyAlignment="0" applyProtection="0">
      <alignment vertical="center"/>
    </xf>
    <xf numFmtId="0" fontId="30" fillId="21" borderId="21" applyNumberFormat="0" applyAlignment="0" applyProtection="0">
      <alignment vertical="center"/>
    </xf>
    <xf numFmtId="0" fontId="31" fillId="21" borderId="17" applyNumberFormat="0" applyAlignment="0" applyProtection="0">
      <alignment vertical="center"/>
    </xf>
    <xf numFmtId="179" fontId="20" fillId="0" borderId="0"/>
    <xf numFmtId="0" fontId="32" fillId="22" borderId="22" applyNumberFormat="0" applyAlignment="0" applyProtection="0">
      <alignment vertical="center"/>
    </xf>
    <xf numFmtId="0" fontId="22" fillId="23" borderId="0" applyNumberFormat="0" applyBorder="0" applyAlignment="0" applyProtection="0">
      <alignment vertical="center"/>
    </xf>
    <xf numFmtId="183" fontId="33" fillId="0" borderId="0"/>
    <xf numFmtId="0" fontId="18" fillId="24" borderId="0" applyNumberFormat="0" applyBorder="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176" fontId="20" fillId="0" borderId="0"/>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18" fillId="2" borderId="0" applyNumberFormat="0" applyBorder="0" applyAlignment="0" applyProtection="0">
      <alignment vertical="center"/>
    </xf>
    <xf numFmtId="0" fontId="18" fillId="30" borderId="0" applyNumberFormat="0" applyBorder="0" applyAlignment="0" applyProtection="0">
      <alignment vertical="center"/>
    </xf>
    <xf numFmtId="182" fontId="20" fillId="0" borderId="0"/>
    <xf numFmtId="0" fontId="18"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179" fontId="33" fillId="0" borderId="0">
      <alignment vertical="center"/>
    </xf>
    <xf numFmtId="0" fontId="38" fillId="0" borderId="0">
      <alignment vertical="center"/>
    </xf>
    <xf numFmtId="0" fontId="18" fillId="34" borderId="0" applyNumberFormat="0" applyBorder="0" applyAlignment="0" applyProtection="0">
      <alignment vertical="center"/>
    </xf>
    <xf numFmtId="179" fontId="0" fillId="0" borderId="0"/>
    <xf numFmtId="182" fontId="20" fillId="0" borderId="0"/>
    <xf numFmtId="0" fontId="18" fillId="35" borderId="0" applyNumberFormat="0" applyBorder="0" applyAlignment="0" applyProtection="0">
      <alignment vertical="center"/>
    </xf>
    <xf numFmtId="0" fontId="22" fillId="36" borderId="0" applyNumberFormat="0" applyBorder="0" applyAlignment="0" applyProtection="0">
      <alignment vertical="center"/>
    </xf>
    <xf numFmtId="0" fontId="18" fillId="37" borderId="0" applyNumberFormat="0" applyBorder="0" applyAlignment="0" applyProtection="0">
      <alignment vertical="center"/>
    </xf>
    <xf numFmtId="0" fontId="22" fillId="38" borderId="0" applyNumberFormat="0" applyBorder="0" applyAlignment="0" applyProtection="0">
      <alignment vertical="center"/>
    </xf>
    <xf numFmtId="0" fontId="22" fillId="39" borderId="0" applyNumberFormat="0" applyBorder="0" applyAlignment="0" applyProtection="0">
      <alignment vertical="center"/>
    </xf>
    <xf numFmtId="0" fontId="18" fillId="40" borderId="0" applyNumberFormat="0" applyBorder="0" applyAlignment="0" applyProtection="0">
      <alignment vertical="center"/>
    </xf>
    <xf numFmtId="0" fontId="22" fillId="41" borderId="0" applyNumberFormat="0" applyBorder="0" applyAlignment="0" applyProtection="0">
      <alignment vertical="center"/>
    </xf>
    <xf numFmtId="183" fontId="20" fillId="0" borderId="0"/>
    <xf numFmtId="179" fontId="20" fillId="0" borderId="0"/>
    <xf numFmtId="179" fontId="20" fillId="0" borderId="0"/>
    <xf numFmtId="179" fontId="20" fillId="0" borderId="0">
      <alignment vertical="center"/>
    </xf>
    <xf numFmtId="0" fontId="20" fillId="0" borderId="0"/>
    <xf numFmtId="179" fontId="0" fillId="0" borderId="0"/>
    <xf numFmtId="0" fontId="14" fillId="0" borderId="0">
      <alignment vertical="center"/>
    </xf>
    <xf numFmtId="180" fontId="0" fillId="0" borderId="0"/>
    <xf numFmtId="180" fontId="0" fillId="0" borderId="0"/>
    <xf numFmtId="180" fontId="0" fillId="0" borderId="0"/>
    <xf numFmtId="0" fontId="39" fillId="0" borderId="0">
      <alignment vertical="center"/>
    </xf>
    <xf numFmtId="0" fontId="0" fillId="0" borderId="0"/>
    <xf numFmtId="0" fontId="0" fillId="0" borderId="0"/>
    <xf numFmtId="0" fontId="39" fillId="0" borderId="0">
      <alignment vertical="center"/>
    </xf>
    <xf numFmtId="179" fontId="0" fillId="0" borderId="0"/>
    <xf numFmtId="176" fontId="0" fillId="0" borderId="0"/>
    <xf numFmtId="0" fontId="14" fillId="0" borderId="0">
      <alignment vertical="center"/>
    </xf>
    <xf numFmtId="43" fontId="39" fillId="0" borderId="0" applyFont="0" applyFill="0" applyBorder="0" applyAlignment="0" applyProtection="0">
      <alignment vertical="center"/>
    </xf>
    <xf numFmtId="184" fontId="33" fillId="0" borderId="0"/>
    <xf numFmtId="180" fontId="33" fillId="0" borderId="0"/>
    <xf numFmtId="176" fontId="33" fillId="0" borderId="0"/>
    <xf numFmtId="179" fontId="33" fillId="0" borderId="0"/>
    <xf numFmtId="182" fontId="33" fillId="0" borderId="0">
      <alignment vertical="center"/>
    </xf>
    <xf numFmtId="182" fontId="33" fillId="0" borderId="0"/>
  </cellStyleXfs>
  <cellXfs count="153">
    <xf numFmtId="0" fontId="0" fillId="0" borderId="0" xfId="0"/>
    <xf numFmtId="49" fontId="1" fillId="0" borderId="0" xfId="55" applyNumberFormat="1" applyFont="1" applyAlignment="1">
      <alignment horizontal="left" vertical="center"/>
    </xf>
    <xf numFmtId="179" fontId="1" fillId="0" borderId="0" xfId="55" applyFont="1" applyAlignment="1">
      <alignment horizontal="left" vertical="center"/>
    </xf>
    <xf numFmtId="185" fontId="1" fillId="0" borderId="0" xfId="10" applyNumberFormat="1" applyFont="1" applyAlignment="1">
      <alignment horizontal="left" vertical="center"/>
    </xf>
    <xf numFmtId="176" fontId="1" fillId="0" borderId="0" xfId="55"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5" fontId="2" fillId="2" borderId="1" xfId="10" applyNumberFormat="1" applyFont="1" applyFill="1" applyBorder="1" applyAlignment="1">
      <alignment horizontal="left" vertical="center"/>
    </xf>
    <xf numFmtId="179" fontId="2" fillId="2" borderId="1" xfId="0" applyNumberFormat="1" applyFont="1" applyFill="1" applyBorder="1" applyAlignment="1">
      <alignment horizontal="left" vertical="center"/>
    </xf>
    <xf numFmtId="176" fontId="2" fillId="2" borderId="1" xfId="0" applyNumberFormat="1" applyFont="1" applyFill="1" applyBorder="1" applyAlignment="1">
      <alignment horizontal="left" vertical="center"/>
    </xf>
    <xf numFmtId="176" fontId="2" fillId="3" borderId="1" xfId="7" applyFont="1" applyFill="1" applyBorder="1" applyAlignment="1">
      <alignment horizontal="left" vertical="center"/>
    </xf>
    <xf numFmtId="185" fontId="2" fillId="3" borderId="1" xfId="10" applyNumberFormat="1" applyFont="1" applyFill="1" applyBorder="1" applyAlignment="1">
      <alignment horizontal="left" vertical="center"/>
    </xf>
    <xf numFmtId="185" fontId="2" fillId="3" borderId="1" xfId="10" applyNumberFormat="1" applyFont="1" applyFill="1" applyBorder="1" applyAlignment="1">
      <alignment horizontal="left" vertical="center" wrapText="1"/>
    </xf>
    <xf numFmtId="176" fontId="2" fillId="3" borderId="1" xfId="7"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5" fontId="2" fillId="4" borderId="1" xfId="10" applyNumberFormat="1" applyFont="1" applyFill="1" applyBorder="1" applyAlignment="1">
      <alignment horizontal="left" vertical="center"/>
    </xf>
    <xf numFmtId="179" fontId="2" fillId="4" borderId="1" xfId="0" applyNumberFormat="1" applyFont="1" applyFill="1" applyBorder="1" applyAlignment="1">
      <alignment horizontal="left" vertical="center"/>
    </xf>
    <xf numFmtId="176" fontId="2" fillId="4" borderId="1" xfId="0" applyNumberFormat="1" applyFont="1" applyFill="1" applyBorder="1" applyAlignment="1">
      <alignment horizontal="left" vertical="center"/>
    </xf>
    <xf numFmtId="49" fontId="2" fillId="5" borderId="2" xfId="79" applyNumberFormat="1" applyFont="1" applyFill="1" applyBorder="1" applyAlignment="1">
      <alignment horizontal="left" vertical="center"/>
    </xf>
    <xf numFmtId="176" fontId="2" fillId="5" borderId="1" xfId="84" applyFont="1" applyFill="1" applyBorder="1" applyAlignment="1">
      <alignment horizontal="left" vertical="center"/>
    </xf>
    <xf numFmtId="185" fontId="2" fillId="5" borderId="1" xfId="10" applyNumberFormat="1" applyFont="1" applyFill="1" applyBorder="1" applyAlignment="1">
      <alignment horizontal="left" vertical="center"/>
    </xf>
    <xf numFmtId="185" fontId="2" fillId="5" borderId="1" xfId="10" applyNumberFormat="1" applyFont="1" applyFill="1" applyBorder="1" applyAlignment="1">
      <alignment horizontal="left" vertical="center" wrapText="1"/>
    </xf>
    <xf numFmtId="176" fontId="2" fillId="5" borderId="1" xfId="42" applyFont="1" applyFill="1" applyBorder="1" applyAlignment="1">
      <alignment horizontal="left" vertical="center" wrapText="1"/>
    </xf>
    <xf numFmtId="0" fontId="1" fillId="0" borderId="1" xfId="33" applyNumberFormat="1" applyFont="1" applyBorder="1" applyAlignment="1">
      <alignment horizontal="left" vertical="center"/>
    </xf>
    <xf numFmtId="179" fontId="1" fillId="0" borderId="1" xfId="69" applyFont="1" applyBorder="1" applyAlignment="1">
      <alignment horizontal="left" vertical="center" wrapText="1"/>
    </xf>
    <xf numFmtId="185" fontId="1" fillId="0" borderId="1" xfId="10" applyNumberFormat="1" applyFont="1" applyFill="1" applyBorder="1" applyAlignment="1">
      <alignment horizontal="left" vertical="center" wrapText="1"/>
    </xf>
    <xf numFmtId="185" fontId="1" fillId="0" borderId="1" xfId="10" applyNumberFormat="1" applyFont="1" applyFill="1" applyBorder="1" applyAlignment="1">
      <alignment horizontal="right" vertical="center" wrapText="1"/>
    </xf>
    <xf numFmtId="179" fontId="1" fillId="6" borderId="1" xfId="69" applyFont="1" applyFill="1" applyBorder="1" applyAlignment="1">
      <alignment vertical="center"/>
    </xf>
    <xf numFmtId="179" fontId="1" fillId="6" borderId="1" xfId="55" applyFont="1" applyFill="1" applyBorder="1" applyAlignment="1">
      <alignment horizontal="left" vertical="center"/>
    </xf>
    <xf numFmtId="179" fontId="2" fillId="3" borderId="3" xfId="33" applyFont="1" applyFill="1" applyBorder="1" applyAlignment="1">
      <alignment horizontal="left" vertical="center"/>
    </xf>
    <xf numFmtId="179" fontId="2" fillId="3" borderId="4" xfId="33" applyFont="1" applyFill="1" applyBorder="1" applyAlignment="1">
      <alignment horizontal="left" vertical="center"/>
    </xf>
    <xf numFmtId="185" fontId="2" fillId="3" borderId="4" xfId="10" applyNumberFormat="1" applyFont="1" applyFill="1" applyBorder="1" applyAlignment="1">
      <alignment horizontal="left" vertical="center"/>
    </xf>
    <xf numFmtId="185" fontId="2" fillId="3" borderId="4" xfId="10" applyNumberFormat="1" applyFont="1" applyFill="1" applyBorder="1" applyAlignment="1">
      <alignment horizontal="left" vertical="center" wrapText="1"/>
    </xf>
    <xf numFmtId="176" fontId="2" fillId="3" borderId="4" xfId="33" applyNumberFormat="1" applyFont="1" applyFill="1" applyBorder="1" applyAlignment="1">
      <alignment vertical="center" wrapText="1"/>
    </xf>
    <xf numFmtId="176" fontId="2" fillId="3" borderId="4" xfId="33" applyNumberFormat="1" applyFont="1" applyFill="1" applyBorder="1" applyAlignment="1">
      <alignment horizontal="left" vertical="center" wrapText="1"/>
    </xf>
    <xf numFmtId="176" fontId="2" fillId="5" borderId="1" xfId="84" applyFont="1" applyFill="1" applyBorder="1" applyAlignment="1">
      <alignment vertical="center"/>
    </xf>
    <xf numFmtId="0" fontId="1" fillId="0" borderId="1" xfId="3" applyNumberFormat="1" applyFont="1" applyBorder="1" applyAlignment="1">
      <alignment horizontal="left" vertical="center"/>
    </xf>
    <xf numFmtId="176" fontId="1" fillId="6" borderId="1" xfId="3" applyNumberFormat="1" applyFont="1" applyFill="1" applyBorder="1" applyAlignment="1">
      <alignment horizontal="left" vertical="center" wrapText="1"/>
    </xf>
    <xf numFmtId="179" fontId="2" fillId="4" borderId="1" xfId="0" applyNumberFormat="1" applyFont="1" applyFill="1" applyBorder="1" applyAlignment="1">
      <alignment vertical="center"/>
    </xf>
    <xf numFmtId="179" fontId="1" fillId="0" borderId="0" xfId="55" applyFont="1" applyAlignment="1">
      <alignment vertical="center"/>
    </xf>
    <xf numFmtId="176" fontId="2" fillId="3" borderId="1" xfId="7" applyFont="1" applyFill="1" applyBorder="1" applyAlignment="1">
      <alignment vertical="center" wrapText="1"/>
    </xf>
    <xf numFmtId="179" fontId="1" fillId="0" borderId="1" xfId="69" applyFont="1" applyBorder="1" applyAlignment="1">
      <alignment vertical="center"/>
    </xf>
    <xf numFmtId="176" fontId="1" fillId="0" borderId="1" xfId="3" applyNumberFormat="1" applyFont="1" applyBorder="1" applyAlignment="1">
      <alignment horizontal="left" vertical="center" wrapText="1"/>
    </xf>
    <xf numFmtId="185" fontId="1" fillId="6" borderId="1" xfId="10" applyNumberFormat="1" applyFont="1" applyFill="1" applyBorder="1" applyAlignment="1">
      <alignment horizontal="left" vertical="center" wrapText="1"/>
    </xf>
    <xf numFmtId="179" fontId="2" fillId="3" borderId="1" xfId="33" applyFont="1" applyFill="1" applyBorder="1" applyAlignment="1">
      <alignment horizontal="left" vertical="center"/>
    </xf>
    <xf numFmtId="176" fontId="2" fillId="3" borderId="1" xfId="33" applyNumberFormat="1" applyFont="1" applyFill="1" applyBorder="1" applyAlignment="1">
      <alignment vertical="center" wrapText="1"/>
    </xf>
    <xf numFmtId="176" fontId="2" fillId="3" borderId="1" xfId="33"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xf>
    <xf numFmtId="0" fontId="3" fillId="4" borderId="5" xfId="0" applyFont="1" applyFill="1" applyBorder="1" applyAlignment="1">
      <alignment horizontal="left" vertical="center"/>
    </xf>
    <xf numFmtId="185" fontId="3" fillId="4" borderId="5" xfId="10" applyNumberFormat="1" applyFont="1" applyFill="1" applyBorder="1" applyAlignment="1">
      <alignment horizontal="left" vertical="center"/>
    </xf>
    <xf numFmtId="179" fontId="3" fillId="4" borderId="5" xfId="0" applyNumberFormat="1" applyFont="1" applyFill="1" applyBorder="1" applyAlignment="1">
      <alignment horizontal="left" vertical="center"/>
    </xf>
    <xf numFmtId="176" fontId="3" fillId="4" borderId="5" xfId="0" applyNumberFormat="1" applyFont="1" applyFill="1" applyBorder="1" applyAlignment="1">
      <alignment horizontal="left" vertical="center"/>
    </xf>
    <xf numFmtId="176" fontId="3" fillId="3" borderId="1" xfId="7" applyFont="1" applyFill="1" applyBorder="1" applyAlignment="1">
      <alignment horizontal="left" vertical="center"/>
    </xf>
    <xf numFmtId="185" fontId="3" fillId="3" borderId="1" xfId="10" applyNumberFormat="1" applyFont="1" applyFill="1" applyBorder="1" applyAlignment="1">
      <alignment horizontal="left" vertical="center"/>
    </xf>
    <xf numFmtId="185" fontId="3" fillId="3" borderId="1" xfId="10" applyNumberFormat="1" applyFont="1" applyFill="1" applyBorder="1" applyAlignment="1">
      <alignment horizontal="left" vertical="center" wrapText="1"/>
    </xf>
    <xf numFmtId="176" fontId="3" fillId="3" borderId="1" xfId="7" applyFont="1" applyFill="1" applyBorder="1" applyAlignment="1">
      <alignment horizontal="left" vertical="center" wrapText="1"/>
    </xf>
    <xf numFmtId="179" fontId="3" fillId="3" borderId="3" xfId="33" applyFont="1" applyFill="1" applyBorder="1" applyAlignment="1">
      <alignment horizontal="left" vertical="center"/>
    </xf>
    <xf numFmtId="179" fontId="3" fillId="3" borderId="4" xfId="33" applyFont="1" applyFill="1" applyBorder="1" applyAlignment="1">
      <alignment horizontal="left" vertical="center"/>
    </xf>
    <xf numFmtId="185" fontId="3" fillId="3" borderId="4" xfId="10" applyNumberFormat="1" applyFont="1" applyFill="1" applyBorder="1" applyAlignment="1">
      <alignment horizontal="left" vertical="center"/>
    </xf>
    <xf numFmtId="185" fontId="3" fillId="3" borderId="4" xfId="10" applyNumberFormat="1" applyFont="1" applyFill="1" applyBorder="1" applyAlignment="1">
      <alignment horizontal="left" vertical="center" wrapText="1"/>
    </xf>
    <xf numFmtId="176" fontId="3" fillId="3" borderId="4" xfId="33" applyNumberFormat="1" applyFont="1" applyFill="1" applyBorder="1" applyAlignment="1">
      <alignment horizontal="left" vertical="center" wrapText="1"/>
    </xf>
    <xf numFmtId="0" fontId="4" fillId="0" borderId="1" xfId="3" applyNumberFormat="1" applyFont="1" applyBorder="1" applyAlignment="1">
      <alignment horizontal="left" vertical="center"/>
    </xf>
    <xf numFmtId="179" fontId="4" fillId="0" borderId="1" xfId="69" applyFont="1" applyBorder="1" applyAlignment="1">
      <alignment horizontal="left" vertical="center" wrapText="1"/>
    </xf>
    <xf numFmtId="185" fontId="4" fillId="0" borderId="1" xfId="10" applyNumberFormat="1" applyFont="1" applyFill="1" applyBorder="1" applyAlignment="1">
      <alignment horizontal="left" vertical="center" wrapText="1"/>
    </xf>
    <xf numFmtId="185" fontId="4" fillId="0" borderId="1" xfId="10" applyNumberFormat="1" applyFont="1" applyFill="1" applyBorder="1" applyAlignment="1">
      <alignment horizontal="right" vertical="center" wrapText="1"/>
    </xf>
    <xf numFmtId="186" fontId="4" fillId="0" borderId="1" xfId="10" applyNumberFormat="1" applyFont="1" applyFill="1" applyBorder="1" applyAlignment="1">
      <alignment horizontal="right" vertical="center" wrapText="1"/>
    </xf>
    <xf numFmtId="179" fontId="4" fillId="0" borderId="1" xfId="69" applyFont="1" applyBorder="1" applyAlignment="1">
      <alignment horizontal="right" vertical="center"/>
    </xf>
    <xf numFmtId="176" fontId="4" fillId="0" borderId="1" xfId="3" applyNumberFormat="1" applyFont="1" applyBorder="1" applyAlignment="1">
      <alignment horizontal="left" vertical="center" wrapText="1"/>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85" fontId="3" fillId="4" borderId="1" xfId="10" applyNumberFormat="1" applyFont="1" applyFill="1" applyBorder="1" applyAlignment="1">
      <alignment horizontal="left" vertical="center"/>
    </xf>
    <xf numFmtId="179" fontId="3" fillId="4" borderId="1" xfId="0" applyNumberFormat="1" applyFont="1" applyFill="1" applyBorder="1" applyAlignment="1">
      <alignment horizontal="left" vertical="center"/>
    </xf>
    <xf numFmtId="176" fontId="3" fillId="4" borderId="1" xfId="0" applyNumberFormat="1" applyFont="1" applyFill="1" applyBorder="1" applyAlignment="1">
      <alignment horizontal="left" vertical="center"/>
    </xf>
    <xf numFmtId="179" fontId="4" fillId="0" borderId="0" xfId="55" applyFont="1" applyAlignment="1">
      <alignment horizontal="left" vertical="center"/>
    </xf>
    <xf numFmtId="185" fontId="4" fillId="0" borderId="0" xfId="10" applyNumberFormat="1" applyFont="1" applyAlignment="1">
      <alignment horizontal="left" vertical="center"/>
    </xf>
    <xf numFmtId="179" fontId="2" fillId="2" borderId="1" xfId="33" applyFont="1" applyFill="1" applyBorder="1" applyAlignment="1">
      <alignment horizontal="left" vertical="center" wrapText="1"/>
    </xf>
    <xf numFmtId="179" fontId="2" fillId="4" borderId="1" xfId="33" applyFont="1" applyFill="1" applyBorder="1" applyAlignment="1">
      <alignment horizontal="left" vertical="center" wrapText="1"/>
    </xf>
    <xf numFmtId="49" fontId="2" fillId="5" borderId="6" xfId="79" applyNumberFormat="1" applyFont="1" applyFill="1" applyBorder="1" applyAlignment="1">
      <alignment horizontal="left" vertical="center"/>
    </xf>
    <xf numFmtId="179" fontId="1" fillId="0" borderId="1" xfId="69" applyFont="1" applyBorder="1" applyAlignment="1">
      <alignment vertical="center" wrapText="1"/>
    </xf>
    <xf numFmtId="179" fontId="5" fillId="0" borderId="1" xfId="69" applyFont="1" applyBorder="1" applyAlignment="1">
      <alignment vertical="center" wrapText="1"/>
    </xf>
    <xf numFmtId="179" fontId="2" fillId="3" borderId="7" xfId="33" applyFont="1" applyFill="1" applyBorder="1" applyAlignment="1">
      <alignment horizontal="left" vertical="center" wrapText="1"/>
    </xf>
    <xf numFmtId="179" fontId="5" fillId="0" borderId="1" xfId="3" applyFont="1" applyBorder="1" applyAlignment="1">
      <alignment horizontal="left" vertical="center" wrapText="1"/>
    </xf>
    <xf numFmtId="179" fontId="5" fillId="0" borderId="6" xfId="3" applyFont="1" applyBorder="1" applyAlignment="1">
      <alignment horizontal="left" vertical="center" wrapText="1"/>
    </xf>
    <xf numFmtId="179" fontId="2" fillId="3" borderId="1" xfId="33" applyFont="1" applyFill="1" applyBorder="1" applyAlignment="1">
      <alignment horizontal="left" vertical="center" wrapText="1"/>
    </xf>
    <xf numFmtId="179" fontId="3" fillId="3" borderId="7" xfId="33" applyFont="1" applyFill="1" applyBorder="1" applyAlignment="1">
      <alignment horizontal="left" vertical="center" wrapText="1"/>
    </xf>
    <xf numFmtId="179" fontId="3" fillId="4" borderId="1" xfId="33" applyFont="1" applyFill="1" applyBorder="1" applyAlignment="1">
      <alignment horizontal="left" vertical="center" wrapText="1"/>
    </xf>
    <xf numFmtId="0" fontId="6" fillId="0" borderId="0" xfId="70" applyFont="1" applyProtection="1">
      <alignment vertical="center"/>
      <protection locked="0"/>
    </xf>
    <xf numFmtId="0" fontId="7" fillId="0" borderId="0" xfId="70" applyFont="1" applyProtection="1">
      <alignment vertical="center"/>
      <protection locked="0"/>
    </xf>
    <xf numFmtId="0" fontId="7" fillId="0" borderId="0" xfId="70" applyFont="1" applyAlignment="1" applyProtection="1">
      <alignment horizontal="left" vertical="center"/>
      <protection locked="0"/>
    </xf>
    <xf numFmtId="0" fontId="7" fillId="7" borderId="8" xfId="70" applyFont="1" applyFill="1" applyBorder="1" applyAlignment="1" applyProtection="1">
      <alignment horizontal="left" vertical="center" wrapText="1"/>
      <protection locked="0"/>
    </xf>
    <xf numFmtId="0" fontId="7" fillId="7" borderId="8" xfId="70" applyFont="1" applyFill="1" applyBorder="1" applyAlignment="1" applyProtection="1">
      <alignment horizontal="left" vertical="center"/>
      <protection locked="0"/>
    </xf>
    <xf numFmtId="0" fontId="8" fillId="8" borderId="9" xfId="70" applyFont="1" applyFill="1" applyBorder="1" applyProtection="1">
      <alignment vertical="center"/>
      <protection locked="0"/>
    </xf>
    <xf numFmtId="0" fontId="7" fillId="8" borderId="0" xfId="70" applyFont="1" applyFill="1" applyProtection="1">
      <alignment vertical="center"/>
      <protection locked="0"/>
    </xf>
    <xf numFmtId="0" fontId="8" fillId="8" borderId="10" xfId="70" applyFont="1" applyFill="1" applyBorder="1" applyProtection="1">
      <alignment vertical="center"/>
      <protection locked="0"/>
    </xf>
    <xf numFmtId="0" fontId="7" fillId="8" borderId="11" xfId="70" applyFont="1" applyFill="1" applyBorder="1" applyProtection="1">
      <alignment vertical="center"/>
      <protection locked="0"/>
    </xf>
    <xf numFmtId="0" fontId="8" fillId="8" borderId="12" xfId="70" applyFont="1" applyFill="1" applyBorder="1" applyProtection="1">
      <alignment vertical="center"/>
      <protection locked="0"/>
    </xf>
    <xf numFmtId="0" fontId="7" fillId="8" borderId="13" xfId="70" applyFont="1" applyFill="1" applyBorder="1" applyProtection="1">
      <alignment vertical="center"/>
      <protection locked="0"/>
    </xf>
    <xf numFmtId="0" fontId="7" fillId="8" borderId="9" xfId="70" applyFont="1" applyFill="1" applyBorder="1" applyProtection="1">
      <alignment vertical="center"/>
      <protection locked="0"/>
    </xf>
    <xf numFmtId="0" fontId="7" fillId="8" borderId="14" xfId="70" applyFont="1" applyFill="1" applyBorder="1" applyProtection="1">
      <alignment vertical="center"/>
      <protection locked="0"/>
    </xf>
    <xf numFmtId="0" fontId="7" fillId="8" borderId="8" xfId="70" applyFont="1" applyFill="1" applyBorder="1" applyProtection="1">
      <alignment vertical="center"/>
      <protection locked="0"/>
    </xf>
    <xf numFmtId="0" fontId="9" fillId="8" borderId="10" xfId="70" applyFont="1" applyFill="1" applyBorder="1" applyAlignment="1" applyProtection="1">
      <alignment horizontal="left" vertical="center"/>
      <protection locked="0"/>
    </xf>
    <xf numFmtId="0" fontId="10" fillId="8" borderId="11" xfId="70" applyFont="1" applyFill="1" applyBorder="1" applyAlignment="1" applyProtection="1">
      <alignment horizontal="left" vertical="center"/>
      <protection locked="0"/>
    </xf>
    <xf numFmtId="0" fontId="7" fillId="8" borderId="10" xfId="70" applyFont="1" applyFill="1" applyBorder="1" applyAlignment="1" applyProtection="1">
      <alignment horizontal="left" vertical="center"/>
      <protection locked="0"/>
    </xf>
    <xf numFmtId="0" fontId="7" fillId="8" borderId="11" xfId="70" applyFont="1" applyFill="1" applyBorder="1" applyAlignment="1" applyProtection="1">
      <alignment horizontal="left" vertical="center"/>
      <protection locked="0"/>
    </xf>
    <xf numFmtId="0" fontId="8" fillId="8" borderId="10" xfId="70" applyFont="1" applyFill="1" applyBorder="1" applyAlignment="1" applyProtection="1">
      <alignment horizontal="left" vertical="center"/>
      <protection locked="0"/>
    </xf>
    <xf numFmtId="0" fontId="8" fillId="8" borderId="11" xfId="70" applyFont="1" applyFill="1" applyBorder="1" applyAlignment="1" applyProtection="1">
      <alignment horizontal="left" vertical="center"/>
      <protection locked="0"/>
    </xf>
    <xf numFmtId="0" fontId="8" fillId="9" borderId="10" xfId="70" applyFont="1" applyFill="1" applyBorder="1" applyAlignment="1" applyProtection="1">
      <alignment horizontal="left" vertical="center"/>
      <protection locked="0"/>
    </xf>
    <xf numFmtId="0" fontId="8" fillId="9" borderId="11" xfId="70" applyFont="1" applyFill="1" applyBorder="1" applyAlignment="1" applyProtection="1">
      <alignment horizontal="left" vertical="center"/>
      <protection locked="0"/>
    </xf>
    <xf numFmtId="0" fontId="11" fillId="8" borderId="0" xfId="70" applyFont="1" applyFill="1" applyAlignment="1" applyProtection="1">
      <alignment horizontal="left" vertical="center" wrapText="1"/>
      <protection locked="0"/>
    </xf>
    <xf numFmtId="0" fontId="12" fillId="8" borderId="0" xfId="70" applyFont="1" applyFill="1" applyAlignment="1" applyProtection="1">
      <alignment horizontal="left" vertical="center"/>
      <protection locked="0"/>
    </xf>
    <xf numFmtId="0" fontId="13" fillId="8" borderId="0" xfId="70" applyFont="1" applyFill="1" applyAlignment="1" applyProtection="1">
      <alignment horizontal="left" vertical="center" wrapText="1"/>
      <protection locked="0"/>
    </xf>
    <xf numFmtId="0" fontId="13" fillId="8" borderId="0" xfId="70" applyFont="1" applyFill="1" applyAlignment="1" applyProtection="1">
      <alignment horizontal="left" vertical="center"/>
      <protection locked="0"/>
    </xf>
    <xf numFmtId="0" fontId="8" fillId="0" borderId="0" xfId="70" applyFont="1" applyProtection="1">
      <alignment vertical="center"/>
      <protection locked="0"/>
    </xf>
    <xf numFmtId="0" fontId="7" fillId="0" borderId="0" xfId="70" applyFont="1" applyAlignment="1" applyProtection="1">
      <alignment horizontal="left" vertical="center" wrapText="1"/>
      <protection locked="0"/>
    </xf>
    <xf numFmtId="0" fontId="7" fillId="0" borderId="0" xfId="70" applyFont="1" applyAlignment="1" applyProtection="1">
      <alignment horizontal="left" vertical="justify"/>
      <protection locked="0"/>
    </xf>
    <xf numFmtId="0" fontId="7" fillId="8" borderId="15" xfId="70" applyFont="1" applyFill="1" applyBorder="1" applyProtection="1">
      <alignment vertical="center"/>
      <protection locked="0"/>
    </xf>
    <xf numFmtId="0" fontId="7" fillId="8" borderId="6" xfId="70" applyFont="1" applyFill="1" applyBorder="1" applyProtection="1">
      <alignment vertical="center"/>
      <protection locked="0"/>
    </xf>
    <xf numFmtId="0" fontId="14" fillId="8" borderId="10" xfId="70" applyFill="1" applyBorder="1" applyAlignment="1" applyProtection="1">
      <alignment horizontal="center" vertical="center"/>
      <protection locked="0"/>
    </xf>
    <xf numFmtId="0" fontId="7" fillId="8" borderId="11" xfId="70" applyFont="1" applyFill="1" applyBorder="1" applyAlignment="1" applyProtection="1">
      <alignment horizontal="center" vertical="center"/>
      <protection locked="0"/>
    </xf>
    <xf numFmtId="0" fontId="7" fillId="8" borderId="6" xfId="70" applyFont="1" applyFill="1" applyBorder="1" applyAlignment="1" applyProtection="1">
      <alignment horizontal="center" vertical="center"/>
      <protection locked="0"/>
    </xf>
    <xf numFmtId="0" fontId="7" fillId="8" borderId="10" xfId="70" applyFont="1" applyFill="1" applyBorder="1" applyAlignment="1" applyProtection="1">
      <alignment horizontal="center" vertical="center"/>
      <protection locked="0"/>
    </xf>
    <xf numFmtId="0" fontId="7" fillId="8" borderId="16" xfId="70" applyFont="1" applyFill="1" applyBorder="1" applyProtection="1">
      <alignment vertical="center"/>
      <protection locked="0"/>
    </xf>
    <xf numFmtId="0" fontId="7" fillId="9" borderId="1" xfId="70" applyFont="1" applyFill="1" applyBorder="1" applyAlignment="1" applyProtection="1">
      <alignment horizontal="left" vertical="center" wrapText="1"/>
      <protection locked="0"/>
    </xf>
    <xf numFmtId="0" fontId="7" fillId="9" borderId="10" xfId="70" applyFont="1" applyFill="1" applyBorder="1" applyAlignment="1" applyProtection="1">
      <alignment horizontal="center" vertical="center"/>
      <protection locked="0"/>
    </xf>
    <xf numFmtId="0" fontId="7" fillId="9" borderId="11" xfId="70" applyFont="1" applyFill="1" applyBorder="1" applyAlignment="1" applyProtection="1">
      <alignment horizontal="center" vertical="center"/>
      <protection locked="0"/>
    </xf>
    <xf numFmtId="0" fontId="7" fillId="9" borderId="6" xfId="70" applyFont="1" applyFill="1" applyBorder="1" applyAlignment="1" applyProtection="1">
      <alignment horizontal="center" vertical="center"/>
      <protection locked="0"/>
    </xf>
    <xf numFmtId="0" fontId="7" fillId="8" borderId="0" xfId="70" applyFont="1" applyFill="1" applyAlignment="1" applyProtection="1">
      <alignment horizontal="left" vertical="center"/>
      <protection locked="0"/>
    </xf>
    <xf numFmtId="0" fontId="15" fillId="9" borderId="10" xfId="12" applyFill="1" applyBorder="1" applyAlignment="1" applyProtection="1">
      <alignment horizontal="center" vertical="center"/>
      <protection locked="0"/>
    </xf>
    <xf numFmtId="0" fontId="15" fillId="9" borderId="11" xfId="12" applyFill="1" applyBorder="1" applyAlignment="1" applyProtection="1">
      <alignment horizontal="center" vertical="center"/>
      <protection locked="0"/>
    </xf>
    <xf numFmtId="0" fontId="15" fillId="9" borderId="6" xfId="12" applyFill="1" applyBorder="1" applyAlignment="1" applyProtection="1">
      <alignment horizontal="center" vertical="center"/>
      <protection locked="0"/>
    </xf>
    <xf numFmtId="0" fontId="10" fillId="8" borderId="6" xfId="70" applyFont="1" applyFill="1" applyBorder="1" applyAlignment="1" applyProtection="1">
      <alignment horizontal="left" vertical="center"/>
      <protection locked="0"/>
    </xf>
    <xf numFmtId="187" fontId="7" fillId="7" borderId="10" xfId="70" applyNumberFormat="1" applyFont="1" applyFill="1" applyBorder="1" applyAlignment="1">
      <alignment horizontal="center" vertical="center"/>
    </xf>
    <xf numFmtId="187" fontId="7" fillId="7" borderId="11" xfId="70" applyNumberFormat="1" applyFont="1" applyFill="1" applyBorder="1" applyAlignment="1">
      <alignment horizontal="center" vertical="center"/>
    </xf>
    <xf numFmtId="187" fontId="7" fillId="7" borderId="6" xfId="70" applyNumberFormat="1" applyFont="1" applyFill="1" applyBorder="1" applyAlignment="1">
      <alignment horizontal="center" vertical="center"/>
    </xf>
    <xf numFmtId="0" fontId="7" fillId="8" borderId="6" xfId="70" applyFont="1" applyFill="1" applyBorder="1" applyAlignment="1" applyProtection="1">
      <alignment horizontal="left" vertical="center"/>
      <protection locked="0"/>
    </xf>
    <xf numFmtId="187" fontId="7" fillId="9" borderId="10" xfId="70" applyNumberFormat="1" applyFont="1" applyFill="1" applyBorder="1" applyAlignment="1" applyProtection="1">
      <alignment horizontal="center" vertical="center"/>
      <protection locked="0"/>
    </xf>
    <xf numFmtId="187" fontId="7" fillId="9" borderId="11" xfId="70" applyNumberFormat="1" applyFont="1" applyFill="1" applyBorder="1" applyAlignment="1" applyProtection="1">
      <alignment horizontal="center" vertical="center"/>
      <protection locked="0"/>
    </xf>
    <xf numFmtId="187" fontId="7" fillId="9" borderId="6" xfId="70" applyNumberFormat="1" applyFont="1" applyFill="1" applyBorder="1" applyAlignment="1" applyProtection="1">
      <alignment horizontal="center" vertical="center"/>
      <protection locked="0"/>
    </xf>
    <xf numFmtId="0" fontId="8" fillId="8" borderId="6" xfId="70" applyFont="1" applyFill="1" applyBorder="1" applyAlignment="1" applyProtection="1">
      <alignment horizontal="left" vertical="center"/>
      <protection locked="0"/>
    </xf>
    <xf numFmtId="187" fontId="7" fillId="9" borderId="10" xfId="70" applyNumberFormat="1" applyFont="1" applyFill="1" applyBorder="1" applyAlignment="1">
      <alignment horizontal="center" vertical="center"/>
    </xf>
    <xf numFmtId="187" fontId="7" fillId="9" borderId="11" xfId="70" applyNumberFormat="1" applyFont="1" applyFill="1" applyBorder="1" applyAlignment="1">
      <alignment horizontal="center" vertical="center"/>
    </xf>
    <xf numFmtId="187" fontId="7" fillId="9" borderId="6" xfId="70" applyNumberFormat="1" applyFont="1" applyFill="1" applyBorder="1" applyAlignment="1">
      <alignment horizontal="center" vertical="center"/>
    </xf>
    <xf numFmtId="177" fontId="7" fillId="0" borderId="0" xfId="70" applyNumberFormat="1" applyFont="1" applyProtection="1">
      <alignment vertical="center"/>
      <protection locked="0"/>
    </xf>
    <xf numFmtId="0" fontId="8" fillId="9" borderId="6" xfId="70" applyFont="1" applyFill="1" applyBorder="1" applyAlignment="1" applyProtection="1">
      <alignment horizontal="left" vertical="center"/>
      <protection locked="0"/>
    </xf>
    <xf numFmtId="9" fontId="16" fillId="10" borderId="11" xfId="70" applyNumberFormat="1" applyFont="1" applyFill="1" applyBorder="1" applyAlignment="1" applyProtection="1">
      <alignment horizontal="left" vertical="center"/>
      <protection locked="0"/>
    </xf>
    <xf numFmtId="9" fontId="7" fillId="0" borderId="0" xfId="13" applyFont="1" applyAlignment="1" applyProtection="1">
      <alignment vertical="center"/>
      <protection locked="0"/>
    </xf>
    <xf numFmtId="9" fontId="7" fillId="10" borderId="11" xfId="70" applyNumberFormat="1" applyFont="1" applyFill="1" applyBorder="1" applyAlignment="1" applyProtection="1">
      <alignment horizontal="left" vertical="center"/>
      <protection locked="0"/>
    </xf>
    <xf numFmtId="187" fontId="8" fillId="11" borderId="10" xfId="70" applyNumberFormat="1" applyFont="1" applyFill="1" applyBorder="1" applyAlignment="1">
      <alignment horizontal="center" vertical="center"/>
    </xf>
    <xf numFmtId="187" fontId="8" fillId="11" borderId="11" xfId="70" applyNumberFormat="1" applyFont="1" applyFill="1" applyBorder="1" applyAlignment="1">
      <alignment horizontal="center" vertical="center"/>
    </xf>
    <xf numFmtId="187" fontId="8" fillId="11" borderId="6" xfId="70" applyNumberFormat="1" applyFont="1" applyFill="1" applyBorder="1" applyAlignment="1">
      <alignment horizontal="center" vertical="center"/>
    </xf>
    <xf numFmtId="0" fontId="7" fillId="8" borderId="0" xfId="70" applyFont="1" applyFill="1" applyAlignment="1" applyProtection="1">
      <alignment horizontal="center" vertical="center"/>
      <protection locked="0"/>
    </xf>
    <xf numFmtId="9" fontId="6" fillId="0" borderId="0" xfId="13" applyFont="1" applyAlignment="1" applyProtection="1">
      <alignment vertical="center"/>
      <protection locked="0"/>
    </xf>
  </cellXfs>
  <cellStyles count="88">
    <cellStyle name="常规" xfId="0" builtinId="0"/>
    <cellStyle name="货币[0]" xfId="1" builtinId="7"/>
    <cellStyle name="货币" xfId="2" builtinId="4"/>
    <cellStyle name="Normal_mck_ceocircle_20060228 2" xfId="3"/>
    <cellStyle name="20% - 强调文字颜色 3" xfId="4" builtinId="38"/>
    <cellStyle name="输入" xfId="5" builtinId="20"/>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标题 2" xfId="24" builtinId="17"/>
    <cellStyle name="常规 5 2 2" xfId="25"/>
    <cellStyle name="0,0_x000d__x000a_NA_x000d__x000a_" xfId="26"/>
    <cellStyle name="Normal 2 2 4"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强调文字颜色 2" xfId="35" builtinId="33"/>
    <cellStyle name="样式 1 2 2" xfId="36"/>
    <cellStyle name="20% - 强调文字颜色 6" xfId="37" builtinId="50"/>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强调文字颜色 4" xfId="51" builtinId="41"/>
    <cellStyle name="样式 1 2 4" xfId="52"/>
    <cellStyle name="0,0_x000a__x000a_NA_x000a__x000a_ 2" xfId="53"/>
    <cellStyle name="20% - 强调文字颜色 4" xfId="54" builtinId="42"/>
    <cellStyle name="Normal 2" xfId="55"/>
    <cellStyle name="Normal 2 2 2 4"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topLeftCell="B3" workbookViewId="0">
      <selection activeCell="B3" sqref="B3:N3"/>
    </sheetView>
  </sheetViews>
  <sheetFormatPr defaultColWidth="11" defaultRowHeight="15"/>
  <cols>
    <col min="1" max="1" width="3.625" style="88" customWidth="1"/>
    <col min="2" max="2" width="6.5" style="88" customWidth="1"/>
    <col min="3" max="3" width="5.875" style="88" customWidth="1"/>
    <col min="4" max="4" width="12.125" style="88" customWidth="1"/>
    <col min="5" max="7" width="11" style="88"/>
    <col min="8" max="8" width="8.875" style="88" customWidth="1"/>
    <col min="9" max="9" width="8.125" style="88" customWidth="1"/>
    <col min="10" max="10" width="12.125" style="88" customWidth="1"/>
    <col min="11" max="11" width="33.125" style="88" customWidth="1"/>
    <col min="12" max="12" width="11.5" style="88" customWidth="1"/>
    <col min="13" max="13" width="10.375" style="88" customWidth="1"/>
    <col min="14" max="14" width="15" style="88" customWidth="1"/>
    <col min="15" max="15" width="20.875" style="88" customWidth="1"/>
    <col min="16" max="16384" width="11" style="88"/>
  </cols>
  <sheetData>
    <row r="1" spans="2:14">
      <c r="B1" s="89"/>
      <c r="C1" s="89"/>
      <c r="D1" s="89"/>
      <c r="E1" s="89"/>
      <c r="F1" s="89"/>
      <c r="G1" s="89"/>
      <c r="H1" s="89"/>
      <c r="I1" s="89"/>
      <c r="J1" s="89"/>
      <c r="K1" s="89"/>
      <c r="L1" s="89"/>
      <c r="M1" s="89"/>
      <c r="N1" s="89"/>
    </row>
    <row r="2" spans="2:14">
      <c r="B2" s="89"/>
      <c r="C2" s="89"/>
      <c r="D2" s="89"/>
      <c r="E2" s="89"/>
      <c r="F2" s="89"/>
      <c r="G2" s="89"/>
      <c r="H2" s="89"/>
      <c r="I2" s="89"/>
      <c r="J2" s="89"/>
      <c r="K2" s="89"/>
      <c r="L2" s="89"/>
      <c r="M2" s="89"/>
      <c r="N2" s="89"/>
    </row>
    <row r="3" ht="102.75" customHeight="1" spans="2:14">
      <c r="B3" s="90"/>
      <c r="C3" s="91"/>
      <c r="D3" s="91"/>
      <c r="E3" s="91"/>
      <c r="F3" s="91"/>
      <c r="G3" s="91"/>
      <c r="H3" s="91"/>
      <c r="I3" s="91"/>
      <c r="J3" s="91"/>
      <c r="K3" s="91"/>
      <c r="L3" s="91"/>
      <c r="M3" s="91"/>
      <c r="N3" s="91"/>
    </row>
    <row r="4" ht="31.5" customHeight="1" spans="2:14">
      <c r="B4" s="92" t="s">
        <v>0</v>
      </c>
      <c r="C4" s="93"/>
      <c r="D4" s="93"/>
      <c r="E4" s="93"/>
      <c r="F4" s="93"/>
      <c r="G4" s="93"/>
      <c r="H4" s="93"/>
      <c r="I4" s="93"/>
      <c r="J4" s="93"/>
      <c r="K4" s="93"/>
      <c r="L4" s="93"/>
      <c r="M4" s="93"/>
      <c r="N4" s="116"/>
    </row>
    <row r="5" ht="15.75" spans="2:14">
      <c r="B5" s="94" t="s">
        <v>1</v>
      </c>
      <c r="C5" s="95"/>
      <c r="D5" s="95"/>
      <c r="E5" s="95"/>
      <c r="F5" s="95"/>
      <c r="G5" s="95"/>
      <c r="H5" s="95"/>
      <c r="I5" s="95"/>
      <c r="J5" s="117"/>
      <c r="K5" s="118" t="s">
        <v>2</v>
      </c>
      <c r="L5" s="119"/>
      <c r="M5" s="119"/>
      <c r="N5" s="120"/>
    </row>
    <row r="6" ht="15.75" spans="2:14">
      <c r="B6" s="94" t="s">
        <v>3</v>
      </c>
      <c r="C6" s="95"/>
      <c r="D6" s="95"/>
      <c r="E6" s="95"/>
      <c r="F6" s="95"/>
      <c r="G6" s="95"/>
      <c r="H6" s="95"/>
      <c r="I6" s="95"/>
      <c r="J6" s="117"/>
      <c r="K6" s="121" t="s">
        <v>4</v>
      </c>
      <c r="L6" s="119"/>
      <c r="M6" s="119"/>
      <c r="N6" s="120"/>
    </row>
    <row r="7" ht="15.75" spans="2:14">
      <c r="B7" s="92" t="s">
        <v>5</v>
      </c>
      <c r="C7" s="93"/>
      <c r="D7" s="93"/>
      <c r="E7" s="93"/>
      <c r="F7" s="93"/>
      <c r="G7" s="93"/>
      <c r="H7" s="93"/>
      <c r="I7" s="93"/>
      <c r="J7" s="93"/>
      <c r="K7" s="119" t="s">
        <v>6</v>
      </c>
      <c r="L7" s="119"/>
      <c r="M7" s="119"/>
      <c r="N7" s="120"/>
    </row>
    <row r="8" ht="15.75" spans="2:14">
      <c r="B8" s="96" t="s">
        <v>7</v>
      </c>
      <c r="C8" s="97"/>
      <c r="D8" s="97"/>
      <c r="E8" s="97"/>
      <c r="F8" s="97"/>
      <c r="G8" s="97"/>
      <c r="H8" s="97"/>
      <c r="I8" s="97"/>
      <c r="J8" s="97"/>
      <c r="K8" s="97"/>
      <c r="L8" s="97"/>
      <c r="M8" s="97"/>
      <c r="N8" s="122"/>
    </row>
    <row r="9" ht="37.7" customHeight="1" spans="2:14">
      <c r="B9" s="98"/>
      <c r="C9" s="93" t="s">
        <v>8</v>
      </c>
      <c r="D9" s="93"/>
      <c r="E9" s="93"/>
      <c r="F9" s="93"/>
      <c r="G9" s="93"/>
      <c r="H9" s="93"/>
      <c r="I9" s="93"/>
      <c r="J9" s="116"/>
      <c r="K9" s="116" t="s">
        <v>9</v>
      </c>
      <c r="L9" s="123"/>
      <c r="M9" s="123"/>
      <c r="N9" s="123"/>
    </row>
    <row r="10" spans="2:14">
      <c r="B10" s="98"/>
      <c r="C10" s="93" t="s">
        <v>10</v>
      </c>
      <c r="D10" s="93"/>
      <c r="E10" s="93" t="s">
        <v>11</v>
      </c>
      <c r="F10" s="93"/>
      <c r="G10" s="93"/>
      <c r="H10" s="93"/>
      <c r="I10" s="93"/>
      <c r="J10" s="93"/>
      <c r="K10" s="93" t="s">
        <v>12</v>
      </c>
      <c r="L10" s="124"/>
      <c r="M10" s="125"/>
      <c r="N10" s="126"/>
    </row>
    <row r="11" spans="2:14">
      <c r="B11" s="98"/>
      <c r="C11" s="93"/>
      <c r="D11" s="93"/>
      <c r="E11" s="93" t="s">
        <v>13</v>
      </c>
      <c r="F11" s="93"/>
      <c r="G11" s="93"/>
      <c r="H11" s="93"/>
      <c r="I11" s="93"/>
      <c r="J11" s="93"/>
      <c r="K11" s="93" t="s">
        <v>14</v>
      </c>
      <c r="L11" s="124"/>
      <c r="M11" s="125"/>
      <c r="N11" s="126"/>
    </row>
    <row r="12" spans="2:14">
      <c r="B12" s="98"/>
      <c r="C12" s="93"/>
      <c r="D12" s="93"/>
      <c r="E12" s="93" t="s">
        <v>15</v>
      </c>
      <c r="F12" s="93"/>
      <c r="G12" s="93"/>
      <c r="H12" s="93"/>
      <c r="I12" s="93"/>
      <c r="J12" s="93"/>
      <c r="K12" s="93" t="s">
        <v>16</v>
      </c>
      <c r="L12" s="124"/>
      <c r="M12" s="125"/>
      <c r="N12" s="126"/>
    </row>
    <row r="13" spans="2:14">
      <c r="B13" s="98"/>
      <c r="C13" s="93"/>
      <c r="D13" s="93"/>
      <c r="E13" s="93" t="s">
        <v>17</v>
      </c>
      <c r="F13" s="93"/>
      <c r="G13" s="93"/>
      <c r="H13" s="93"/>
      <c r="I13" s="93"/>
      <c r="J13" s="93"/>
      <c r="K13" s="127">
        <v>15801778313</v>
      </c>
      <c r="L13" s="124"/>
      <c r="M13" s="125"/>
      <c r="N13" s="126"/>
    </row>
    <row r="14" spans="2:14">
      <c r="B14" s="98"/>
      <c r="C14" s="93"/>
      <c r="D14" s="93"/>
      <c r="E14" s="93" t="s">
        <v>18</v>
      </c>
      <c r="F14" s="93"/>
      <c r="G14" s="93"/>
      <c r="H14" s="93"/>
      <c r="I14" s="93"/>
      <c r="J14" s="93"/>
      <c r="K14" s="93" t="s">
        <v>19</v>
      </c>
      <c r="L14" s="124"/>
      <c r="M14" s="125"/>
      <c r="N14" s="126"/>
    </row>
    <row r="15" spans="2:14">
      <c r="B15" s="99"/>
      <c r="C15" s="100"/>
      <c r="D15" s="100"/>
      <c r="E15" s="100" t="s">
        <v>20</v>
      </c>
      <c r="F15" s="100"/>
      <c r="G15" s="100"/>
      <c r="H15" s="100"/>
      <c r="I15" s="100"/>
      <c r="J15" s="100"/>
      <c r="K15" s="100" t="s">
        <v>21</v>
      </c>
      <c r="L15" s="128"/>
      <c r="M15" s="129"/>
      <c r="N15" s="130"/>
    </row>
    <row r="16" ht="15.75" spans="2:14">
      <c r="B16" s="96" t="s">
        <v>22</v>
      </c>
      <c r="C16" s="97"/>
      <c r="D16" s="97"/>
      <c r="E16" s="97"/>
      <c r="F16" s="97"/>
      <c r="G16" s="97"/>
      <c r="H16" s="97"/>
      <c r="I16" s="97"/>
      <c r="J16" s="97"/>
      <c r="K16" s="97"/>
      <c r="L16" s="97"/>
      <c r="M16" s="97"/>
      <c r="N16" s="122"/>
    </row>
    <row r="17" spans="2:14">
      <c r="B17" s="98"/>
      <c r="C17" s="93"/>
      <c r="D17" s="93"/>
      <c r="E17" s="101" t="s">
        <v>23</v>
      </c>
      <c r="F17" s="102"/>
      <c r="G17" s="102"/>
      <c r="H17" s="102"/>
      <c r="I17" s="102"/>
      <c r="J17" s="131"/>
      <c r="K17" s="104" t="s">
        <v>24</v>
      </c>
      <c r="L17" s="132"/>
      <c r="M17" s="133"/>
      <c r="N17" s="134"/>
    </row>
    <row r="18" spans="2:14">
      <c r="B18" s="98"/>
      <c r="C18" s="93"/>
      <c r="D18" s="93"/>
      <c r="E18" s="103"/>
      <c r="F18" s="104"/>
      <c r="G18" s="104"/>
      <c r="H18" s="104"/>
      <c r="I18" s="104"/>
      <c r="J18" s="135"/>
      <c r="K18" s="104"/>
      <c r="L18" s="132"/>
      <c r="M18" s="133"/>
      <c r="N18" s="134"/>
    </row>
    <row r="19" spans="2:14">
      <c r="B19" s="98"/>
      <c r="C19" s="93"/>
      <c r="D19" s="93"/>
      <c r="E19" s="103"/>
      <c r="F19" s="104"/>
      <c r="G19" s="104"/>
      <c r="H19" s="104"/>
      <c r="I19" s="104"/>
      <c r="J19" s="135"/>
      <c r="K19" s="104"/>
      <c r="L19" s="136"/>
      <c r="M19" s="137"/>
      <c r="N19" s="138"/>
    </row>
    <row r="20" spans="2:14">
      <c r="B20" s="98"/>
      <c r="C20" s="93"/>
      <c r="D20" s="93"/>
      <c r="E20" s="103"/>
      <c r="F20" s="104"/>
      <c r="G20" s="104"/>
      <c r="H20" s="104"/>
      <c r="I20" s="104"/>
      <c r="J20" s="135"/>
      <c r="K20" s="104"/>
      <c r="L20" s="136"/>
      <c r="M20" s="137"/>
      <c r="N20" s="138"/>
    </row>
    <row r="21" spans="2:14">
      <c r="B21" s="98"/>
      <c r="C21" s="93"/>
      <c r="D21" s="93"/>
      <c r="E21" s="103"/>
      <c r="F21" s="104"/>
      <c r="G21" s="104"/>
      <c r="H21" s="104"/>
      <c r="I21" s="104"/>
      <c r="J21" s="135"/>
      <c r="K21" s="104"/>
      <c r="L21" s="136"/>
      <c r="M21" s="137"/>
      <c r="N21" s="138"/>
    </row>
    <row r="22" spans="2:14">
      <c r="B22" s="98"/>
      <c r="C22" s="93"/>
      <c r="D22" s="93"/>
      <c r="E22" s="103"/>
      <c r="F22" s="104"/>
      <c r="G22" s="104"/>
      <c r="H22" s="104"/>
      <c r="I22" s="104"/>
      <c r="J22" s="135"/>
      <c r="K22" s="104"/>
      <c r="L22" s="136"/>
      <c r="M22" s="137"/>
      <c r="N22" s="138"/>
    </row>
    <row r="23" spans="2:14">
      <c r="B23" s="98"/>
      <c r="C23" s="93"/>
      <c r="D23" s="93"/>
      <c r="E23" s="103"/>
      <c r="F23" s="104"/>
      <c r="G23" s="104"/>
      <c r="H23" s="104"/>
      <c r="I23" s="104"/>
      <c r="J23" s="135"/>
      <c r="K23" s="104"/>
      <c r="L23" s="136"/>
      <c r="M23" s="137"/>
      <c r="N23" s="138"/>
    </row>
    <row r="24" spans="2:14">
      <c r="B24" s="98"/>
      <c r="C24" s="93"/>
      <c r="D24" s="93"/>
      <c r="E24" s="103"/>
      <c r="F24" s="104"/>
      <c r="G24" s="104"/>
      <c r="H24" s="104"/>
      <c r="I24" s="104"/>
      <c r="J24" s="135"/>
      <c r="K24" s="104"/>
      <c r="L24" s="136"/>
      <c r="M24" s="137"/>
      <c r="N24" s="138"/>
    </row>
    <row r="25" ht="15.75" spans="2:14">
      <c r="B25" s="98"/>
      <c r="C25" s="93"/>
      <c r="D25" s="93"/>
      <c r="E25" s="105" t="s">
        <v>25</v>
      </c>
      <c r="F25" s="106"/>
      <c r="G25" s="106"/>
      <c r="H25" s="106"/>
      <c r="I25" s="106"/>
      <c r="J25" s="139"/>
      <c r="K25" s="106" t="s">
        <v>26</v>
      </c>
      <c r="L25" s="140">
        <f>'Standard Conference Small '!H1</f>
        <v>204940</v>
      </c>
      <c r="M25" s="141"/>
      <c r="N25" s="142"/>
    </row>
    <row r="26" ht="15.75" spans="2:14">
      <c r="B26" s="98"/>
      <c r="C26" s="93"/>
      <c r="D26" s="93"/>
      <c r="E26" s="103" t="s">
        <v>27</v>
      </c>
      <c r="F26" s="106"/>
      <c r="G26" s="106"/>
      <c r="H26" s="106"/>
      <c r="I26" s="106"/>
      <c r="J26" s="139"/>
      <c r="K26" s="104" t="s">
        <v>28</v>
      </c>
      <c r="L26" s="136">
        <v>0</v>
      </c>
      <c r="M26" s="137"/>
      <c r="N26" s="138"/>
    </row>
    <row r="27" ht="15.75" spans="2:14">
      <c r="B27" s="98"/>
      <c r="C27" s="93"/>
      <c r="D27" s="93"/>
      <c r="E27" s="103" t="s">
        <v>29</v>
      </c>
      <c r="F27" s="106"/>
      <c r="G27" s="106"/>
      <c r="H27" s="106"/>
      <c r="I27" s="106"/>
      <c r="J27" s="139"/>
      <c r="K27" s="104" t="s">
        <v>30</v>
      </c>
      <c r="L27" s="136">
        <v>0</v>
      </c>
      <c r="M27" s="137"/>
      <c r="N27" s="138"/>
    </row>
    <row r="28" ht="15.75" spans="2:14">
      <c r="B28" s="98"/>
      <c r="C28" s="93"/>
      <c r="D28" s="93"/>
      <c r="E28" s="103" t="s">
        <v>31</v>
      </c>
      <c r="F28" s="106"/>
      <c r="G28" s="106"/>
      <c r="H28" s="106"/>
      <c r="I28" s="106"/>
      <c r="J28" s="139"/>
      <c r="K28" s="104" t="s">
        <v>32</v>
      </c>
      <c r="L28" s="136">
        <v>0</v>
      </c>
      <c r="M28" s="137"/>
      <c r="N28" s="138"/>
    </row>
    <row r="29" ht="15.75" spans="2:14">
      <c r="B29" s="98"/>
      <c r="C29" s="93"/>
      <c r="D29" s="93"/>
      <c r="E29" s="103" t="s">
        <v>33</v>
      </c>
      <c r="F29" s="106"/>
      <c r="G29" s="106"/>
      <c r="H29" s="106"/>
      <c r="I29" s="106"/>
      <c r="J29" s="139"/>
      <c r="K29" s="104" t="s">
        <v>34</v>
      </c>
      <c r="L29" s="136">
        <v>0</v>
      </c>
      <c r="M29" s="137"/>
      <c r="N29" s="138"/>
    </row>
    <row r="30" ht="15.75" spans="2:15">
      <c r="B30" s="98"/>
      <c r="C30" s="93"/>
      <c r="D30" s="93"/>
      <c r="E30" s="105" t="s">
        <v>35</v>
      </c>
      <c r="F30" s="106"/>
      <c r="G30" s="106"/>
      <c r="H30" s="106"/>
      <c r="I30" s="106"/>
      <c r="J30" s="139"/>
      <c r="K30" s="106" t="s">
        <v>36</v>
      </c>
      <c r="L30" s="140">
        <f>SUM(L25:L29)</f>
        <v>204940</v>
      </c>
      <c r="M30" s="141"/>
      <c r="N30" s="142"/>
      <c r="O30" s="143"/>
    </row>
    <row r="31" ht="15.75" spans="2:18">
      <c r="B31" s="98"/>
      <c r="C31" s="93"/>
      <c r="D31" s="93"/>
      <c r="E31" s="107" t="s">
        <v>37</v>
      </c>
      <c r="F31" s="108"/>
      <c r="G31" s="108"/>
      <c r="H31" s="108"/>
      <c r="I31" s="108"/>
      <c r="J31" s="144"/>
      <c r="K31" s="145">
        <v>0.06</v>
      </c>
      <c r="L31" s="140">
        <f>L30*6%</f>
        <v>12296.4</v>
      </c>
      <c r="M31" s="141"/>
      <c r="N31" s="142"/>
      <c r="P31" s="146"/>
      <c r="R31" s="146"/>
    </row>
    <row r="32" ht="15.75" spans="2:18">
      <c r="B32" s="98"/>
      <c r="C32" s="93"/>
      <c r="D32" s="93"/>
      <c r="E32" s="107" t="s">
        <v>38</v>
      </c>
      <c r="F32" s="108"/>
      <c r="G32" s="108"/>
      <c r="H32" s="108"/>
      <c r="I32" s="108"/>
      <c r="J32" s="144"/>
      <c r="K32" s="147"/>
      <c r="L32" s="140">
        <f>L18*0.3</f>
        <v>0</v>
      </c>
      <c r="M32" s="141"/>
      <c r="N32" s="142"/>
      <c r="P32" s="146"/>
      <c r="R32" s="146"/>
    </row>
    <row r="33" ht="15.75" spans="2:18">
      <c r="B33" s="98"/>
      <c r="C33" s="93"/>
      <c r="D33" s="93"/>
      <c r="E33" s="107" t="s">
        <v>39</v>
      </c>
      <c r="F33" s="108"/>
      <c r="G33" s="108"/>
      <c r="H33" s="108"/>
      <c r="I33" s="108"/>
      <c r="J33" s="144"/>
      <c r="K33" s="147"/>
      <c r="L33" s="140">
        <f>L19*0.7</f>
        <v>0</v>
      </c>
      <c r="M33" s="141"/>
      <c r="N33" s="142"/>
      <c r="P33" s="146"/>
      <c r="R33" s="146"/>
    </row>
    <row r="34" ht="15.75" spans="2:18">
      <c r="B34" s="98"/>
      <c r="C34" s="93"/>
      <c r="D34" s="93"/>
      <c r="E34" s="107" t="s">
        <v>40</v>
      </c>
      <c r="F34" s="108"/>
      <c r="G34" s="108"/>
      <c r="H34" s="108"/>
      <c r="I34" s="108"/>
      <c r="J34" s="144"/>
      <c r="K34" s="147" t="s">
        <v>41</v>
      </c>
      <c r="L34" s="140">
        <f>IF($K$34="NA",0,IF($K$34=3%,ROUND($L$35*3%,2),IF($K$34=5%,ROUND(L35*5%,2))))</f>
        <v>0</v>
      </c>
      <c r="M34" s="141"/>
      <c r="N34" s="142"/>
      <c r="P34" s="146"/>
      <c r="R34" s="146"/>
    </row>
    <row r="35" ht="31.5" customHeight="1" spans="2:16">
      <c r="B35" s="99"/>
      <c r="C35" s="100"/>
      <c r="D35" s="100"/>
      <c r="E35" s="105" t="s">
        <v>42</v>
      </c>
      <c r="F35" s="106"/>
      <c r="G35" s="106"/>
      <c r="H35" s="106"/>
      <c r="I35" s="106"/>
      <c r="J35" s="139"/>
      <c r="K35" s="135"/>
      <c r="L35" s="148">
        <f>L30+L31</f>
        <v>217236.4</v>
      </c>
      <c r="M35" s="149"/>
      <c r="N35" s="150"/>
      <c r="O35" s="143"/>
      <c r="P35" s="146"/>
    </row>
    <row r="36" spans="2:16">
      <c r="B36" s="93"/>
      <c r="C36" s="93"/>
      <c r="D36" s="93"/>
      <c r="E36" s="93"/>
      <c r="F36" s="93"/>
      <c r="G36" s="93"/>
      <c r="H36" s="93"/>
      <c r="I36" s="93"/>
      <c r="J36" s="93"/>
      <c r="K36" s="93"/>
      <c r="L36" s="151"/>
      <c r="M36" s="151"/>
      <c r="N36" s="151"/>
      <c r="P36" s="146"/>
    </row>
    <row r="37" s="87" customFormat="1" ht="15.75" spans="2:16">
      <c r="B37" s="109" t="s">
        <v>43</v>
      </c>
      <c r="C37" s="110"/>
      <c r="D37" s="110"/>
      <c r="E37" s="110"/>
      <c r="F37" s="110"/>
      <c r="G37" s="110"/>
      <c r="H37" s="110"/>
      <c r="I37" s="110"/>
      <c r="J37" s="110"/>
      <c r="K37" s="110"/>
      <c r="L37" s="110"/>
      <c r="M37" s="110"/>
      <c r="N37" s="110"/>
      <c r="P37" s="146"/>
    </row>
    <row r="38" spans="2:16">
      <c r="B38" s="111" t="s">
        <v>44</v>
      </c>
      <c r="C38" s="112"/>
      <c r="D38" s="112"/>
      <c r="E38" s="112"/>
      <c r="F38" s="112"/>
      <c r="G38" s="112"/>
      <c r="H38" s="112"/>
      <c r="I38" s="112"/>
      <c r="J38" s="112"/>
      <c r="K38" s="112"/>
      <c r="L38" s="112"/>
      <c r="M38" s="112"/>
      <c r="N38" s="112"/>
      <c r="P38" s="152"/>
    </row>
    <row r="39" spans="2:14">
      <c r="B39" s="111" t="s">
        <v>45</v>
      </c>
      <c r="C39" s="111"/>
      <c r="D39" s="111"/>
      <c r="E39" s="111"/>
      <c r="F39" s="111"/>
      <c r="G39" s="111"/>
      <c r="H39" s="111"/>
      <c r="I39" s="111"/>
      <c r="J39" s="111"/>
      <c r="K39" s="111"/>
      <c r="L39" s="111"/>
      <c r="M39" s="111"/>
      <c r="N39" s="111"/>
    </row>
    <row r="40" customHeight="1" spans="2:14">
      <c r="B40" s="111" t="s">
        <v>46</v>
      </c>
      <c r="C40" s="111"/>
      <c r="D40" s="111"/>
      <c r="E40" s="111"/>
      <c r="F40" s="111"/>
      <c r="G40" s="111"/>
      <c r="H40" s="111"/>
      <c r="I40" s="111"/>
      <c r="J40" s="111"/>
      <c r="K40" s="111"/>
      <c r="L40" s="111"/>
      <c r="M40" s="111"/>
      <c r="N40" s="111"/>
    </row>
    <row r="41" customHeight="1" spans="2:14">
      <c r="B41" s="111" t="s">
        <v>47</v>
      </c>
      <c r="C41" s="111"/>
      <c r="D41" s="111"/>
      <c r="E41" s="111"/>
      <c r="F41" s="111"/>
      <c r="G41" s="111"/>
      <c r="H41" s="111"/>
      <c r="I41" s="111"/>
      <c r="J41" s="111"/>
      <c r="K41" s="111"/>
      <c r="L41" s="111"/>
      <c r="M41" s="111"/>
      <c r="N41" s="111"/>
    </row>
    <row r="42" customHeight="1" spans="2:14">
      <c r="B42" s="111" t="s">
        <v>48</v>
      </c>
      <c r="C42" s="112"/>
      <c r="D42" s="112"/>
      <c r="E42" s="112"/>
      <c r="F42" s="112"/>
      <c r="G42" s="112"/>
      <c r="H42" s="112"/>
      <c r="I42" s="112"/>
      <c r="J42" s="112"/>
      <c r="K42" s="112"/>
      <c r="L42" s="112"/>
      <c r="M42" s="112"/>
      <c r="N42" s="112"/>
    </row>
    <row r="45" spans="2:8">
      <c r="B45" s="88" t="s">
        <v>49</v>
      </c>
      <c r="G45" s="88" t="s">
        <v>50</v>
      </c>
      <c r="H45" s="88" t="s">
        <v>51</v>
      </c>
    </row>
    <row r="48" ht="15.75" spans="2:2">
      <c r="B48" s="113" t="s">
        <v>52</v>
      </c>
    </row>
    <row r="49" spans="2:3">
      <c r="B49" s="89">
        <v>1</v>
      </c>
      <c r="C49" s="88" t="s">
        <v>53</v>
      </c>
    </row>
    <row r="50" customHeight="1" spans="2:3">
      <c r="B50" s="89"/>
      <c r="C50" s="88" t="s">
        <v>54</v>
      </c>
    </row>
    <row r="51" spans="2:3">
      <c r="B51" s="89"/>
      <c r="C51" s="88" t="s">
        <v>55</v>
      </c>
    </row>
    <row r="52" spans="2:14">
      <c r="B52" s="89">
        <v>2</v>
      </c>
      <c r="C52" s="114" t="s">
        <v>56</v>
      </c>
      <c r="D52" s="114"/>
      <c r="E52" s="114"/>
      <c r="F52" s="114"/>
      <c r="G52" s="114"/>
      <c r="H52" s="114"/>
      <c r="I52" s="114"/>
      <c r="J52" s="114"/>
      <c r="K52" s="114"/>
      <c r="L52" s="114"/>
      <c r="M52" s="114"/>
      <c r="N52" s="114"/>
    </row>
    <row r="53" spans="3:3">
      <c r="C53" s="88" t="s">
        <v>57</v>
      </c>
    </row>
    <row r="54" spans="2:3">
      <c r="B54" s="89">
        <v>3</v>
      </c>
      <c r="C54" s="88" t="s">
        <v>58</v>
      </c>
    </row>
    <row r="55" spans="3:3">
      <c r="C55" s="88" t="s">
        <v>59</v>
      </c>
    </row>
    <row r="56" spans="2:3">
      <c r="B56" s="89">
        <v>4</v>
      </c>
      <c r="C56" s="88" t="s">
        <v>60</v>
      </c>
    </row>
    <row r="57" ht="15.75" spans="2:2">
      <c r="B57" s="113" t="s">
        <v>61</v>
      </c>
    </row>
    <row r="58" ht="33" customHeight="1" spans="2:14">
      <c r="B58" s="89">
        <v>1</v>
      </c>
      <c r="C58" s="115" t="s">
        <v>62</v>
      </c>
      <c r="D58" s="115"/>
      <c r="E58" s="115"/>
      <c r="F58" s="115"/>
      <c r="G58" s="115"/>
      <c r="H58" s="115"/>
      <c r="I58" s="115"/>
      <c r="J58" s="115"/>
      <c r="K58" s="115"/>
      <c r="L58" s="115"/>
      <c r="M58" s="115"/>
      <c r="N58" s="115"/>
    </row>
    <row r="59" ht="33.75" customHeight="1" spans="2:14">
      <c r="B59" s="89"/>
      <c r="C59" s="115" t="s">
        <v>63</v>
      </c>
      <c r="D59" s="115"/>
      <c r="E59" s="115"/>
      <c r="F59" s="115"/>
      <c r="G59" s="115"/>
      <c r="H59" s="115"/>
      <c r="I59" s="115"/>
      <c r="J59" s="115"/>
      <c r="K59" s="115"/>
      <c r="L59" s="115"/>
      <c r="M59" s="115"/>
      <c r="N59" s="115"/>
    </row>
    <row r="60" spans="2:3">
      <c r="B60" s="89">
        <v>2</v>
      </c>
      <c r="C60" s="88" t="s">
        <v>64</v>
      </c>
    </row>
    <row r="61" spans="2:3">
      <c r="B61" s="89"/>
      <c r="C61" s="88" t="s">
        <v>65</v>
      </c>
    </row>
    <row r="62" ht="31.5" customHeight="1" spans="2:14">
      <c r="B62" s="89"/>
      <c r="C62" s="115" t="s">
        <v>66</v>
      </c>
      <c r="D62" s="115"/>
      <c r="E62" s="115"/>
      <c r="F62" s="115"/>
      <c r="G62" s="115"/>
      <c r="H62" s="115"/>
      <c r="I62" s="115"/>
      <c r="J62" s="115"/>
      <c r="K62" s="115"/>
      <c r="L62" s="115"/>
      <c r="M62" s="115"/>
      <c r="N62" s="115"/>
    </row>
    <row r="63" spans="2:3">
      <c r="B63" s="89">
        <v>3</v>
      </c>
      <c r="C63" s="88" t="s">
        <v>67</v>
      </c>
    </row>
    <row r="64" spans="3:3">
      <c r="C64" s="88" t="s">
        <v>68</v>
      </c>
    </row>
    <row r="65" spans="2:3">
      <c r="B65" s="89">
        <v>4</v>
      </c>
      <c r="C65" s="88" t="s">
        <v>69</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96"/>
  <sheetViews>
    <sheetView tabSelected="1" zoomScale="80" zoomScaleNormal="80" zoomScalePageLayoutView="55" topLeftCell="D1" workbookViewId="0">
      <pane ySplit="2" topLeftCell="A31" activePane="bottomLeft" state="frozen"/>
      <selection/>
      <selection pane="bottomLeft" activeCell="I34" sqref="I34"/>
    </sheetView>
  </sheetViews>
  <sheetFormatPr defaultColWidth="46.875" defaultRowHeight="18.75"/>
  <cols>
    <col min="1" max="1" width="18.5" style="1" customWidth="1"/>
    <col min="2" max="2" width="50.875" style="2" customWidth="1"/>
    <col min="3" max="3" width="18.875" style="3" customWidth="1"/>
    <col min="4" max="4" width="21.125" style="3" customWidth="1"/>
    <col min="5" max="5" width="29.875" style="3" customWidth="1"/>
    <col min="6" max="6" width="16" style="3" customWidth="1"/>
    <col min="7" max="7" width="17" style="2" customWidth="1"/>
    <col min="8" max="8" width="20.5" style="4" customWidth="1"/>
    <col min="9" max="9" width="91.5" style="2" customWidth="1"/>
    <col min="10" max="32" width="9.375" style="2" customWidth="1"/>
    <col min="33" max="16384" width="46.875" style="2"/>
  </cols>
  <sheetData>
    <row r="1" ht="31.5" customHeight="1" spans="1:9">
      <c r="A1" s="5"/>
      <c r="B1" s="6" t="s">
        <v>70</v>
      </c>
      <c r="C1" s="7"/>
      <c r="D1" s="7"/>
      <c r="E1" s="7"/>
      <c r="F1" s="7"/>
      <c r="G1" s="8"/>
      <c r="H1" s="9">
        <f>H11+H20+H28+H40+H47</f>
        <v>204940</v>
      </c>
      <c r="I1" s="76"/>
    </row>
    <row r="2" ht="17.1" customHeight="1" spans="1:9">
      <c r="A2" s="10" t="s">
        <v>71</v>
      </c>
      <c r="B2" s="10" t="s">
        <v>72</v>
      </c>
      <c r="C2" s="11" t="s">
        <v>73</v>
      </c>
      <c r="D2" s="11" t="s">
        <v>74</v>
      </c>
      <c r="E2" s="12" t="s">
        <v>75</v>
      </c>
      <c r="F2" s="12" t="s">
        <v>76</v>
      </c>
      <c r="G2" s="13" t="s">
        <v>77</v>
      </c>
      <c r="H2" s="13" t="s">
        <v>78</v>
      </c>
      <c r="I2" s="13" t="s">
        <v>79</v>
      </c>
    </row>
    <row r="3" ht="36.95" customHeight="1" outlineLevel="1" spans="1:9">
      <c r="A3" s="14"/>
      <c r="B3" s="15" t="s">
        <v>80</v>
      </c>
      <c r="C3" s="16"/>
      <c r="D3" s="16"/>
      <c r="E3" s="16"/>
      <c r="F3" s="16"/>
      <c r="G3" s="17"/>
      <c r="H3" s="18"/>
      <c r="I3" s="77"/>
    </row>
    <row r="4" ht="36.95" customHeight="1" outlineLevel="2" spans="1:9">
      <c r="A4" s="19"/>
      <c r="B4" s="20" t="s">
        <v>81</v>
      </c>
      <c r="C4" s="21"/>
      <c r="D4" s="21"/>
      <c r="E4" s="22"/>
      <c r="F4" s="21"/>
      <c r="G4" s="20"/>
      <c r="H4" s="23"/>
      <c r="I4" s="78"/>
    </row>
    <row r="5" ht="39" customHeight="1" outlineLevel="2" spans="1:9">
      <c r="A5" s="24" t="s">
        <v>82</v>
      </c>
      <c r="B5" s="25" t="s">
        <v>83</v>
      </c>
      <c r="C5" s="26" t="s">
        <v>84</v>
      </c>
      <c r="D5" s="26">
        <v>1</v>
      </c>
      <c r="E5" s="27">
        <v>1</v>
      </c>
      <c r="F5" s="26">
        <v>7</v>
      </c>
      <c r="G5" s="28">
        <v>1000</v>
      </c>
      <c r="H5" s="29">
        <f>D5*E5*F5*G5</f>
        <v>7000</v>
      </c>
      <c r="I5" s="79"/>
    </row>
    <row r="6" ht="36.95" customHeight="1" outlineLevel="2" spans="1:9">
      <c r="A6" s="24" t="s">
        <v>85</v>
      </c>
      <c r="B6" s="25" t="s">
        <v>86</v>
      </c>
      <c r="C6" s="26" t="s">
        <v>84</v>
      </c>
      <c r="D6" s="26">
        <v>1</v>
      </c>
      <c r="E6" s="27">
        <v>1</v>
      </c>
      <c r="F6" s="26">
        <v>7</v>
      </c>
      <c r="G6" s="28">
        <v>1000</v>
      </c>
      <c r="H6" s="29">
        <f>D6*E6*F6*G6</f>
        <v>7000</v>
      </c>
      <c r="I6" s="80"/>
    </row>
    <row r="7" ht="36.95" customHeight="1" outlineLevel="1" spans="1:9">
      <c r="A7" s="30" t="s">
        <v>87</v>
      </c>
      <c r="B7" s="31" t="s">
        <v>88</v>
      </c>
      <c r="C7" s="32"/>
      <c r="D7" s="32"/>
      <c r="E7" s="33"/>
      <c r="F7" s="33"/>
      <c r="G7" s="34"/>
      <c r="H7" s="35">
        <f>SUM(H5:H6)</f>
        <v>14000</v>
      </c>
      <c r="I7" s="81"/>
    </row>
    <row r="8" ht="36.95" customHeight="1" outlineLevel="2" spans="1:9">
      <c r="A8" s="19"/>
      <c r="B8" s="20" t="s">
        <v>89</v>
      </c>
      <c r="C8" s="21"/>
      <c r="D8" s="21"/>
      <c r="E8" s="22"/>
      <c r="F8" s="21"/>
      <c r="G8" s="36"/>
      <c r="H8" s="23"/>
      <c r="I8" s="23"/>
    </row>
    <row r="9" ht="36.95" customHeight="1" outlineLevel="2" spans="1:9">
      <c r="A9" s="37" t="s">
        <v>90</v>
      </c>
      <c r="B9" s="25" t="s">
        <v>91</v>
      </c>
      <c r="C9" s="26" t="s">
        <v>84</v>
      </c>
      <c r="D9" s="26">
        <v>1</v>
      </c>
      <c r="E9" s="27">
        <v>1</v>
      </c>
      <c r="F9" s="26">
        <v>3</v>
      </c>
      <c r="G9" s="28">
        <v>500</v>
      </c>
      <c r="H9" s="38">
        <f>D9*E9*F9*G9</f>
        <v>1500</v>
      </c>
      <c r="I9" s="80" t="s">
        <v>92</v>
      </c>
    </row>
    <row r="10" ht="36.95" customHeight="1" outlineLevel="1" spans="1:9">
      <c r="A10" s="30" t="s">
        <v>93</v>
      </c>
      <c r="B10" s="31" t="s">
        <v>94</v>
      </c>
      <c r="C10" s="32"/>
      <c r="D10" s="32"/>
      <c r="E10" s="33"/>
      <c r="F10" s="33"/>
      <c r="G10" s="34"/>
      <c r="H10" s="35">
        <f>SUM(H9:H9)</f>
        <v>1500</v>
      </c>
      <c r="I10" s="81"/>
    </row>
    <row r="11" ht="36.95" customHeight="1" spans="1:9">
      <c r="A11" s="14" t="s">
        <v>95</v>
      </c>
      <c r="B11" s="15" t="s">
        <v>96</v>
      </c>
      <c r="C11" s="16"/>
      <c r="D11" s="16"/>
      <c r="E11" s="16"/>
      <c r="F11" s="16"/>
      <c r="G11" s="39"/>
      <c r="H11" s="18">
        <f>H7+H10</f>
        <v>15500</v>
      </c>
      <c r="I11" s="77"/>
    </row>
    <row r="12" ht="36.95" customHeight="1" spans="7:7">
      <c r="G12" s="40"/>
    </row>
    <row r="13" ht="36.95" customHeight="1" outlineLevel="1" spans="1:9">
      <c r="A13" s="14"/>
      <c r="B13" s="15" t="s">
        <v>97</v>
      </c>
      <c r="C13" s="16"/>
      <c r="D13" s="16"/>
      <c r="E13" s="16"/>
      <c r="F13" s="16"/>
      <c r="G13" s="39"/>
      <c r="H13" s="18"/>
      <c r="I13" s="77"/>
    </row>
    <row r="14" ht="36.95" customHeight="1" outlineLevel="1" spans="1:9">
      <c r="A14" s="10" t="s">
        <v>71</v>
      </c>
      <c r="B14" s="10" t="s">
        <v>72</v>
      </c>
      <c r="C14" s="11" t="s">
        <v>73</v>
      </c>
      <c r="D14" s="11" t="s">
        <v>74</v>
      </c>
      <c r="E14" s="12" t="s">
        <v>75</v>
      </c>
      <c r="F14" s="12" t="s">
        <v>76</v>
      </c>
      <c r="G14" s="41" t="s">
        <v>77</v>
      </c>
      <c r="H14" s="13" t="s">
        <v>78</v>
      </c>
      <c r="I14" s="13" t="s">
        <v>98</v>
      </c>
    </row>
    <row r="15" ht="36.95" customHeight="1" outlineLevel="2" spans="1:9">
      <c r="A15" s="19"/>
      <c r="B15" s="20" t="s">
        <v>99</v>
      </c>
      <c r="C15" s="21"/>
      <c r="D15" s="21"/>
      <c r="E15" s="22"/>
      <c r="F15" s="21"/>
      <c r="G15" s="36"/>
      <c r="H15" s="23"/>
      <c r="I15" s="78" t="s">
        <v>100</v>
      </c>
    </row>
    <row r="16" ht="36.95" customHeight="1" outlineLevel="2" spans="1:9">
      <c r="A16" s="24" t="s">
        <v>101</v>
      </c>
      <c r="B16" s="25" t="s">
        <v>102</v>
      </c>
      <c r="C16" s="26" t="s">
        <v>103</v>
      </c>
      <c r="D16" s="26">
        <v>1</v>
      </c>
      <c r="E16" s="27">
        <v>16</v>
      </c>
      <c r="F16" s="26">
        <v>1</v>
      </c>
      <c r="G16" s="42">
        <v>2500</v>
      </c>
      <c r="H16" s="43">
        <f>D16*E16*F16*G16</f>
        <v>40000</v>
      </c>
      <c r="I16" s="80" t="s">
        <v>104</v>
      </c>
    </row>
    <row r="17" ht="36.6" customHeight="1" outlineLevel="2" spans="1:9">
      <c r="A17" s="24" t="s">
        <v>105</v>
      </c>
      <c r="B17" s="25" t="s">
        <v>106</v>
      </c>
      <c r="C17" s="26" t="s">
        <v>107</v>
      </c>
      <c r="D17" s="44">
        <v>1</v>
      </c>
      <c r="E17" s="27">
        <v>16</v>
      </c>
      <c r="F17" s="26">
        <v>1</v>
      </c>
      <c r="G17" s="42">
        <v>500</v>
      </c>
      <c r="H17" s="43">
        <f>D17*E17*F17*G17</f>
        <v>8000</v>
      </c>
      <c r="I17" s="80" t="s">
        <v>108</v>
      </c>
    </row>
    <row r="18" ht="36.6" customHeight="1" outlineLevel="2" spans="1:9">
      <c r="A18" s="24" t="s">
        <v>109</v>
      </c>
      <c r="B18" s="25" t="s">
        <v>110</v>
      </c>
      <c r="C18" s="26" t="s">
        <v>107</v>
      </c>
      <c r="D18" s="44">
        <v>1</v>
      </c>
      <c r="E18" s="27">
        <v>1</v>
      </c>
      <c r="F18" s="26">
        <v>3</v>
      </c>
      <c r="G18" s="42">
        <v>100</v>
      </c>
      <c r="H18" s="43">
        <f>D18*E18*F18*G18</f>
        <v>300</v>
      </c>
      <c r="I18" s="80" t="s">
        <v>111</v>
      </c>
    </row>
    <row r="19" ht="36.95" customHeight="1" outlineLevel="1" spans="1:9">
      <c r="A19" s="19" t="s">
        <v>112</v>
      </c>
      <c r="B19" s="20" t="s">
        <v>113</v>
      </c>
      <c r="C19" s="21"/>
      <c r="D19" s="21"/>
      <c r="E19" s="22"/>
      <c r="F19" s="21"/>
      <c r="G19" s="36"/>
      <c r="H19" s="23">
        <f>SUM(H16:H18)</f>
        <v>48300</v>
      </c>
      <c r="I19" s="21"/>
    </row>
    <row r="20" ht="36.95" customHeight="1" spans="1:9">
      <c r="A20" s="14" t="s">
        <v>114</v>
      </c>
      <c r="B20" s="15" t="s">
        <v>115</v>
      </c>
      <c r="C20" s="16"/>
      <c r="D20" s="16"/>
      <c r="E20" s="16"/>
      <c r="F20" s="16"/>
      <c r="G20" s="39"/>
      <c r="H20" s="17">
        <f>H19</f>
        <v>48300</v>
      </c>
      <c r="I20" s="77"/>
    </row>
    <row r="21" ht="36.95" customHeight="1" spans="7:7">
      <c r="G21" s="40"/>
    </row>
    <row r="22" ht="36.95" customHeight="1" outlineLevel="1" spans="1:9">
      <c r="A22" s="14"/>
      <c r="B22" s="15" t="s">
        <v>116</v>
      </c>
      <c r="C22" s="16"/>
      <c r="D22" s="16"/>
      <c r="E22" s="16"/>
      <c r="F22" s="16"/>
      <c r="G22" s="39"/>
      <c r="H22" s="18"/>
      <c r="I22" s="77"/>
    </row>
    <row r="23" ht="36.95" customHeight="1" outlineLevel="1" spans="1:9">
      <c r="A23" s="10" t="s">
        <v>71</v>
      </c>
      <c r="B23" s="10" t="s">
        <v>72</v>
      </c>
      <c r="C23" s="11" t="s">
        <v>73</v>
      </c>
      <c r="D23" s="11" t="s">
        <v>74</v>
      </c>
      <c r="E23" s="12" t="s">
        <v>75</v>
      </c>
      <c r="F23" s="12" t="s">
        <v>76</v>
      </c>
      <c r="G23" s="41" t="s">
        <v>77</v>
      </c>
      <c r="H23" s="13" t="s">
        <v>78</v>
      </c>
      <c r="I23" s="13" t="s">
        <v>117</v>
      </c>
    </row>
    <row r="24" ht="36.95" customHeight="1" outlineLevel="2" spans="1:9">
      <c r="A24" s="19"/>
      <c r="B24" s="20" t="s">
        <v>118</v>
      </c>
      <c r="C24" s="21"/>
      <c r="D24" s="21"/>
      <c r="E24" s="22"/>
      <c r="F24" s="21"/>
      <c r="G24" s="41" t="s">
        <v>77</v>
      </c>
      <c r="H24" s="23"/>
      <c r="I24" s="78"/>
    </row>
    <row r="25" ht="36.95" customHeight="1" outlineLevel="2" spans="1:9">
      <c r="A25" s="24" t="s">
        <v>119</v>
      </c>
      <c r="B25" s="25" t="s">
        <v>120</v>
      </c>
      <c r="C25" s="26" t="s">
        <v>107</v>
      </c>
      <c r="D25" s="26">
        <v>1</v>
      </c>
      <c r="E25" s="27">
        <v>23</v>
      </c>
      <c r="F25" s="26">
        <v>1</v>
      </c>
      <c r="G25" s="42">
        <v>100</v>
      </c>
      <c r="H25" s="43">
        <f>D25*E25*F25*G25</f>
        <v>2300</v>
      </c>
      <c r="I25" s="82" t="s">
        <v>121</v>
      </c>
    </row>
    <row r="26" ht="36.95" customHeight="1" outlineLevel="2" spans="1:9">
      <c r="A26" s="24" t="s">
        <v>122</v>
      </c>
      <c r="B26" s="25" t="s">
        <v>123</v>
      </c>
      <c r="C26" s="26" t="s">
        <v>107</v>
      </c>
      <c r="D26" s="26">
        <v>1</v>
      </c>
      <c r="E26" s="27">
        <v>3</v>
      </c>
      <c r="F26" s="26">
        <v>1</v>
      </c>
      <c r="G26" s="42">
        <v>200</v>
      </c>
      <c r="H26" s="43">
        <f>D26*E26*F26*G26</f>
        <v>600</v>
      </c>
      <c r="I26" s="83" t="s">
        <v>124</v>
      </c>
    </row>
    <row r="27" ht="36.95" customHeight="1" outlineLevel="1" spans="1:9">
      <c r="A27" s="30" t="s">
        <v>125</v>
      </c>
      <c r="B27" s="20" t="s">
        <v>126</v>
      </c>
      <c r="C27" s="21"/>
      <c r="D27" s="21"/>
      <c r="E27" s="22"/>
      <c r="F27" s="21"/>
      <c r="G27" s="36"/>
      <c r="H27" s="23">
        <f>SUM(H25:H26)</f>
        <v>2900</v>
      </c>
      <c r="I27" s="78"/>
    </row>
    <row r="28" ht="36.95" customHeight="1" outlineLevel="2" spans="1:9">
      <c r="A28" s="14" t="s">
        <v>127</v>
      </c>
      <c r="B28" s="15" t="s">
        <v>128</v>
      </c>
      <c r="C28" s="16"/>
      <c r="D28" s="16"/>
      <c r="E28" s="16"/>
      <c r="F28" s="16"/>
      <c r="G28" s="39"/>
      <c r="H28" s="17">
        <f>H27</f>
        <v>2900</v>
      </c>
      <c r="I28" s="17"/>
    </row>
    <row r="29" ht="36.95" customHeight="1" outlineLevel="2" spans="7:7">
      <c r="G29" s="40"/>
    </row>
    <row r="30" ht="36.95" customHeight="1" outlineLevel="2" spans="1:9">
      <c r="A30" s="14"/>
      <c r="B30" s="15" t="s">
        <v>129</v>
      </c>
      <c r="C30" s="16"/>
      <c r="D30" s="16"/>
      <c r="E30" s="16"/>
      <c r="F30" s="16"/>
      <c r="G30" s="39"/>
      <c r="H30" s="18"/>
      <c r="I30" s="77"/>
    </row>
    <row r="31" ht="36.95" customHeight="1" outlineLevel="2" spans="1:9">
      <c r="A31" s="10"/>
      <c r="B31" s="10" t="s">
        <v>72</v>
      </c>
      <c r="C31" s="11" t="s">
        <v>73</v>
      </c>
      <c r="D31" s="11" t="s">
        <v>74</v>
      </c>
      <c r="E31" s="12" t="s">
        <v>75</v>
      </c>
      <c r="F31" s="12" t="s">
        <v>76</v>
      </c>
      <c r="G31" s="41" t="s">
        <v>77</v>
      </c>
      <c r="H31" s="13" t="s">
        <v>78</v>
      </c>
      <c r="I31" s="13" t="s">
        <v>98</v>
      </c>
    </row>
    <row r="32" ht="44.45" customHeight="1" outlineLevel="2" spans="1:9">
      <c r="A32" s="25" t="s">
        <v>130</v>
      </c>
      <c r="B32" s="25" t="s">
        <v>131</v>
      </c>
      <c r="C32" s="26" t="s">
        <v>132</v>
      </c>
      <c r="D32" s="26">
        <v>1</v>
      </c>
      <c r="E32" s="27">
        <v>1</v>
      </c>
      <c r="F32" s="26">
        <v>1</v>
      </c>
      <c r="G32" s="42">
        <v>66780</v>
      </c>
      <c r="H32" s="43">
        <f t="shared" ref="H32:H39" si="0">D32*E32*F32*G32</f>
        <v>66780</v>
      </c>
      <c r="I32" s="82" t="s">
        <v>133</v>
      </c>
    </row>
    <row r="33" ht="36.6" customHeight="1" outlineLevel="2" spans="1:9">
      <c r="A33" s="25" t="s">
        <v>134</v>
      </c>
      <c r="B33" s="25" t="s">
        <v>135</v>
      </c>
      <c r="C33" s="26" t="s">
        <v>132</v>
      </c>
      <c r="D33" s="26">
        <v>1</v>
      </c>
      <c r="E33" s="27">
        <v>16</v>
      </c>
      <c r="F33" s="26">
        <v>3</v>
      </c>
      <c r="G33" s="42">
        <v>850</v>
      </c>
      <c r="H33" s="43">
        <f t="shared" si="0"/>
        <v>40800</v>
      </c>
      <c r="I33" s="82" t="s">
        <v>136</v>
      </c>
    </row>
    <row r="34" ht="36.95" customHeight="1" outlineLevel="2" spans="1:9">
      <c r="A34" s="25" t="s">
        <v>137</v>
      </c>
      <c r="B34" s="25" t="s">
        <v>106</v>
      </c>
      <c r="C34" s="26" t="s">
        <v>107</v>
      </c>
      <c r="D34" s="26">
        <v>1</v>
      </c>
      <c r="E34" s="27">
        <v>1</v>
      </c>
      <c r="F34" s="26">
        <v>1</v>
      </c>
      <c r="G34" s="42">
        <v>4500</v>
      </c>
      <c r="H34" s="43">
        <f t="shared" si="0"/>
        <v>4500</v>
      </c>
      <c r="I34" s="82" t="s">
        <v>138</v>
      </c>
    </row>
    <row r="35" ht="36.95" customHeight="1" outlineLevel="2" spans="1:9">
      <c r="A35" s="25" t="s">
        <v>139</v>
      </c>
      <c r="B35" s="25" t="s">
        <v>140</v>
      </c>
      <c r="C35" s="26" t="s">
        <v>132</v>
      </c>
      <c r="D35" s="26">
        <v>1</v>
      </c>
      <c r="E35" s="27">
        <v>23</v>
      </c>
      <c r="F35" s="26">
        <v>2</v>
      </c>
      <c r="G35" s="42">
        <v>100</v>
      </c>
      <c r="H35" s="43">
        <f t="shared" si="0"/>
        <v>4600</v>
      </c>
      <c r="I35" s="82" t="s">
        <v>141</v>
      </c>
    </row>
    <row r="36" ht="36.6" customHeight="1" outlineLevel="2" spans="1:9">
      <c r="A36" s="25" t="s">
        <v>142</v>
      </c>
      <c r="B36" s="25" t="s">
        <v>143</v>
      </c>
      <c r="C36" s="26" t="s">
        <v>132</v>
      </c>
      <c r="D36" s="26">
        <v>2</v>
      </c>
      <c r="E36" s="27">
        <v>23</v>
      </c>
      <c r="F36" s="26">
        <v>2</v>
      </c>
      <c r="G36" s="42">
        <v>80</v>
      </c>
      <c r="H36" s="43">
        <f t="shared" si="0"/>
        <v>7360</v>
      </c>
      <c r="I36" s="82" t="s">
        <v>144</v>
      </c>
    </row>
    <row r="37" ht="36.6" customHeight="1" outlineLevel="2" spans="1:9">
      <c r="A37" s="25" t="s">
        <v>145</v>
      </c>
      <c r="B37" s="25" t="s">
        <v>146</v>
      </c>
      <c r="C37" s="26" t="s">
        <v>132</v>
      </c>
      <c r="D37" s="26">
        <v>1</v>
      </c>
      <c r="E37" s="27">
        <v>23</v>
      </c>
      <c r="F37" s="26">
        <v>1</v>
      </c>
      <c r="G37" s="42">
        <v>250</v>
      </c>
      <c r="H37" s="43">
        <f t="shared" si="0"/>
        <v>5750</v>
      </c>
      <c r="I37" s="82" t="s">
        <v>147</v>
      </c>
    </row>
    <row r="38" ht="36.6" customHeight="1" outlineLevel="2" spans="1:9">
      <c r="A38" s="25" t="s">
        <v>148</v>
      </c>
      <c r="B38" s="25" t="s">
        <v>149</v>
      </c>
      <c r="C38" s="26" t="s">
        <v>132</v>
      </c>
      <c r="D38" s="26">
        <v>1</v>
      </c>
      <c r="E38" s="27">
        <v>23</v>
      </c>
      <c r="F38" s="26">
        <v>1</v>
      </c>
      <c r="G38" s="42">
        <v>150</v>
      </c>
      <c r="H38" s="43">
        <f t="shared" si="0"/>
        <v>3450</v>
      </c>
      <c r="I38" s="82" t="s">
        <v>150</v>
      </c>
    </row>
    <row r="39" ht="36.95" customHeight="1" outlineLevel="2" spans="1:9">
      <c r="A39" s="45" t="s">
        <v>151</v>
      </c>
      <c r="B39" s="45" t="s">
        <v>152</v>
      </c>
      <c r="C39" s="11"/>
      <c r="D39" s="11"/>
      <c r="E39" s="12"/>
      <c r="F39" s="12"/>
      <c r="G39" s="46"/>
      <c r="H39" s="47">
        <f>SUM(H32:H38)</f>
        <v>133240</v>
      </c>
      <c r="I39" s="84"/>
    </row>
    <row r="40" ht="36.95" customHeight="1" outlineLevel="2" spans="1:9">
      <c r="A40" s="14" t="s">
        <v>153</v>
      </c>
      <c r="B40" s="15" t="s">
        <v>154</v>
      </c>
      <c r="C40" s="16"/>
      <c r="D40" s="16"/>
      <c r="E40" s="16"/>
      <c r="F40" s="16"/>
      <c r="G40" s="39"/>
      <c r="H40" s="18">
        <f>H39</f>
        <v>133240</v>
      </c>
      <c r="I40" s="77"/>
    </row>
    <row r="41" ht="36.95" customHeight="1" outlineLevel="2" spans="7:7">
      <c r="G41" s="40"/>
    </row>
    <row r="42" ht="36.95" customHeight="1" outlineLevel="2" spans="1:9">
      <c r="A42" s="48"/>
      <c r="B42" s="49" t="s">
        <v>155</v>
      </c>
      <c r="C42" s="50"/>
      <c r="D42" s="50"/>
      <c r="E42" s="50"/>
      <c r="F42" s="50"/>
      <c r="G42" s="51"/>
      <c r="H42" s="52"/>
      <c r="I42" s="73"/>
    </row>
    <row r="43" ht="36.95" customHeight="1" outlineLevel="2" spans="1:9">
      <c r="A43" s="53"/>
      <c r="B43" s="53" t="s">
        <v>72</v>
      </c>
      <c r="C43" s="54" t="s">
        <v>73</v>
      </c>
      <c r="D43" s="54" t="s">
        <v>74</v>
      </c>
      <c r="E43" s="55" t="s">
        <v>75</v>
      </c>
      <c r="F43" s="54" t="s">
        <v>76</v>
      </c>
      <c r="G43" s="56" t="s">
        <v>77</v>
      </c>
      <c r="H43" s="54" t="s">
        <v>78</v>
      </c>
      <c r="I43" s="56"/>
    </row>
    <row r="44" ht="36.95" customHeight="1" spans="1:9">
      <c r="A44" s="57"/>
      <c r="B44" s="58" t="s">
        <v>156</v>
      </c>
      <c r="C44" s="59"/>
      <c r="D44" s="59"/>
      <c r="E44" s="60"/>
      <c r="F44" s="60"/>
      <c r="G44" s="61"/>
      <c r="H44" s="61"/>
      <c r="I44" s="85"/>
    </row>
    <row r="45" ht="36.95" customHeight="1" outlineLevel="2" spans="1:9">
      <c r="A45" s="62" t="s">
        <v>157</v>
      </c>
      <c r="B45" s="63" t="s">
        <v>158</v>
      </c>
      <c r="C45" s="64" t="s">
        <v>159</v>
      </c>
      <c r="D45" s="65">
        <v>1</v>
      </c>
      <c r="E45" s="66">
        <v>1</v>
      </c>
      <c r="F45" s="64">
        <v>2</v>
      </c>
      <c r="G45" s="67">
        <v>2500</v>
      </c>
      <c r="H45" s="68">
        <f>D45*E45*F45*G45</f>
        <v>5000</v>
      </c>
      <c r="I45" s="68" t="s">
        <v>160</v>
      </c>
    </row>
    <row r="46" ht="36.95" customHeight="1" spans="1:9">
      <c r="A46" s="57" t="s">
        <v>161</v>
      </c>
      <c r="B46" s="58" t="str">
        <f>CONCATENATE("Subtotal ",B44)</f>
        <v>Subtotal Photo &amp;Video crew</v>
      </c>
      <c r="C46" s="59"/>
      <c r="D46" s="59"/>
      <c r="E46" s="60"/>
      <c r="F46" s="60"/>
      <c r="G46" s="61"/>
      <c r="H46" s="61">
        <f>SUM(H45:H45)</f>
        <v>5000</v>
      </c>
      <c r="I46" s="85"/>
    </row>
    <row r="47" ht="36.95" customHeight="1" outlineLevel="1" spans="1:9">
      <c r="A47" s="69" t="s">
        <v>162</v>
      </c>
      <c r="B47" s="70" t="s">
        <v>163</v>
      </c>
      <c r="C47" s="71"/>
      <c r="D47" s="71"/>
      <c r="E47" s="71"/>
      <c r="F47" s="71"/>
      <c r="G47" s="72"/>
      <c r="H47" s="73">
        <f>H46</f>
        <v>5000</v>
      </c>
      <c r="I47" s="86"/>
    </row>
    <row r="48" ht="36.95" customHeight="1" outlineLevel="1" spans="1:9">
      <c r="A48" s="74"/>
      <c r="B48" s="74"/>
      <c r="C48" s="75"/>
      <c r="D48" s="75"/>
      <c r="E48" s="75"/>
      <c r="F48" s="75"/>
      <c r="G48" s="74"/>
      <c r="H48" s="74"/>
      <c r="I48" s="74"/>
    </row>
    <row r="49" ht="36.95" customHeight="1" outlineLevel="2"/>
    <row r="50" ht="36.95" customHeight="1" outlineLevel="2" spans="1:8">
      <c r="A50" s="2"/>
      <c r="H50" s="2"/>
    </row>
    <row r="51" ht="36.95" customHeight="1" outlineLevel="2"/>
    <row r="52" ht="36.95" customHeight="1" outlineLevel="2"/>
    <row r="53" ht="36.95" customHeight="1" outlineLevel="2"/>
    <row r="54" ht="36.95" customHeight="1" outlineLevel="2"/>
    <row r="55" ht="36.95" customHeight="1" outlineLevel="2"/>
    <row r="56" ht="36.95" customHeight="1" outlineLevel="2"/>
    <row r="57" ht="36.95" customHeight="1" outlineLevel="2"/>
    <row r="58" ht="36.95" customHeight="1" outlineLevel="2"/>
    <row r="59" ht="36.95" customHeight="1" outlineLevel="2"/>
    <row r="60" ht="36.95" customHeight="1" outlineLevel="1"/>
    <row r="61" ht="36.95" customHeight="1" outlineLevel="2"/>
    <row r="62" ht="36.95" customHeight="1" outlineLevel="2"/>
    <row r="63" ht="36.95" customHeight="1" outlineLevel="2"/>
    <row r="64" outlineLevel="2"/>
    <row r="65" outlineLevel="2"/>
    <row r="66" outlineLevel="2"/>
    <row r="67" outlineLevel="2"/>
    <row r="68" outlineLevel="2"/>
    <row r="69" outlineLevel="2"/>
    <row r="70" outlineLevel="2"/>
    <row r="71" outlineLevel="2"/>
    <row r="72" outlineLevel="1"/>
    <row r="73" outlineLevel="2"/>
    <row r="74" outlineLevel="2"/>
    <row r="75" outlineLevel="2"/>
    <row r="76" outlineLevel="2"/>
    <row r="77" outlineLevel="2"/>
    <row r="78" outlineLevel="2"/>
    <row r="79" outlineLevel="2"/>
    <row r="80" outlineLevel="2"/>
    <row r="81" outlineLevel="2"/>
    <row r="82" outlineLevel="2"/>
    <row r="83" outlineLevel="2"/>
    <row r="84" outlineLevel="1"/>
    <row r="85" outlineLevel="2"/>
    <row r="86" outlineLevel="2"/>
    <row r="87" outlineLevel="2"/>
    <row r="88" outlineLevel="2"/>
    <row r="89" outlineLevel="2"/>
    <row r="90" outlineLevel="2"/>
    <row r="91" outlineLevel="2"/>
    <row r="92" outlineLevel="2"/>
    <row r="93" outlineLevel="2"/>
    <row r="94" outlineLevel="2"/>
    <row r="95" outlineLevel="2"/>
    <row r="96" outlineLevel="1"/>
  </sheetData>
  <pageMargins left="0.196527777777778" right="0" top="0.161111111111111" bottom="0.161111111111111" header="0.298611111111111" footer="0.298611111111111"/>
  <pageSetup paperSize="9" scale="32" orientation="portrait"/>
  <headerFooter/>
</worksheet>
</file>

<file path=docProps/app.xml><?xml version="1.0" encoding="utf-8"?>
<Properties xmlns="http://schemas.openxmlformats.org/officeDocument/2006/extended-properties" xmlns:vt="http://schemas.openxmlformats.org/officeDocument/2006/docPropsVTypes">
  <Company>BMW Group</Company>
  <Application>Microsoft Excel</Application>
  <HeadingPairs>
    <vt:vector size="2" baseType="variant">
      <vt:variant>
        <vt:lpstr>工作表</vt:lpstr>
      </vt:variant>
      <vt:variant>
        <vt:i4>2</vt:i4>
      </vt:variant>
    </vt:vector>
  </HeadingPairs>
  <TitlesOfParts>
    <vt:vector size="2" baseType="lpstr">
      <vt:lpstr>Summary</vt:lpstr>
      <vt:lpstr>Standard Conference Small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2022-11-02T10:53:08Z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6D001797DA4E413999192D36EC2299F8</vt:lpwstr>
  </property>
  <property fmtid="{D5CDD505-2E9C-101B-9397-08002B2CF9AE}" pid="3" name="KSOProductBuildVer">
    <vt:lpwstr>2052-11.1.0.12598</vt:lpwstr>
  </property>
</Properties>
</file>