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autoCompressPictures="0" defaultThemeVersion="124226"/>
  <bookViews>
    <workbookView xWindow="615" yWindow="0" windowWidth="20730" windowHeight="11760"/>
  </bookViews>
  <sheets>
    <sheet name="汇总" sheetId="7" r:id="rId1"/>
    <sheet name="别克" sheetId="9" r:id="rId2"/>
    <sheet name="雪佛兰" sheetId="6" r:id="rId3"/>
    <sheet name="凯迪拉克 " sheetId="8" r:id="rId4"/>
  </sheets>
  <definedNames>
    <definedName name="_xlnm.Print_Area" localSheetId="1">别克!$A$1:$G$99</definedName>
    <definedName name="_xlnm.Print_Area" localSheetId="3">'凯迪拉克 '!$A$1:$G$124</definedName>
    <definedName name="_xlnm.Print_Titles" localSheetId="1">别克!$1:$5</definedName>
    <definedName name="_xlnm.Print_Titles" localSheetId="3">'凯迪拉克 '!$1:$8</definedName>
    <definedName name="_xlnm.Print_Titles" localSheetId="2">雪佛兰!$1:$8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7"/>
  <c r="B3"/>
  <c r="B2"/>
  <c r="G98" i="9"/>
  <c r="G97"/>
  <c r="G96"/>
  <c r="G95"/>
  <c r="G99" s="1"/>
  <c r="G93"/>
  <c r="G92"/>
  <c r="G94" s="1"/>
  <c r="G90"/>
  <c r="G89"/>
  <c r="G88"/>
  <c r="G87"/>
  <c r="G86"/>
  <c r="G85"/>
  <c r="G84"/>
  <c r="G91" s="1"/>
  <c r="G82"/>
  <c r="G81"/>
  <c r="G80"/>
  <c r="G79"/>
  <c r="G83" s="1"/>
  <c r="G78"/>
  <c r="G76"/>
  <c r="G75"/>
  <c r="G74"/>
  <c r="G73"/>
  <c r="G72"/>
  <c r="G71"/>
  <c r="G70"/>
  <c r="G69"/>
  <c r="G68"/>
  <c r="G77" s="1"/>
  <c r="G67"/>
  <c r="G51"/>
  <c r="G49"/>
  <c r="G48"/>
  <c r="G47"/>
  <c r="G46"/>
  <c r="G45"/>
  <c r="G44"/>
  <c r="G43"/>
  <c r="G50" s="1"/>
  <c r="G41"/>
  <c r="G40"/>
  <c r="G39"/>
  <c r="G38"/>
  <c r="G37"/>
  <c r="G36"/>
  <c r="G35"/>
  <c r="G34"/>
  <c r="G33"/>
  <c r="G32"/>
  <c r="G31"/>
  <c r="G30"/>
  <c r="G29"/>
  <c r="G28"/>
  <c r="G42" s="1"/>
  <c r="G26"/>
  <c r="G25"/>
  <c r="G22"/>
  <c r="G21"/>
  <c r="G18"/>
  <c r="G17"/>
  <c r="G16"/>
  <c r="G15"/>
  <c r="G12"/>
  <c r="G11"/>
  <c r="G7"/>
  <c r="G6"/>
  <c r="G27" s="1"/>
  <c r="G118" i="8"/>
  <c r="G119" s="1"/>
  <c r="G116"/>
  <c r="G115"/>
  <c r="G114"/>
  <c r="G113"/>
  <c r="G112"/>
  <c r="G111"/>
  <c r="G110"/>
  <c r="G117" s="1"/>
  <c r="G108"/>
  <c r="G107"/>
  <c r="G106"/>
  <c r="G105"/>
  <c r="G109" s="1"/>
  <c r="G103"/>
  <c r="G102"/>
  <c r="G101"/>
  <c r="G100"/>
  <c r="G99"/>
  <c r="G98"/>
  <c r="G97"/>
  <c r="G96"/>
  <c r="G95"/>
  <c r="G94"/>
  <c r="G93"/>
  <c r="G92"/>
  <c r="G91"/>
  <c r="G90"/>
  <c r="G89"/>
  <c r="G88"/>
  <c r="G87"/>
  <c r="G104" s="1"/>
  <c r="G86"/>
  <c r="G85"/>
  <c r="G83"/>
  <c r="G82"/>
  <c r="G81"/>
  <c r="G80"/>
  <c r="G79"/>
  <c r="G78"/>
  <c r="G77"/>
  <c r="G75"/>
  <c r="G84" s="1"/>
  <c r="G74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56" s="1"/>
  <c r="G32"/>
  <c r="G31"/>
  <c r="G30"/>
  <c r="G29"/>
  <c r="G28"/>
  <c r="G27"/>
  <c r="G26"/>
  <c r="G25"/>
  <c r="G24"/>
  <c r="G23"/>
  <c r="G22"/>
  <c r="G21"/>
  <c r="G33" s="1"/>
  <c r="G20"/>
  <c r="G18"/>
  <c r="G17"/>
  <c r="G16"/>
  <c r="G15"/>
  <c r="G14"/>
  <c r="G13"/>
  <c r="G12"/>
  <c r="G11"/>
  <c r="G10"/>
  <c r="G19" s="1"/>
  <c r="G90" i="6"/>
  <c r="G91"/>
  <c r="G92"/>
  <c r="G93"/>
  <c r="G94" s="1"/>
  <c r="G114" s="1"/>
  <c r="G50"/>
  <c r="G101"/>
  <c r="G102"/>
  <c r="G103"/>
  <c r="G104"/>
  <c r="G105"/>
  <c r="G106"/>
  <c r="G107"/>
  <c r="G11"/>
  <c r="G13"/>
  <c r="G15"/>
  <c r="G17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67"/>
  <c r="G68"/>
  <c r="G69"/>
  <c r="G70"/>
  <c r="G71"/>
  <c r="G72"/>
  <c r="G73"/>
  <c r="G74"/>
  <c r="G75"/>
  <c r="G76"/>
  <c r="G77"/>
  <c r="G78"/>
  <c r="G79"/>
  <c r="G100"/>
  <c r="F107"/>
  <c r="G108"/>
  <c r="G95"/>
  <c r="G96"/>
  <c r="G97"/>
  <c r="G98"/>
  <c r="G99"/>
  <c r="G80"/>
  <c r="G81"/>
  <c r="G82"/>
  <c r="G83"/>
  <c r="G84"/>
  <c r="G85"/>
  <c r="G86"/>
  <c r="G87"/>
  <c r="G88"/>
  <c r="G89"/>
  <c r="G109"/>
  <c r="G110"/>
  <c r="G111"/>
  <c r="G112"/>
  <c r="G113"/>
  <c r="G115" l="1"/>
  <c r="G116" s="1"/>
  <c r="B5" i="7" s="1"/>
  <c r="G100" i="9"/>
  <c r="G120" i="8"/>
  <c r="G101" i="9" l="1"/>
  <c r="G102" s="1"/>
  <c r="G121" i="8"/>
  <c r="G122" s="1"/>
</calcChain>
</file>

<file path=xl/sharedStrings.xml><?xml version="1.0" encoding="utf-8"?>
<sst xmlns="http://schemas.openxmlformats.org/spreadsheetml/2006/main" count="578" uniqueCount="434">
  <si>
    <t xml:space="preserve">Event:                 </t>
  </si>
  <si>
    <t>次数</t>
  </si>
  <si>
    <t>数量</t>
  </si>
  <si>
    <t>酒店工作人员</t>
  </si>
  <si>
    <t>短信平台使用费</t>
  </si>
  <si>
    <t>热线电话</t>
  </si>
  <si>
    <t>机场迎宾</t>
    <phoneticPr fontId="21" type="noConversion"/>
  </si>
  <si>
    <t>物料</t>
    <phoneticPr fontId="21" type="noConversion"/>
  </si>
  <si>
    <t>签到桌</t>
    <phoneticPr fontId="21" type="noConversion"/>
  </si>
  <si>
    <t xml:space="preserve">Date:                  </t>
  </si>
  <si>
    <t xml:space="preserve">VENUE:                  </t>
  </si>
  <si>
    <t xml:space="preserve">Number of person:       </t>
  </si>
  <si>
    <t>1500Pax</t>
    <phoneticPr fontId="21" type="noConversion"/>
  </si>
  <si>
    <t>圆桌晚餐软饮2小时畅饮费用（含雪碧/可乐/本地啤酒）</t>
    <phoneticPr fontId="21" type="noConversion"/>
  </si>
  <si>
    <t>物料间</t>
    <phoneticPr fontId="46" type="noConversion"/>
  </si>
  <si>
    <t>VIP备用金费用预估（餐费、物料、酒店杂费等）</t>
    <phoneticPr fontId="21" type="noConversion"/>
  </si>
  <si>
    <t>A3尺寸</t>
    <phoneticPr fontId="21" type="noConversion"/>
  </si>
  <si>
    <t>暂按100000元预估，以实际发生为准</t>
    <phoneticPr fontId="21" type="noConversion"/>
  </si>
  <si>
    <t>客服4人，以15个工作日计</t>
    <phoneticPr fontId="46" type="noConversion"/>
  </si>
  <si>
    <t>茶歇费用80元/位（含咖啡、茶、3款点心、3款水果）</t>
  </si>
  <si>
    <t>博鳌亚洲论坛东屿岛大酒店大堂两侧（室内广告位）</t>
    <phoneticPr fontId="21" type="noConversion"/>
  </si>
  <si>
    <t>博鳌亚洲论坛大酒店东西两侧博雅轩（室内广告位）</t>
    <phoneticPr fontId="53" type="noConversion"/>
  </si>
  <si>
    <t>酒店正门门楣（东屿岛上两家酒店正门外各1块）</t>
    <phoneticPr fontId="53" type="noConversion"/>
  </si>
  <si>
    <t>主会场南门喷泉广场（室外广告位）</t>
    <phoneticPr fontId="53" type="noConversion"/>
  </si>
  <si>
    <t>主会场南门立柱广告位（室外广告位）</t>
    <phoneticPr fontId="53" type="noConversion"/>
  </si>
  <si>
    <t>亚论酒店&amp;东屿岛酒店广告位</t>
    <phoneticPr fontId="53" type="noConversion"/>
  </si>
  <si>
    <t>广告位及车辆展示位费用</t>
    <phoneticPr fontId="21" type="noConversion"/>
  </si>
  <si>
    <t>琼海博鳌和悦君澜海景度假酒店</t>
    <phoneticPr fontId="46" type="noConversion"/>
  </si>
  <si>
    <t>主酒店展车</t>
    <phoneticPr fontId="21" type="noConversion"/>
  </si>
  <si>
    <t>博鳌亚洲论坛东屿岛大酒店</t>
    <phoneticPr fontId="21" type="noConversion"/>
  </si>
  <si>
    <t>VIP车辆租赁费用预估（车辆、司机、机场通道等）</t>
    <phoneticPr fontId="21" type="noConversion"/>
  </si>
  <si>
    <t>签到桌、台卡</t>
    <phoneticPr fontId="21" type="noConversion"/>
  </si>
  <si>
    <t>博鳌</t>
    <phoneticPr fontId="21" type="noConversion"/>
  </si>
  <si>
    <t>BFA主会场门口两侧展位(环廊）</t>
    <phoneticPr fontId="21" type="noConversion"/>
  </si>
  <si>
    <t>东峪厅广告位（左右各一块）</t>
    <phoneticPr fontId="21" type="noConversion"/>
  </si>
  <si>
    <t>2项</t>
    <phoneticPr fontId="21" type="noConversion"/>
  </si>
  <si>
    <t>博鳌亚洲论坛大酒店与高尔夫球会转盘处（室外广告位）(环岛广告位）</t>
    <phoneticPr fontId="53" type="noConversion"/>
  </si>
  <si>
    <r>
      <t>培兰大桥</t>
    </r>
    <r>
      <rPr>
        <sz val="10"/>
        <rFont val="微软雅黑"/>
        <family val="2"/>
        <charset val="134"/>
      </rPr>
      <t>桥头灯杆旗（每组4幅，共31组）</t>
    </r>
    <phoneticPr fontId="53" type="noConversion"/>
  </si>
  <si>
    <t>博鳌亚洲论坛大酒店大堂门口两侧三角区域（室外）</t>
    <phoneticPr fontId="21" type="noConversion"/>
  </si>
  <si>
    <t>博鳌高铁站迎宾</t>
    <phoneticPr fontId="21" type="noConversion"/>
  </si>
  <si>
    <t>按总1200人接机量，从10:00-21:00暂按半小时一班计算，分二条线路，最终费用以实际发生为准（含3辆备车用于21点后接机）</t>
    <phoneticPr fontId="21" type="noConversion"/>
  </si>
  <si>
    <t>按总200人接机量，从10:00-24:00暂按半小时一班计算，分二条线路，最终费用以实际发生为准</t>
    <phoneticPr fontId="21" type="noConversion"/>
  </si>
  <si>
    <r>
      <t>博鳌亚洲论坛东屿岛大酒店（</t>
    </r>
    <r>
      <rPr>
        <b/>
        <sz val="10"/>
        <rFont val="微软雅黑"/>
        <family val="2"/>
        <charset val="134"/>
      </rPr>
      <t>经销商会务报销房费,需报价</t>
    </r>
    <r>
      <rPr>
        <sz val="10"/>
        <rFont val="微软雅黑"/>
        <family val="2"/>
        <charset val="134"/>
      </rPr>
      <t>）
特别说明：实际可控房量以预订当天酒店提供的数量为准</t>
    </r>
    <phoneticPr fontId="21" type="noConversion"/>
  </si>
  <si>
    <r>
      <t>琼海博鳌和悦君澜海景度假酒店（</t>
    </r>
    <r>
      <rPr>
        <b/>
        <sz val="10"/>
        <rFont val="微软雅黑"/>
        <family val="2"/>
        <charset val="134"/>
      </rPr>
      <t>经销商会务报销房费,需报价</t>
    </r>
    <r>
      <rPr>
        <sz val="10"/>
        <rFont val="微软雅黑"/>
        <family val="2"/>
        <charset val="134"/>
      </rPr>
      <t>）
特别说明：实际可控房量以预订当天酒店提供的数量为准</t>
    </r>
    <phoneticPr fontId="21" type="noConversion"/>
  </si>
  <si>
    <r>
      <t>琼海博鳌亚洲湾度假酒店（</t>
    </r>
    <r>
      <rPr>
        <b/>
        <sz val="10"/>
        <rFont val="微软雅黑"/>
        <family val="2"/>
        <charset val="134"/>
      </rPr>
      <t>经销商会务报销房费,需报价</t>
    </r>
    <r>
      <rPr>
        <sz val="10"/>
        <rFont val="微软雅黑"/>
        <family val="2"/>
        <charset val="134"/>
      </rPr>
      <t>）
特别说明：实际可控房量以预订当天酒店提供的数量为准</t>
    </r>
    <phoneticPr fontId="21" type="noConversion"/>
  </si>
  <si>
    <t>客房
（其中400间房费自理，无需报价；1100间房会务费报销，需报价）</t>
    <phoneticPr fontId="21" type="noConversion"/>
  </si>
  <si>
    <r>
      <t>琼海博鳌亚洲论坛大酒店（</t>
    </r>
    <r>
      <rPr>
        <b/>
        <sz val="10"/>
        <rFont val="微软雅黑"/>
        <family val="2"/>
        <charset val="134"/>
      </rPr>
      <t>SGM员工100间房费自理,无需报总价</t>
    </r>
    <r>
      <rPr>
        <sz val="10"/>
        <rFont val="微软雅黑"/>
        <family val="2"/>
        <charset val="134"/>
      </rPr>
      <t>）
特别说明：实际可控房量以预订当天酒店提供的数量为准</t>
    </r>
    <phoneticPr fontId="21" type="noConversion"/>
  </si>
  <si>
    <r>
      <t>博鳌亚洲论坛东屿岛大酒店（</t>
    </r>
    <r>
      <rPr>
        <b/>
        <sz val="10"/>
        <rFont val="微软雅黑"/>
        <family val="2"/>
        <charset val="134"/>
      </rPr>
      <t>SGM员工100间房费自理,无需报总价</t>
    </r>
    <r>
      <rPr>
        <sz val="10"/>
        <rFont val="微软雅黑"/>
        <family val="2"/>
        <charset val="134"/>
      </rPr>
      <t>）
特别说明：实际可控房量以预订当天酒店提供的数量为准</t>
    </r>
    <phoneticPr fontId="21" type="noConversion"/>
  </si>
  <si>
    <r>
      <t>琼海博鳌和悦君澜海景度假酒店（</t>
    </r>
    <r>
      <rPr>
        <b/>
        <sz val="10"/>
        <rFont val="微软雅黑"/>
        <family val="2"/>
        <charset val="134"/>
      </rPr>
      <t>SGM员工150间房费自理，无需报总价</t>
    </r>
    <r>
      <rPr>
        <sz val="10"/>
        <rFont val="微软雅黑"/>
        <family val="2"/>
        <charset val="134"/>
      </rPr>
      <t>）
特别说明：实际可控房量以预订当天酒店提供的数量为准</t>
    </r>
    <phoneticPr fontId="21" type="noConversion"/>
  </si>
  <si>
    <r>
      <t>琼海博鳌亚洲湾度假酒店（</t>
    </r>
    <r>
      <rPr>
        <b/>
        <sz val="10"/>
        <rFont val="微软雅黑"/>
        <family val="2"/>
        <charset val="134"/>
      </rPr>
      <t>SGM员工50间房费自理，无需报总价</t>
    </r>
    <r>
      <rPr>
        <sz val="10"/>
        <rFont val="微软雅黑"/>
        <family val="2"/>
        <charset val="134"/>
      </rPr>
      <t>）
特别说明：实际可控房量以预订当天酒店提供的数量为准</t>
    </r>
    <phoneticPr fontId="21" type="noConversion"/>
  </si>
  <si>
    <t>只报单价，房费自理，无需报总价</t>
    <phoneticPr fontId="21" type="noConversion"/>
  </si>
  <si>
    <t>2019年别克市场营销年会</t>
    <phoneticPr fontId="21" type="noConversion"/>
  </si>
  <si>
    <r>
      <t>琼海博鳌亚洲论坛大酒店（</t>
    </r>
    <r>
      <rPr>
        <b/>
        <sz val="10"/>
        <rFont val="微软雅黑"/>
        <family val="2"/>
        <charset val="134"/>
      </rPr>
      <t>经销商会务报销房费,需报价</t>
    </r>
    <r>
      <rPr>
        <sz val="10"/>
        <rFont val="微软雅黑"/>
        <family val="2"/>
        <charset val="134"/>
      </rPr>
      <t>）
特别说明：实际可控房量以预订当天酒店提供的数量为准</t>
    </r>
    <phoneticPr fontId="21" type="noConversion"/>
  </si>
  <si>
    <t>2019年2月14日-15日</t>
    <phoneticPr fontId="21" type="noConversion"/>
  </si>
  <si>
    <r>
      <t>琼海博鳌金海岸温泉大酒店（</t>
    </r>
    <r>
      <rPr>
        <b/>
        <sz val="10"/>
        <rFont val="微软雅黑"/>
        <family val="2"/>
        <charset val="134"/>
      </rPr>
      <t>经销商会务报销房费,需报价</t>
    </r>
    <r>
      <rPr>
        <sz val="10"/>
        <rFont val="微软雅黑"/>
        <family val="2"/>
        <charset val="134"/>
      </rPr>
      <t>）
特别说明：实际可控房量以预订当天酒店提供的数量为准</t>
    </r>
    <phoneticPr fontId="21" type="noConversion"/>
  </si>
  <si>
    <t>2月13日自助晚餐</t>
    <phoneticPr fontId="21" type="noConversion"/>
  </si>
  <si>
    <t>2月14日自助午餐（博鳌亚洲论坛大酒店）</t>
    <phoneticPr fontId="21" type="noConversion"/>
  </si>
  <si>
    <t>2月14日圆桌晚宴（博鳌亚洲论坛大酒店）</t>
    <phoneticPr fontId="21" type="noConversion"/>
  </si>
  <si>
    <t>2月14日上午大会1次茶歇</t>
    <phoneticPr fontId="21" type="noConversion"/>
  </si>
  <si>
    <t>琼海博鳌亚洲论坛大酒店，怡景西餐厅，自助晚餐，含软饮，餐标200-300元/人，按实际数量结算，别克不保底</t>
    <phoneticPr fontId="21" type="noConversion"/>
  </si>
  <si>
    <t>博鳌亚洲论坛东屿岛大酒店,鱼丽宴中餐厅&amp;莳味坪西餐厅，自助晚餐，含软饮，餐标200-300元/人，按实际数量结算，别克不保底</t>
    <phoneticPr fontId="21" type="noConversion"/>
  </si>
  <si>
    <t>琼海博鳌金海岸温泉大酒店，西餐厅，自助晚餐，含软饮，餐标200-300元/人，按实际数量结算，别克不保底</t>
    <phoneticPr fontId="21" type="noConversion"/>
  </si>
  <si>
    <t>琼海博鳌亚洲湾度假酒店，中餐厅，自助晚餐，含软饮，餐标200-300元/人，按实际数量结算，别克不保底</t>
    <phoneticPr fontId="21" type="noConversion"/>
  </si>
  <si>
    <t>琼海博鳌和悦君澜海景度假酒店，香榭丽舍西餐厅&amp;和苑房海鲜馆，自助晚餐，含软饮，餐标200-300元/人，按实际数量结算，别克不保底</t>
    <phoneticPr fontId="21" type="noConversion"/>
  </si>
  <si>
    <t>东屿多功能厅，自助午餐，含软饮，餐标200-300元/人，按实际数量结算，别克不保底</t>
    <phoneticPr fontId="21" type="noConversion"/>
  </si>
  <si>
    <t>聚贤阁中餐厅&amp;怡景西餐厅，自助午餐，含软饮，餐标200-300元/人，按实际数量结算，别克不保底</t>
    <phoneticPr fontId="21" type="noConversion"/>
  </si>
  <si>
    <t>圆桌晚餐（普通圆桌）暂按1480人预估（11人/桌，共135桌）4000元/桌，.不含软饮及酒水费用</t>
    <phoneticPr fontId="21" type="noConversion"/>
  </si>
  <si>
    <t>2月14日BFA主会场VIP休息室场地使用</t>
    <phoneticPr fontId="21" type="noConversion"/>
  </si>
  <si>
    <t>暂按大王椰及皇后葵VIP休息室*95平米（12*6.5*3.4M） 2小时</t>
    <phoneticPr fontId="21" type="noConversion"/>
  </si>
  <si>
    <t>琼海博鳌金海岸温泉大酒店</t>
    <phoneticPr fontId="21" type="noConversion"/>
  </si>
  <si>
    <t>1项</t>
    <phoneticPr fontId="21" type="noConversion"/>
  </si>
  <si>
    <t>2天</t>
  </si>
  <si>
    <t>2天</t>
    <phoneticPr fontId="21" type="noConversion"/>
  </si>
  <si>
    <t>主会场北门广告位</t>
    <phoneticPr fontId="21" type="noConversion"/>
  </si>
  <si>
    <t>2块</t>
    <phoneticPr fontId="21" type="noConversion"/>
  </si>
  <si>
    <t>酒店大堂背景板（亚洲论坛与东屿岛各一个）</t>
    <phoneticPr fontId="21" type="noConversion"/>
  </si>
  <si>
    <t>1天</t>
    <phoneticPr fontId="21" type="noConversion"/>
  </si>
  <si>
    <t>2月13日45座大巴海口美兰国际机场（1楼）/美兰站（地下）接机单次使用价格（含司机食宿，停车费）</t>
    <phoneticPr fontId="21" type="noConversion"/>
  </si>
  <si>
    <t>2月13日45座大巴琼海博鳌机场&amp;高铁站接机单车包天价格（含司机食宿，停车费）</t>
    <phoneticPr fontId="21" type="noConversion"/>
  </si>
  <si>
    <t>2月13日45座大巴博鳌高铁站接单车包天价格（含司机食宿，停车费）</t>
    <phoneticPr fontId="21" type="noConversion"/>
  </si>
  <si>
    <t>2月13日45座大巴动员大会接驳</t>
    <phoneticPr fontId="21" type="noConversion"/>
  </si>
  <si>
    <t>按总100人接送量，按会务注册信息灵活接送，最终费用以实际发生为准</t>
    <phoneticPr fontId="21" type="noConversion"/>
  </si>
  <si>
    <t>按总200人接送量，各酒店—博鳌亚洲论坛大酒店—各酒店</t>
    <phoneticPr fontId="21" type="noConversion"/>
  </si>
  <si>
    <t>2月15日45座大巴酒店-海口美兰国际机场/美兰站单次使用价格（含司机食宿，停车费）</t>
    <phoneticPr fontId="21" type="noConversion"/>
  </si>
  <si>
    <t>2月15日45座大巴酒店-琼海博鳌火车站-博鳌机场单车包天使用价格（含司机食宿，停车费）</t>
    <phoneticPr fontId="21" type="noConversion"/>
  </si>
  <si>
    <t>2月13日一天，暂按30人次预估（海口和博鳌两个机场，美兰火车站），以实际发生为准，含工作期间餐费</t>
    <phoneticPr fontId="46" type="noConversion"/>
  </si>
  <si>
    <t>2月13日一天，暂按6人次预估，以实际发生为准，含工作期间餐费</t>
    <phoneticPr fontId="21" type="noConversion"/>
  </si>
  <si>
    <t>2月13日-15日三天，暂按5人*5家酒店预估，以实际发生为准，含工作期间餐费</t>
    <phoneticPr fontId="46" type="noConversion"/>
  </si>
  <si>
    <t>2月14日一天，暂按8人预估，以实际发生为准，包括车辆引导、发布会现场指引等，含工作期间餐费</t>
    <phoneticPr fontId="46" type="noConversion"/>
  </si>
  <si>
    <t>暂按25辆预估，最终以实际费用为准（按出发人数灵活发车）</t>
    <phoneticPr fontId="21" type="noConversion"/>
  </si>
  <si>
    <t>暂按8辆预估，最终以实际费用为准（按出发人数灵活发车）</t>
    <phoneticPr fontId="21" type="noConversion"/>
  </si>
  <si>
    <t>2月15日45座大巴酒店-海口区域会酒店单次使用价格（含司机食宿，停车费）</t>
    <phoneticPr fontId="21" type="noConversion"/>
  </si>
  <si>
    <t>暂按27辆预估，最终以实际费用为准</t>
    <phoneticPr fontId="21" type="noConversion"/>
  </si>
  <si>
    <t>暂按15辆预估，最终以实际费用为准</t>
    <phoneticPr fontId="21" type="noConversion"/>
  </si>
  <si>
    <t>矿泉水、纸巾，以1300人份预估</t>
    <phoneticPr fontId="46" type="noConversion"/>
  </si>
  <si>
    <t>信用卡，微信，支付宝快捷支付，包含退款手续费</t>
    <phoneticPr fontId="21" type="noConversion"/>
  </si>
  <si>
    <t>博鳌亚洲论坛大酒店大堂视频柱</t>
    <phoneticPr fontId="21" type="noConversion"/>
  </si>
  <si>
    <t>博鳌亚洲论坛大酒店大堂LED电视屏</t>
    <phoneticPr fontId="21" type="noConversion"/>
  </si>
  <si>
    <t>暂按120000元预估，以实际发生为准</t>
    <phoneticPr fontId="21" type="noConversion"/>
  </si>
  <si>
    <t>双床房（双床含双早，wifi，服务费，增值税费）</t>
    <phoneticPr fontId="21" type="noConversion"/>
  </si>
  <si>
    <r>
      <t>博鳌柏悦湾温德姆酒店</t>
    </r>
    <r>
      <rPr>
        <b/>
        <sz val="10"/>
        <rFont val="微软雅黑"/>
        <family val="2"/>
        <charset val="134"/>
      </rPr>
      <t>(备选）</t>
    </r>
    <r>
      <rPr>
        <sz val="10"/>
        <rFont val="微软雅黑"/>
        <family val="2"/>
        <charset val="134"/>
      </rPr>
      <t xml:space="preserve">
特别说明：实际可控房量以预订当天酒店提供的数量为准</t>
    </r>
    <phoneticPr fontId="21" type="noConversion"/>
  </si>
  <si>
    <t>预留13万</t>
    <phoneticPr fontId="21" type="noConversion"/>
  </si>
  <si>
    <t>红酒按700瓶预估（含运输费），按实际使用结算，费用按13万预留（含运费），500/瓶*60瓶+290/瓶*48瓶+110/瓶*600瓶+100瓶青岛啤酒</t>
    <phoneticPr fontId="21" type="noConversion"/>
  </si>
  <si>
    <t>2月14日45座大巴酒店-会场往返接送，含当天穿梭巴士（含司机食宿，停车费）</t>
    <phoneticPr fontId="21" type="noConversion"/>
  </si>
  <si>
    <t>行李牌</t>
    <phoneticPr fontId="21" type="noConversion"/>
  </si>
  <si>
    <t>行李贴纸，以1300人份预估</t>
    <phoneticPr fontId="21" type="noConversion"/>
  </si>
  <si>
    <t>红酒瓶贴</t>
    <phoneticPr fontId="21" type="noConversion"/>
  </si>
  <si>
    <t>1000份</t>
    <phoneticPr fontId="21" type="noConversion"/>
  </si>
  <si>
    <t>合计</t>
    <phoneticPr fontId="21" type="noConversion"/>
  </si>
  <si>
    <t>服务费（10%）</t>
    <phoneticPr fontId="21" type="noConversion"/>
  </si>
  <si>
    <t>总计（不含税）</t>
    <phoneticPr fontId="21" type="noConversion"/>
  </si>
  <si>
    <t>总计（不含税）</t>
    <phoneticPr fontId="21" type="noConversion"/>
  </si>
  <si>
    <t>服务费</t>
    <phoneticPr fontId="21" type="noConversion"/>
  </si>
  <si>
    <t>合计（Net）</t>
    <phoneticPr fontId="21" type="noConversion"/>
  </si>
  <si>
    <t>小计</t>
    <phoneticPr fontId="21" type="noConversion"/>
  </si>
  <si>
    <t>备用金</t>
    <phoneticPr fontId="21" type="noConversion"/>
  </si>
  <si>
    <t>暂按控房签到，物料，会务、餐饮共50人预估，含会务指引、会议服务、送机人员。以实际发生费用为准。
工作时限10小时，如超时需加100元/人/天</t>
    <phoneticPr fontId="46" type="noConversion"/>
  </si>
  <si>
    <t>人员暂按40人预估（2个机场），以实际发生费用为准。工作时限10小时，如超时需加100元/人/天</t>
    <phoneticPr fontId="46" type="noConversion"/>
  </si>
  <si>
    <t>机场迎宾</t>
  </si>
  <si>
    <t>工作人员上海往返机票</t>
    <phoneticPr fontId="46" type="noConversion"/>
  </si>
  <si>
    <t>工作人员餐费及通讯费</t>
    <phoneticPr fontId="21" type="noConversion"/>
  </si>
  <si>
    <t>工作人员费用</t>
    <phoneticPr fontId="46" type="noConversion"/>
  </si>
  <si>
    <t>工作人员</t>
  </si>
  <si>
    <t>客服6人，以15个工作日计</t>
  </si>
  <si>
    <t>在线支付功能模块使用费</t>
  </si>
  <si>
    <t>在线注册系统</t>
    <phoneticPr fontId="46" type="noConversion"/>
  </si>
  <si>
    <t>在线系统</t>
  </si>
  <si>
    <t>桌旗</t>
    <rPh sb="0" eb="1">
      <t>zhuo qi</t>
    </rPh>
    <phoneticPr fontId="21" type="noConversion"/>
  </si>
  <si>
    <t>房间欢迎礼品</t>
    <phoneticPr fontId="46" type="noConversion"/>
  </si>
  <si>
    <t>签到物料</t>
    <phoneticPr fontId="21" type="noConversion"/>
  </si>
  <si>
    <t>酒店指引水牌</t>
  </si>
  <si>
    <t>行李牌</t>
  </si>
  <si>
    <t>KT板裱写真，机场接驳，酒店-会场接驳</t>
  </si>
  <si>
    <t>车头牌</t>
  </si>
  <si>
    <t>KT板裱写真</t>
  </si>
  <si>
    <t>接机牌</t>
  </si>
  <si>
    <t>签到木质背景板</t>
    <phoneticPr fontId="46" type="noConversion"/>
  </si>
  <si>
    <t>小物料</t>
    <phoneticPr fontId="46" type="noConversion"/>
  </si>
  <si>
    <t>住宿费100元/天，餐费80元/天</t>
    <phoneticPr fontId="46" type="noConversion"/>
  </si>
  <si>
    <t>海口接机GL8，最终费用以实际发生为准</t>
    <phoneticPr fontId="21" type="noConversion"/>
  </si>
  <si>
    <t>备用车辆（预估，最终费用以实际发生为准）</t>
    <phoneticPr fontId="21" type="noConversion"/>
  </si>
  <si>
    <t>30辆别克GL8、5辆凯迪拉克（CT6+XT5）</t>
    <rPh sb="2" eb="3">
      <t>laing</t>
    </rPh>
    <rPh sb="3" eb="4">
      <t>bie ke</t>
    </rPh>
    <rPh sb="9" eb="10">
      <t>l</t>
    </rPh>
    <rPh sb="10" eb="11">
      <t>kai di la ke</t>
    </rPh>
    <phoneticPr fontId="21" type="noConversion"/>
  </si>
  <si>
    <t>VIP用车（车辆租赁+司机费用）</t>
    <rPh sb="4" eb="5">
      <t>che</t>
    </rPh>
    <rPh sb="5" eb="6">
      <t>yu liu</t>
    </rPh>
    <rPh sb="7" eb="8">
      <t>fei yong</t>
    </rPh>
    <phoneticPr fontId="21" type="noConversion"/>
  </si>
  <si>
    <t>从6:00-14:00暂按一小时一班计算、最终费用以实际发生为准</t>
    <phoneticPr fontId="46" type="noConversion"/>
  </si>
  <si>
    <t>车辆</t>
    <phoneticPr fontId="21" type="noConversion"/>
  </si>
  <si>
    <t>博鳌亚洲论坛大酒店大堂门口两侧三角区域（室外）</t>
    <phoneticPr fontId="21" type="noConversion"/>
  </si>
  <si>
    <t>博鳌亚洲论坛大酒店大堂LED电视屏</t>
    <phoneticPr fontId="21" type="noConversion"/>
  </si>
  <si>
    <t>酒店大堂背景板（亚洲论坛与东屿岛各一个）</t>
    <phoneticPr fontId="21" type="noConversion"/>
  </si>
  <si>
    <t>博鳌亚洲论坛大酒店大堂至BFA主会场北门连廊二楼</t>
    <phoneticPr fontId="53" type="noConversion"/>
  </si>
  <si>
    <t>主干道插刀旗</t>
    <phoneticPr fontId="21" type="noConversion"/>
  </si>
  <si>
    <t>主干道灯杆旗（每组4幅，共83组，2天以内使用）</t>
    <phoneticPr fontId="53" type="noConversion"/>
  </si>
  <si>
    <t>培兰大桥桥头灯杆旗（每组4幅，共31组）</t>
    <phoneticPr fontId="53" type="noConversion"/>
  </si>
  <si>
    <t>琼海博鳌和悦君澜海景度假酒店</t>
  </si>
  <si>
    <t>天鹅1厅 91平</t>
    <rPh sb="7" eb="8">
      <t>ping</t>
    </rPh>
    <phoneticPr fontId="21" type="noConversion"/>
  </si>
  <si>
    <t>凤凰4厅 91平</t>
    <rPh sb="7" eb="8">
      <t>ping</t>
    </rPh>
    <phoneticPr fontId="21" type="noConversion"/>
  </si>
  <si>
    <t>凤凰1厅 91平</t>
    <rPh sb="7" eb="8">
      <t>ping</t>
    </rPh>
    <phoneticPr fontId="21" type="noConversion"/>
  </si>
  <si>
    <t>孔雀4厅 91平</t>
    <rPh sb="7" eb="8">
      <t>ping</t>
    </rPh>
    <phoneticPr fontId="21" type="noConversion"/>
  </si>
  <si>
    <t>安保人员，40人，费用/人/天</t>
    <phoneticPr fontId="21" type="noConversion"/>
  </si>
  <si>
    <t>2月17日-19日BFA主会场场地其他费用（电箱租赁、布展工作证，进出工作车辆制证等，预计费用，以实际产生费用结算）</t>
    <phoneticPr fontId="46" type="noConversion"/>
  </si>
  <si>
    <t>2月18日BFA主会场VIP休息室场地使用费用预估，暂按大王椰VIP休息室*1天95平米（12*6.5*3.4M） （全天8小时会议使用）*1天</t>
    <phoneticPr fontId="46" type="noConversion"/>
  </si>
  <si>
    <t>2月16日晚22点进场，2月16日-2月18日BFA主会场场地搭建，彩排，活动当天费用预估，BFA主会场2592平米（54*48*10.5M） （全天8小时搭建）*3天，预留19号上午半天撤场</t>
    <phoneticPr fontId="46" type="noConversion"/>
  </si>
  <si>
    <t>2月18日 经销商大会 ：BFA主会场</t>
    <phoneticPr fontId="46" type="noConversion"/>
  </si>
  <si>
    <t>场地</t>
    <phoneticPr fontId="21" type="noConversion"/>
  </si>
  <si>
    <t>茶歇费用80/位</t>
    <phoneticPr fontId="21" type="noConversion"/>
  </si>
  <si>
    <t>2月18日上午+下午大会分会茶歇</t>
    <phoneticPr fontId="21" type="noConversion"/>
  </si>
  <si>
    <t>红酒开瓶费200/桌,长条桌6人/桌</t>
    <phoneticPr fontId="21" type="noConversion"/>
  </si>
  <si>
    <t>红酒费用150,000元预留</t>
    <phoneticPr fontId="21" type="noConversion"/>
  </si>
  <si>
    <t>晚餐软饮2小时畅饮费用（含雪碧/可乐/本地啤酒）</t>
    <phoneticPr fontId="21" type="noConversion"/>
  </si>
  <si>
    <t>长条桌1320人，餐饮费用/位，.不含软饮及酒水费用</t>
    <phoneticPr fontId="21" type="noConversion"/>
  </si>
  <si>
    <t>VIP长条桌200人，餐饮费用/位，.不含软饮及酒水费用</t>
    <phoneticPr fontId="21" type="noConversion"/>
  </si>
  <si>
    <t>2月18日晚宴（博鳌亚洲论坛大酒店）</t>
    <phoneticPr fontId="21" type="noConversion"/>
  </si>
  <si>
    <t>大堂吧+鱼丽宴中餐厅+莳味西餐厅，自助午餐</t>
    <phoneticPr fontId="21" type="noConversion"/>
  </si>
  <si>
    <t>亚细亚餐厅&amp;聚贤阁中餐厅&amp;怡景西餐厅，自助午餐</t>
    <phoneticPr fontId="21" type="noConversion"/>
  </si>
  <si>
    <t>2月18日自助午餐（博鳌亚洲论坛大酒店+东屿大酒店）</t>
    <phoneticPr fontId="21" type="noConversion"/>
  </si>
  <si>
    <t>琼海博鳌和悦君澜海景度假酒店，香榭丽舍西餐厅&amp;和苑房海鲜馆，自助晚餐</t>
    <phoneticPr fontId="21" type="noConversion"/>
  </si>
  <si>
    <t>琼海博鳌亚洲湾度假酒店，中餐厅&amp;四海多功能厅，自助晚餐</t>
    <phoneticPr fontId="21" type="noConversion"/>
  </si>
  <si>
    <t>博鳌亚洲论坛金海岸大酒店，玉带咖啡厅，自助晚餐</t>
    <phoneticPr fontId="21" type="noConversion"/>
  </si>
  <si>
    <t>博鳌亚洲论坛东屿岛大酒店,鱼丽宴中餐厅&amp;莳味坪西餐厅，自助晚餐</t>
    <phoneticPr fontId="21" type="noConversion"/>
  </si>
  <si>
    <t>琼海博鳌亚洲论坛大酒店，怡景西餐厅，自助晚餐</t>
    <phoneticPr fontId="21" type="noConversion"/>
  </si>
  <si>
    <t>2月17日自助晚餐</t>
    <phoneticPr fontId="21" type="noConversion"/>
  </si>
  <si>
    <t>用餐
（2月17日晚餐
2月18日午餐/晚餐）</t>
    <phoneticPr fontId="21" type="noConversion"/>
  </si>
  <si>
    <t>琼海博鳌和悦君澜海景度假酒店
特别说明：实际可控房量以预订当天酒店提供的数量为准</t>
    <phoneticPr fontId="21" type="noConversion"/>
  </si>
  <si>
    <t>琼海博鳌亚洲湾度假酒店
特别说明：实际可控房量以预订当天酒店提供的数量为准</t>
    <phoneticPr fontId="21" type="noConversion"/>
  </si>
  <si>
    <t>博鳌亚洲论坛金海岸大酒店
特别说明：实际可控房量以预订当天酒店提供的数量为准</t>
    <phoneticPr fontId="21" type="noConversion"/>
  </si>
  <si>
    <t>博鳌亚洲论坛东屿岛大酒店
特别说明：实际可控房量以预订当天酒店提供的数量为准</t>
    <phoneticPr fontId="21" type="noConversion"/>
  </si>
  <si>
    <t>大床房（大床含单早，wifi，服务费，增值税费）-SGM自付</t>
    <phoneticPr fontId="21" type="noConversion"/>
  </si>
  <si>
    <t>琼海博鳌亚洲论坛大酒店
特别说明：实际可控房量以预订当天酒店提供的数量为准</t>
    <phoneticPr fontId="21" type="noConversion"/>
  </si>
  <si>
    <t>客房
(2月17日/18日两晚，参会人数按照1520人预估，其中SGM150人，房费自理；经销商1370人，需报价)</t>
    <phoneticPr fontId="21" type="noConversion"/>
  </si>
  <si>
    <t>总价</t>
  </si>
  <si>
    <t>单价</t>
  </si>
  <si>
    <t>规格</t>
  </si>
  <si>
    <t>项目</t>
  </si>
  <si>
    <t>备注需求</t>
    <phoneticPr fontId="21" type="noConversion"/>
  </si>
  <si>
    <t>预估1520人（SGM150人+经销商1370人），</t>
    <phoneticPr fontId="46" type="noConversion"/>
  </si>
  <si>
    <t xml:space="preserve">Project No:               </t>
  </si>
  <si>
    <t>博鳌</t>
    <phoneticPr fontId="46" type="noConversion"/>
  </si>
  <si>
    <t>2019凯迪拉克市场营销年会</t>
    <phoneticPr fontId="46" type="noConversion"/>
  </si>
  <si>
    <t>2019年上汽通用汽车雪佛兰品牌经销商大会</t>
    <phoneticPr fontId="46" type="noConversion"/>
  </si>
  <si>
    <t>SRCD180949</t>
    <phoneticPr fontId="21" type="noConversion"/>
  </si>
  <si>
    <t>预估1300人（SGM300人+经销商1000人），VVIP10人</t>
    <phoneticPr fontId="46" type="noConversion"/>
  </si>
  <si>
    <t>雪佛兰区域人员与相应的区域经销商住同一酒店；希望同时参加别克和雪佛兰的经销商可以不用搬动；别克15日上午checkout；雪佛兰15号中下午checkin，17号上午checkout</t>
    <phoneticPr fontId="21" type="noConversion"/>
  </si>
  <si>
    <t>客房
(2月15日/16日两晚，参会人数按照1300人预估，其中SGM300人，房费自理；经销商1000人，需报价)</t>
    <phoneticPr fontId="21" type="noConversion"/>
  </si>
  <si>
    <t>博鳌亚洲论坛大酒店
特别说明：实际可控房量以预订当天酒店提供的数量为准</t>
    <phoneticPr fontId="46" type="noConversion"/>
  </si>
  <si>
    <t>大床房/双床房（含单早，服务费，宽带）-SGM</t>
    <phoneticPr fontId="46" type="noConversion"/>
  </si>
  <si>
    <t>前台现付</t>
    <phoneticPr fontId="46" type="noConversion"/>
  </si>
  <si>
    <t>套房（含单早，服务费，宽带）-SGM</t>
    <phoneticPr fontId="21" type="noConversion"/>
  </si>
  <si>
    <t>大床房/双床房（含单早，服务费，宽带）-经销商</t>
    <phoneticPr fontId="46" type="noConversion"/>
  </si>
  <si>
    <t>博鳌亚洲论坛东屿岛大酒店
特别说明：实际可控房量以预订当天酒店提供的数量为准</t>
    <phoneticPr fontId="46" type="noConversion"/>
  </si>
  <si>
    <t>博鳌金海岸温泉大酒店
特别说明：实际可控房量以预订当天酒店提供的数量为准</t>
    <phoneticPr fontId="46" type="noConversion"/>
  </si>
  <si>
    <t>博鳌和悦君澜海景度假酒店
特别说明：实际可控房量以预订当天酒店提供的数量为准</t>
    <phoneticPr fontId="46" type="noConversion"/>
  </si>
  <si>
    <t>琼海博鳌亚洲湾度假酒店
特别说明：实际可控房量以预订当天酒店提供的数量为准</t>
    <phoneticPr fontId="46" type="noConversion"/>
  </si>
  <si>
    <t>用餐
（2月15日晚餐
2月16日午餐/晚餐）</t>
    <phoneticPr fontId="21" type="noConversion"/>
  </si>
  <si>
    <t>2月15日 自助晚餐（各入住酒店）</t>
    <phoneticPr fontId="46" type="noConversion"/>
  </si>
  <si>
    <t>酒店自助晚餐  博鳌亚洲论坛大酒店，怡景西餐厅，含软饮，按实际数量结算，雪佛兰不保底</t>
    <phoneticPr fontId="46" type="noConversion"/>
  </si>
  <si>
    <t>酒店自助晚餐 博鳌亚洲论坛东屿岛大酒店,鱼丽宴中餐厅&amp;莳味坪西餐厅，含软饮，按实际数量结算，雪佛兰不保底</t>
    <phoneticPr fontId="46" type="noConversion"/>
  </si>
  <si>
    <t>酒店自助晚餐 博鳌金海岸温泉大酒店，西餐厅，含软饮，按实际数量结算，雪佛兰不保底</t>
    <phoneticPr fontId="21" type="noConversion"/>
  </si>
  <si>
    <t>酒店自助晚餐  博鳌和悦君澜海景度假酒店，香榭丽舍西餐厅&amp;和苑房海鲜馆，含软饮，按实际数量结算，雪佛兰不保底</t>
    <phoneticPr fontId="46" type="noConversion"/>
  </si>
  <si>
    <t>酒店自助晚餐 博鳌亚洲湾度假酒店，中餐厅，含软饮，按实际数量结算，雪佛兰不保底</t>
    <phoneticPr fontId="46" type="noConversion"/>
  </si>
  <si>
    <t>2月16日  自助午餐（博鳌亚洲论坛大酒店）</t>
    <phoneticPr fontId="46" type="noConversion"/>
  </si>
  <si>
    <t>亚细亚餐厅&amp;聚贤阁中餐厅&amp;怡景西餐厅&amp;东屿多功能厅，自助午餐</t>
    <phoneticPr fontId="46" type="noConversion"/>
  </si>
  <si>
    <t>2月16日 上午茶歇（博鳌亚洲论坛大酒店）</t>
    <phoneticPr fontId="46" type="noConversion"/>
  </si>
  <si>
    <t>茶歇费用80元/位（含咖啡、茶、3款点心、3款水果）</t>
    <phoneticPr fontId="46" type="noConversion"/>
  </si>
  <si>
    <t>2月16日  圆桌晚宴 （博鳌亚洲论坛大酒店BFA主会场）</t>
    <phoneticPr fontId="46" type="noConversion"/>
  </si>
  <si>
    <t>圆桌晚餐（VIP分餐）暂按20人预估（20位/桌*1桌），500元/位*20位，不含软饮及酒水费用</t>
    <phoneticPr fontId="46" type="noConversion"/>
  </si>
  <si>
    <t>圆桌晚餐（VIP分餐）暂按15人预估（15位/桌*3桌），500元/位*45位，不含软饮及酒水费用</t>
    <phoneticPr fontId="46" type="noConversion"/>
  </si>
  <si>
    <t>圆桌晚餐（普通圆桌）暂按1235人预估（11位/桌*115桌），4180元/桌*115桌，不含软饮及酒水费用</t>
    <phoneticPr fontId="46" type="noConversion"/>
  </si>
  <si>
    <t>圆桌晚餐主桌装修费用，暂按10000预估</t>
    <phoneticPr fontId="46" type="noConversion"/>
  </si>
  <si>
    <t>红酒开瓶费200元/桌</t>
    <phoneticPr fontId="46" type="noConversion"/>
  </si>
  <si>
    <t>2月16日 运动会茶歇（博鳌亚洲论坛大酒店试乘试驾场地）</t>
    <phoneticPr fontId="21" type="noConversion"/>
  </si>
  <si>
    <t>暂按800人，人均80元预估，能量补给小食包（包含士力架，牛肉干，运动饮料等）</t>
    <phoneticPr fontId="21" type="noConversion"/>
  </si>
  <si>
    <t>核心董事长外出用餐</t>
    <phoneticPr fontId="46" type="noConversion"/>
  </si>
  <si>
    <t>暂按80人，人均500元预估</t>
    <phoneticPr fontId="46" type="noConversion"/>
  </si>
  <si>
    <t>2月16日 经销商大会 ：BFA主会场</t>
    <phoneticPr fontId="46" type="noConversion"/>
  </si>
  <si>
    <t>2月14日晚22点进场，2月14日-2月15日BFA主会场场地搭建，彩排，活动当天费用预估，BFA主会场2592平米（54*48*10.5M） （全天8小时搭建）*3天</t>
    <phoneticPr fontId="46" type="noConversion"/>
  </si>
  <si>
    <t>16日大会：BFA主会场 国际会议中心主会场（2592平米，全天8小时）</t>
    <phoneticPr fontId="46" type="noConversion"/>
  </si>
  <si>
    <t>2月16日BFA主会场VIP休息室场地使用费用预估，暂按大王椰VIP休息室*1天95平米（12*6.5*3.4M） （全天8小时会议使用）*1天</t>
    <phoneticPr fontId="46" type="noConversion"/>
  </si>
  <si>
    <t>2月16日晚上23点开始撤场，17日BFA主会场场地使用撤场费用预估，BFA主会场2592平米（54*48*10.5M） *2天*1次</t>
    <phoneticPr fontId="46" type="noConversion"/>
  </si>
  <si>
    <t>2月14日-16日BFA主会场场地其他费用（电箱租赁、布展工作证，进出工作车辆制证等，预计费用，以实际产生费用结算）</t>
    <phoneticPr fontId="46" type="noConversion"/>
  </si>
  <si>
    <t>2月16日主题运动会场地租赁费</t>
    <phoneticPr fontId="46" type="noConversion"/>
  </si>
  <si>
    <t>BFA试乘试驾广场，含2个玻璃房使用</t>
    <phoneticPr fontId="46" type="noConversion"/>
  </si>
  <si>
    <t>博鳌亚洲论坛大酒店（30平米左右），按5天暂估</t>
    <phoneticPr fontId="46" type="noConversion"/>
  </si>
  <si>
    <t>博鳌亚洲论坛东屿岛大酒店（30平米左右），按5天暂估</t>
    <phoneticPr fontId="46" type="noConversion"/>
  </si>
  <si>
    <t>博鳌金海岸温泉大酒店（30平米左右），按5天暂估</t>
    <phoneticPr fontId="21" type="noConversion"/>
  </si>
  <si>
    <t>博鳌和悦君澜海景度假酒店（30平米左右），按5天暂估</t>
    <phoneticPr fontId="46" type="noConversion"/>
  </si>
  <si>
    <t>琼海博鳌佰悦湾温德姆酒店（30平米左右），按5天暂估</t>
    <phoneticPr fontId="46" type="noConversion"/>
  </si>
  <si>
    <t>车辆</t>
  </si>
  <si>
    <t>2月15日经销商 45-53座大巴海口接机单次使用价格</t>
    <phoneticPr fontId="46" type="noConversion"/>
  </si>
  <si>
    <t>10:00-17:00暂按30分钟一班计算，分两条线路</t>
    <phoneticPr fontId="46" type="noConversion"/>
  </si>
  <si>
    <t>2月15日经销商 45-53座大巴博鳌接机单次使用价格</t>
    <phoneticPr fontId="46" type="noConversion"/>
  </si>
  <si>
    <t>10:00-17:00暂按60分钟一班计算，分两条线路</t>
    <phoneticPr fontId="46" type="noConversion"/>
  </si>
  <si>
    <t xml:space="preserve">2月16日经销商 45-53座大巴全天使用 </t>
    <phoneticPr fontId="46" type="noConversion"/>
  </si>
  <si>
    <t>按1300人计算，8:00-21:00,250公里</t>
    <phoneticPr fontId="46" type="noConversion"/>
  </si>
  <si>
    <t>2月17日经销商 45-53座大巴海口送机单次使用价格</t>
    <phoneticPr fontId="46" type="noConversion"/>
  </si>
  <si>
    <t>2月17日经销商 45-53座大巴博鳌送机单次使用价格</t>
    <phoneticPr fontId="46" type="noConversion"/>
  </si>
  <si>
    <t>2月15日大巴机场停车费</t>
    <phoneticPr fontId="46" type="noConversion"/>
  </si>
  <si>
    <t>海口接机考斯特，最终费用以实际发生为准</t>
    <phoneticPr fontId="21" type="noConversion"/>
  </si>
  <si>
    <t>三亚接机考斯特，最终费用以实际发生为准</t>
    <phoneticPr fontId="21" type="noConversion"/>
  </si>
  <si>
    <t>三亚接机GL8，最终费用以实际发生为准</t>
    <phoneticPr fontId="21" type="noConversion"/>
  </si>
  <si>
    <t>司机食宿费</t>
    <phoneticPr fontId="46" type="noConversion"/>
  </si>
  <si>
    <t>5家酒店</t>
    <phoneticPr fontId="46" type="noConversion"/>
  </si>
  <si>
    <t>行李牌，区分酒店，以1300人份预估</t>
    <phoneticPr fontId="21" type="noConversion"/>
  </si>
  <si>
    <t>LED发光手举牌</t>
    <phoneticPr fontId="46" type="noConversion"/>
  </si>
  <si>
    <t>夜间指引用</t>
    <phoneticPr fontId="46" type="noConversion"/>
  </si>
  <si>
    <t>签到台花</t>
    <phoneticPr fontId="46" type="noConversion"/>
  </si>
  <si>
    <t>5家酒店</t>
    <phoneticPr fontId="21" type="noConversion"/>
  </si>
  <si>
    <t>欢迎信、行程安排、PIN等，以1300人份预估</t>
    <phoneticPr fontId="21" type="noConversion"/>
  </si>
  <si>
    <t>接机小礼包+矿泉水</t>
    <phoneticPr fontId="21" type="noConversion"/>
  </si>
  <si>
    <t>接机打火机+湿纸巾</t>
  </si>
  <si>
    <t>火柴2.5元，湿巾纸1元</t>
  </si>
  <si>
    <t>运动会相关物料</t>
    <phoneticPr fontId="21" type="noConversion"/>
  </si>
  <si>
    <t>拔河防护手套、毛巾、湿纸巾等</t>
    <phoneticPr fontId="21" type="noConversion"/>
  </si>
  <si>
    <t>暂按60元/间，仅经销商</t>
    <phoneticPr fontId="46" type="noConversion"/>
  </si>
  <si>
    <t>需配1个彩色打印机一个黑白打印机，及粉墨、A4纸</t>
    <phoneticPr fontId="21" type="noConversion"/>
  </si>
  <si>
    <t>14-16号三天工作人员使用</t>
    <phoneticPr fontId="21" type="noConversion"/>
  </si>
  <si>
    <t>支持所有与会人员在线注册预订，包含平台架构、页面设计、服务器租赁、系统运维，以1300人份预估</t>
    <phoneticPr fontId="46" type="noConversion"/>
  </si>
  <si>
    <t>支付宝快捷支付，包含退款手续费，以1300人份预估</t>
    <phoneticPr fontId="21" type="noConversion"/>
  </si>
  <si>
    <t>会议接待期间短信发送，以1300人份预估</t>
    <phoneticPr fontId="46" type="noConversion"/>
  </si>
  <si>
    <t>各板块现场执行负责人20人，5天/人</t>
    <phoneticPr fontId="46" type="noConversion"/>
  </si>
  <si>
    <t>工作人员住宿费，4晚/人</t>
    <phoneticPr fontId="21" type="noConversion"/>
  </si>
  <si>
    <t>接机服务人员餐费</t>
  </si>
  <si>
    <t>餐费50元/天</t>
  </si>
  <si>
    <t>酒店服务人员餐费</t>
  </si>
  <si>
    <t>VIP备用金</t>
    <phoneticPr fontId="21" type="noConversion"/>
  </si>
  <si>
    <t>暂按150000元预估，以实际发生为准</t>
    <phoneticPr fontId="21" type="noConversion"/>
  </si>
  <si>
    <t>杂费</t>
    <phoneticPr fontId="21" type="noConversion"/>
  </si>
  <si>
    <t>工作相关杂费，包括物料快递等</t>
    <phoneticPr fontId="21" type="noConversion"/>
  </si>
  <si>
    <t>暂按20000元预估，以实际发生为准</t>
    <phoneticPr fontId="21" type="noConversion"/>
  </si>
  <si>
    <t>2019年三品牌年会会务</t>
    <phoneticPr fontId="21" type="noConversion"/>
  </si>
  <si>
    <t>别克</t>
    <phoneticPr fontId="21" type="noConversion"/>
  </si>
  <si>
    <t>雪佛兰</t>
    <phoneticPr fontId="21" type="noConversion"/>
  </si>
  <si>
    <t>凯迪拉克</t>
    <phoneticPr fontId="21" type="noConversion"/>
  </si>
  <si>
    <t>合计(不含增值税6%）</t>
    <phoneticPr fontId="21" type="noConversion"/>
  </si>
  <si>
    <t>大床房（大床含单早，wifi，服务费，增值税费）</t>
    <phoneticPr fontId="21" type="noConversion"/>
  </si>
  <si>
    <t>国际会议中心会议室</t>
    <phoneticPr fontId="21" type="noConversion"/>
  </si>
  <si>
    <t>东屿A厅  375平</t>
    <phoneticPr fontId="46" type="noConversion"/>
  </si>
  <si>
    <t>东屿B厅  375平</t>
    <phoneticPr fontId="46" type="noConversion"/>
  </si>
  <si>
    <t>东屿C厅  375平</t>
    <phoneticPr fontId="46" type="noConversion"/>
  </si>
  <si>
    <t>东屿D厅  375平</t>
    <phoneticPr fontId="46" type="noConversion"/>
  </si>
  <si>
    <t>云亭  300平</t>
    <phoneticPr fontId="46" type="noConversion"/>
  </si>
  <si>
    <t>东方演艺厅  500固定座位</t>
    <phoneticPr fontId="46" type="noConversion"/>
  </si>
  <si>
    <t>孔雀1厅  120平</t>
    <phoneticPr fontId="46" type="noConversion"/>
  </si>
  <si>
    <t>东屿岛大酒店会议室</t>
    <phoneticPr fontId="21" type="noConversion"/>
  </si>
  <si>
    <t>万泉厅2 300平</t>
    <phoneticPr fontId="46" type="noConversion"/>
  </si>
  <si>
    <t>万泉厅3 300平</t>
    <phoneticPr fontId="46" type="noConversion"/>
  </si>
  <si>
    <t>物料间</t>
    <phoneticPr fontId="46" type="noConversion"/>
  </si>
  <si>
    <t>琼海博鳌亚洲论坛大酒店</t>
    <phoneticPr fontId="46" type="noConversion"/>
  </si>
  <si>
    <t>博鳌亚洲论坛东屿岛大酒店</t>
    <phoneticPr fontId="46" type="noConversion"/>
  </si>
  <si>
    <t>琼海博鳌亚洲湾度假酒店</t>
    <phoneticPr fontId="46" type="noConversion"/>
  </si>
  <si>
    <t>博鳌亚洲论坛金海岸大酒店</t>
    <phoneticPr fontId="21" type="noConversion"/>
  </si>
  <si>
    <t>小计</t>
    <phoneticPr fontId="21" type="noConversion"/>
  </si>
  <si>
    <t>广告位及车辆展示位费用</t>
    <phoneticPr fontId="21" type="noConversion"/>
  </si>
  <si>
    <t>亚论酒店&amp;东屿岛酒店广告位</t>
    <phoneticPr fontId="53" type="noConversion"/>
  </si>
  <si>
    <t>培兰大桥桥头灯杆旗（每组4幅，共31组）</t>
    <phoneticPr fontId="53" type="noConversion"/>
  </si>
  <si>
    <t>主干道灯杆旗（每组4幅，共83组，2天以内使用）</t>
    <phoneticPr fontId="53" type="noConversion"/>
  </si>
  <si>
    <t>主干道插刀旗</t>
    <phoneticPr fontId="21" type="noConversion"/>
  </si>
  <si>
    <t>博鳌亚洲论坛大酒店与高尔夫球会转盘处（室外广告位）(环岛广告位）</t>
    <phoneticPr fontId="53" type="noConversion"/>
  </si>
  <si>
    <t>博鳌亚洲论坛大酒店大堂至BFA主会场北门连廊二楼</t>
    <phoneticPr fontId="53" type="noConversion"/>
  </si>
  <si>
    <t>酒店正门门楣（东屿岛上两家酒店正门外各1块）</t>
    <phoneticPr fontId="53" type="noConversion"/>
  </si>
  <si>
    <t>酒店大堂背景板（亚洲论坛与东屿岛各一个）</t>
    <phoneticPr fontId="21" type="noConversion"/>
  </si>
  <si>
    <t>博鳌亚洲论坛大酒店大堂LED电视屏</t>
    <phoneticPr fontId="21" type="noConversion"/>
  </si>
  <si>
    <t>博鳌亚洲论坛大酒店大堂视频柱</t>
    <phoneticPr fontId="21" type="noConversion"/>
  </si>
  <si>
    <t>主会场北门广告位</t>
    <phoneticPr fontId="21" type="noConversion"/>
  </si>
  <si>
    <t>东峪厅广告位（左右各一块）</t>
    <phoneticPr fontId="21" type="noConversion"/>
  </si>
  <si>
    <t>博鳌亚洲论坛大酒店东西两侧博雅轩（室内广告位）</t>
    <phoneticPr fontId="53" type="noConversion"/>
  </si>
  <si>
    <t>博鳌亚洲论坛东屿岛大酒店大堂两侧（室内广告位）</t>
    <phoneticPr fontId="21" type="noConversion"/>
  </si>
  <si>
    <t>主会场南门立柱广告位（室外广告位）</t>
    <phoneticPr fontId="53" type="noConversion"/>
  </si>
  <si>
    <t>主会场南门喷泉广场（室外广告位）</t>
    <phoneticPr fontId="53" type="noConversion"/>
  </si>
  <si>
    <t>主酒店展车</t>
    <phoneticPr fontId="21" type="noConversion"/>
  </si>
  <si>
    <t>博鳌亚洲论坛大酒店大堂门口两侧三角区域（室外）</t>
    <phoneticPr fontId="21" type="noConversion"/>
  </si>
  <si>
    <t>BFA主会场门口两侧展位(环廊）</t>
    <phoneticPr fontId="21" type="noConversion"/>
  </si>
  <si>
    <t>车辆</t>
    <phoneticPr fontId="21" type="noConversion"/>
  </si>
  <si>
    <t>2月17日经销商 45-53座大巴博鳌机场和高铁站单次使用价格</t>
    <phoneticPr fontId="46" type="noConversion"/>
  </si>
  <si>
    <t>10:00-21:00暂按60分钟一班计算</t>
    <phoneticPr fontId="46" type="noConversion"/>
  </si>
  <si>
    <t>2月17日经销商 45-53座大巴海口接机单次使用价格</t>
    <phoneticPr fontId="21" type="noConversion"/>
  </si>
  <si>
    <t xml:space="preserve">2月18日经销商 45-53座大巴全天使用 </t>
    <phoneticPr fontId="46" type="noConversion"/>
  </si>
  <si>
    <t>按1520人计算，8:00-21:00,250公里</t>
    <phoneticPr fontId="46" type="noConversion"/>
  </si>
  <si>
    <t>2月19日经销商 45-53座大巴海口送机单次使用价格</t>
    <phoneticPr fontId="46" type="noConversion"/>
  </si>
  <si>
    <t>从6:00-14:00暂按一小时一班计算、最终费用以实际发生为准</t>
    <phoneticPr fontId="46" type="noConversion"/>
  </si>
  <si>
    <t>2月19日经销商 45-53座大巴博鳌送机、送高铁单次使用价格</t>
    <phoneticPr fontId="46" type="noConversion"/>
  </si>
  <si>
    <t>2月17日大巴机场、高铁站停车费</t>
    <phoneticPr fontId="46" type="noConversion"/>
  </si>
  <si>
    <t>备用车辆（预估，最终费用以实际发生为准）</t>
    <phoneticPr fontId="21" type="noConversion"/>
  </si>
  <si>
    <t>海口接机GL8，最终费用以实际发生为准</t>
    <phoneticPr fontId="21" type="noConversion"/>
  </si>
  <si>
    <t>司机食宿费VIP</t>
    <phoneticPr fontId="46" type="noConversion"/>
  </si>
  <si>
    <t>住宿费100元/天，餐费80元/天</t>
    <phoneticPr fontId="46" type="noConversion"/>
  </si>
  <si>
    <t>小计</t>
    <phoneticPr fontId="21" type="noConversion"/>
  </si>
  <si>
    <t>小物料</t>
    <phoneticPr fontId="46" type="noConversion"/>
  </si>
  <si>
    <t>签到木质背景板</t>
    <phoneticPr fontId="46" type="noConversion"/>
  </si>
  <si>
    <t>4家酒店</t>
    <phoneticPr fontId="46" type="noConversion"/>
  </si>
  <si>
    <t>行李牌，区分酒店，以1520人份预估</t>
    <phoneticPr fontId="21" type="noConversion"/>
  </si>
  <si>
    <t>KT板裱写真，定制木质底座</t>
    <phoneticPr fontId="21" type="noConversion"/>
  </si>
  <si>
    <t>签到物料</t>
    <phoneticPr fontId="21" type="noConversion"/>
  </si>
  <si>
    <t>欢迎信、行程安排、PIN等，以1520人份预估</t>
    <phoneticPr fontId="21" type="noConversion"/>
  </si>
  <si>
    <t>非VIP接机小礼包+矿泉水</t>
    <phoneticPr fontId="21" type="noConversion"/>
  </si>
  <si>
    <t>VIP接机打火机+湿纸巾+矿泉水</t>
    <phoneticPr fontId="21" type="noConversion"/>
  </si>
  <si>
    <t>房间欢迎礼品</t>
    <phoneticPr fontId="46" type="noConversion"/>
  </si>
  <si>
    <t>暂按60元/间</t>
    <phoneticPr fontId="46" type="noConversion"/>
  </si>
  <si>
    <t>VIP房间果篮</t>
    <phoneticPr fontId="21" type="noConversion"/>
  </si>
  <si>
    <t>200/间</t>
    <phoneticPr fontId="21" type="noConversion"/>
  </si>
  <si>
    <t>签到桌</t>
    <phoneticPr fontId="21" type="noConversion"/>
  </si>
  <si>
    <t>签到桌、桌花、台卡</t>
    <phoneticPr fontId="21" type="noConversion"/>
  </si>
  <si>
    <t>分会场搭建（分会场投影仪&amp;幕布&amp;白板&amp;激光笔&amp;讲台）</t>
    <phoneticPr fontId="21" type="noConversion"/>
  </si>
  <si>
    <t>文具</t>
    <phoneticPr fontId="21" type="noConversion"/>
  </si>
  <si>
    <t>文件夹，铅笔，10张信纸</t>
    <phoneticPr fontId="21" type="noConversion"/>
  </si>
  <si>
    <t>纸质房卡套</t>
    <phoneticPr fontId="21" type="noConversion"/>
  </si>
  <si>
    <t>席位卡</t>
    <phoneticPr fontId="21" type="noConversion"/>
  </si>
  <si>
    <t>晚宴桌花</t>
    <phoneticPr fontId="21" type="noConversion"/>
  </si>
  <si>
    <t>长条桌6人/桌</t>
    <phoneticPr fontId="21" type="noConversion"/>
  </si>
  <si>
    <t>晚宴菜单</t>
    <phoneticPr fontId="21" type="noConversion"/>
  </si>
  <si>
    <t>依云水</t>
    <phoneticPr fontId="21" type="noConversion"/>
  </si>
  <si>
    <t>在线注册系统</t>
    <phoneticPr fontId="46" type="noConversion"/>
  </si>
  <si>
    <t>支持所有与会人员在线注册预订，包含平台架构、页面设计、服务器租赁、系统运维，以1520人份预估</t>
    <phoneticPr fontId="46" type="noConversion"/>
  </si>
  <si>
    <t>支付宝快捷支付，包含退款手续费，以1520人份预估</t>
    <phoneticPr fontId="21" type="noConversion"/>
  </si>
  <si>
    <t>会议接待期间短信发送，以1520人份预估</t>
    <phoneticPr fontId="46" type="noConversion"/>
  </si>
  <si>
    <t>工作人员费用</t>
    <phoneticPr fontId="46" type="noConversion"/>
  </si>
  <si>
    <t>各板块现场执行负责人20人，3天/人</t>
    <phoneticPr fontId="46" type="noConversion"/>
  </si>
  <si>
    <t>工作人员住宿费，2晚/人</t>
    <phoneticPr fontId="21" type="noConversion"/>
  </si>
  <si>
    <t>工作人员餐费及通讯费</t>
    <phoneticPr fontId="21" type="noConversion"/>
  </si>
  <si>
    <t>工作人员上海往返机票</t>
    <phoneticPr fontId="46" type="noConversion"/>
  </si>
  <si>
    <t>人员暂按40人预估（2个机场），以实际发生费用为准。工作时限10小时，如超时需加100元/人/天</t>
    <phoneticPr fontId="46" type="noConversion"/>
  </si>
  <si>
    <t>暂按控房签到，物料，会务、餐饮共50人预估，含会务指引、会议服务、送机人员。以实际发生费用为准。
工作时限10小时，如超时需加100元/人/天</t>
    <phoneticPr fontId="46" type="noConversion"/>
  </si>
  <si>
    <t>礼仪及服装</t>
    <phoneticPr fontId="21" type="noConversion"/>
  </si>
  <si>
    <t>备用金</t>
    <phoneticPr fontId="21" type="noConversion"/>
  </si>
  <si>
    <t>VIP备用金费用预估（餐费、物料、酒店杂费等）</t>
    <phoneticPr fontId="21" type="noConversion"/>
  </si>
  <si>
    <t>暂按300000元预估，以实际发生为准</t>
    <phoneticPr fontId="21" type="noConversion"/>
  </si>
  <si>
    <t>合计（Net）</t>
    <phoneticPr fontId="21" type="noConversion"/>
  </si>
  <si>
    <t>服务费</t>
    <phoneticPr fontId="21" type="noConversion"/>
  </si>
  <si>
    <t>总计（不含税）</t>
    <phoneticPr fontId="21" type="noConversion"/>
  </si>
  <si>
    <t>海南博鳌</t>
    <phoneticPr fontId="21" type="noConversion"/>
  </si>
  <si>
    <t>规格</t>
    <phoneticPr fontId="21" type="noConversion"/>
  </si>
  <si>
    <t>单价</t>
    <phoneticPr fontId="21" type="noConversion"/>
  </si>
  <si>
    <t>总价</t>
    <phoneticPr fontId="21" type="noConversion"/>
  </si>
  <si>
    <t>套房</t>
    <phoneticPr fontId="21" type="noConversion"/>
  </si>
  <si>
    <t>用餐</t>
    <phoneticPr fontId="21" type="noConversion"/>
  </si>
  <si>
    <t>圆桌晚餐（VIP分餐）暂按20人预估（20人/桌）500元/位，.不含软饮及酒水费用</t>
    <phoneticPr fontId="21" type="noConversion"/>
  </si>
  <si>
    <t>圆桌晚餐软饮2小时畅饮费用（含雪碧/可乐/本地啤酒）</t>
    <phoneticPr fontId="21" type="noConversion"/>
  </si>
  <si>
    <t>圆桌晚餐主桌装修费用，暂按10000预估</t>
    <phoneticPr fontId="21" type="noConversion"/>
  </si>
  <si>
    <t>红酒开瓶费200元/桌</t>
    <phoneticPr fontId="21" type="noConversion"/>
  </si>
  <si>
    <t>会场</t>
    <phoneticPr fontId="21" type="noConversion"/>
  </si>
  <si>
    <r>
      <rPr>
        <sz val="10"/>
        <color rgb="FFFF0000"/>
        <rFont val="微软雅黑"/>
        <family val="2"/>
        <charset val="134"/>
      </rPr>
      <t>2月10日-2月14日</t>
    </r>
    <r>
      <rPr>
        <sz val="10"/>
        <rFont val="微软雅黑"/>
        <family val="2"/>
        <charset val="134"/>
      </rPr>
      <t>BFA主会场场地费</t>
    </r>
    <phoneticPr fontId="21" type="noConversion"/>
  </si>
  <si>
    <r>
      <t>暂按BFA主会场2592平米（54*48*10.5M）</t>
    </r>
    <r>
      <rPr>
        <sz val="10"/>
        <color rgb="FFFF0000"/>
        <rFont val="微软雅黑"/>
        <family val="2"/>
        <charset val="134"/>
      </rPr>
      <t xml:space="preserve"> 2/10进场</t>
    </r>
    <r>
      <rPr>
        <sz val="10"/>
        <rFont val="微软雅黑"/>
        <family val="2"/>
        <charset val="134"/>
      </rPr>
      <t>，2/12-13全天，2/14晚10点后交场</t>
    </r>
    <phoneticPr fontId="21" type="noConversion"/>
  </si>
  <si>
    <t>2h</t>
    <phoneticPr fontId="21" type="noConversion"/>
  </si>
  <si>
    <t>物料间</t>
    <phoneticPr fontId="46" type="noConversion"/>
  </si>
  <si>
    <t>琼海博鳌亚洲论坛大酒店</t>
    <phoneticPr fontId="46" type="noConversion"/>
  </si>
  <si>
    <t>琼海博鳌亚洲湾度假酒店</t>
    <phoneticPr fontId="21" type="noConversion"/>
  </si>
  <si>
    <t>广告位及车辆展示位费用</t>
    <phoneticPr fontId="21" type="noConversion"/>
  </si>
  <si>
    <t>亚论酒店&amp;东屿岛酒店广告位</t>
    <phoneticPr fontId="53" type="noConversion"/>
  </si>
  <si>
    <t>主干道灯杆旗、插刀旗（每组4幅，共83组）</t>
    <phoneticPr fontId="53" type="noConversion"/>
  </si>
  <si>
    <t>主会场南门立柱广告位（室外广告位）</t>
    <phoneticPr fontId="53" type="noConversion"/>
  </si>
  <si>
    <t>4根</t>
    <phoneticPr fontId="21" type="noConversion"/>
  </si>
  <si>
    <t>主会场南门喷泉广场（室外广告位）</t>
    <phoneticPr fontId="53" type="noConversion"/>
  </si>
  <si>
    <t>8块</t>
    <phoneticPr fontId="21" type="noConversion"/>
  </si>
  <si>
    <r>
      <t>博鳌亚洲论坛大酒店</t>
    </r>
    <r>
      <rPr>
        <sz val="10"/>
        <color rgb="FF000000"/>
        <rFont val="微软雅黑"/>
        <family val="2"/>
        <charset val="134"/>
      </rPr>
      <t>大堂至BFA主会场北门连廊二楼</t>
    </r>
    <phoneticPr fontId="53" type="noConversion"/>
  </si>
  <si>
    <t>酒店正门门楣（东屿岛上两家酒店正门外各1块）</t>
    <phoneticPr fontId="53" type="noConversion"/>
  </si>
  <si>
    <t>博鳌亚洲论坛东屿岛大酒店大堂两侧（室内广告位）</t>
    <phoneticPr fontId="21" type="noConversion"/>
  </si>
  <si>
    <t>接机物料</t>
    <phoneticPr fontId="21" type="noConversion"/>
  </si>
  <si>
    <t>LED发光手举牌</t>
    <phoneticPr fontId="21" type="noConversion"/>
  </si>
  <si>
    <t>LED发光手举牌，以15块预估</t>
    <phoneticPr fontId="21" type="noConversion"/>
  </si>
  <si>
    <t>大巴车头牌</t>
    <phoneticPr fontId="21" type="noConversion"/>
  </si>
  <si>
    <t>工作人员</t>
    <phoneticPr fontId="21" type="noConversion"/>
  </si>
  <si>
    <t>项目执行人员差旅费（含住宿，上海往返博鳌机票等）</t>
    <phoneticPr fontId="21" type="noConversion"/>
  </si>
  <si>
    <t>工作客房3晚，2人一间，不超过450元/间</t>
    <phoneticPr fontId="46" type="noConversion"/>
  </si>
  <si>
    <t>上海往返博鳌机票</t>
    <phoneticPr fontId="46" type="noConversion"/>
  </si>
  <si>
    <t>会务支持人员</t>
    <phoneticPr fontId="21" type="noConversion"/>
  </si>
  <si>
    <t>VIP备用金费用预估（餐费、物料、酒店杂费等）</t>
    <phoneticPr fontId="21" type="noConversion"/>
  </si>
  <si>
    <t>VIP车辆租赁费用预估（车辆、司机、机场通道等）</t>
    <phoneticPr fontId="21" type="noConversion"/>
  </si>
  <si>
    <t>暂按100000元预估，以实际发生为准</t>
    <phoneticPr fontId="21" type="noConversion"/>
  </si>
  <si>
    <t>系统支持</t>
    <phoneticPr fontId="21" type="noConversion"/>
  </si>
  <si>
    <t>网站注册订房系统</t>
    <phoneticPr fontId="46" type="noConversion"/>
  </si>
  <si>
    <t>支持1500人在线注册预订，包含平台架构、页面设计、服务器租赁、系统运维</t>
    <phoneticPr fontId="46" type="noConversion"/>
  </si>
  <si>
    <t>在线支付功能模块使用费</t>
    <phoneticPr fontId="21" type="noConversion"/>
  </si>
  <si>
    <t>会议接待期间短信发送，以30000条预估</t>
    <phoneticPr fontId="46" type="noConversion"/>
  </si>
  <si>
    <t>优惠价（不含税）</t>
    <phoneticPr fontId="21" type="noConversion"/>
  </si>
  <si>
    <t>优惠价（不含税）</t>
    <phoneticPr fontId="21" type="noConversion"/>
  </si>
  <si>
    <t>优惠价（不含税）</t>
    <phoneticPr fontId="21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</si>
</sst>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#,##0_ "/>
    <numFmt numFmtId="177" formatCode="[$-409]mmm/yy;@"/>
    <numFmt numFmtId="178" formatCode="0_ "/>
    <numFmt numFmtId="179" formatCode="#,##0.0_ "/>
  </numFmts>
  <fonts count="62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12"/>
      <color indexed="8"/>
      <name val="Arial"/>
      <family val="2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宋体"/>
      <family val="2"/>
      <charset val="134"/>
      <scheme val="minor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Verdana"/>
      <family val="2"/>
    </font>
    <font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sz val="11"/>
      <color theme="1"/>
      <name val="微软雅黑"/>
      <family val="3"/>
      <charset val="134"/>
    </font>
    <font>
      <sz val="12"/>
      <color indexed="8"/>
      <name val="宋体"/>
      <family val="3"/>
      <charset val="134"/>
    </font>
    <font>
      <sz val="10"/>
      <color rgb="FFFF0000"/>
      <name val="微软雅黑"/>
      <family val="2"/>
      <charset val="13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139FEC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27">
    <xf numFmtId="0" fontId="0" fillId="0" borderId="0">
      <alignment vertical="center"/>
    </xf>
    <xf numFmtId="0" fontId="1" fillId="0" borderId="0">
      <alignment vertical="center"/>
    </xf>
    <xf numFmtId="0" fontId="20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8" fillId="2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20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12" fillId="21" borderId="1" applyNumberFormat="0" applyProtection="0">
      <alignment vertical="center"/>
    </xf>
    <xf numFmtId="0" fontId="10" fillId="22" borderId="2" applyNumberFormat="0" applyProtection="0">
      <alignment vertical="center"/>
    </xf>
    <xf numFmtId="0" fontId="6" fillId="0" borderId="0" applyNumberFormat="0" applyBorder="0" applyProtection="0">
      <alignment vertical="center"/>
    </xf>
    <xf numFmtId="0" fontId="18" fillId="4" borderId="0" applyNumberFormat="0" applyBorder="0" applyProtection="0">
      <alignment vertical="center"/>
    </xf>
    <xf numFmtId="0" fontId="3" fillId="0" borderId="3" applyNumberFormat="0" applyProtection="0">
      <alignment vertical="center"/>
    </xf>
    <xf numFmtId="0" fontId="17" fillId="0" borderId="4" applyNumberFormat="0" applyProtection="0">
      <alignment vertical="center"/>
    </xf>
    <xf numFmtId="0" fontId="4" fillId="0" borderId="5" applyNumberFormat="0" applyProtection="0">
      <alignment vertical="center"/>
    </xf>
    <xf numFmtId="0" fontId="4" fillId="0" borderId="0" applyNumberFormat="0" applyBorder="0" applyProtection="0">
      <alignment vertical="center"/>
    </xf>
    <xf numFmtId="0" fontId="13" fillId="7" borderId="1" applyNumberFormat="0" applyProtection="0">
      <alignment vertical="center"/>
    </xf>
    <xf numFmtId="0" fontId="14" fillId="0" borderId="6" applyNumberFormat="0" applyProtection="0">
      <alignment vertical="center"/>
    </xf>
    <xf numFmtId="0" fontId="7" fillId="23" borderId="0" applyNumberFormat="0" applyBorder="0" applyProtection="0">
      <alignment vertical="center"/>
    </xf>
    <xf numFmtId="0" fontId="1" fillId="24" borderId="7" applyNumberFormat="0" applyProtection="0">
      <alignment vertical="center"/>
    </xf>
    <xf numFmtId="0" fontId="15" fillId="21" borderId="8" applyNumberFormat="0" applyProtection="0">
      <alignment vertical="center"/>
    </xf>
    <xf numFmtId="0" fontId="11" fillId="0" borderId="0" applyNumberFormat="0" applyBorder="0" applyProtection="0">
      <alignment vertical="center"/>
    </xf>
    <xf numFmtId="0" fontId="16" fillId="0" borderId="9" applyNumberFormat="0" applyProtection="0">
      <alignment vertical="center"/>
    </xf>
    <xf numFmtId="0" fontId="5" fillId="0" borderId="0" applyNumberFormat="0" applyBorder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1" applyNumberFormat="0" applyAlignment="0" applyProtection="0">
      <alignment vertical="center"/>
    </xf>
    <xf numFmtId="0" fontId="10" fillId="22" borderId="2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" fillId="24" borderId="7" applyNumberFormat="0" applyFont="0" applyAlignment="0" applyProtection="0">
      <alignment vertical="center"/>
    </xf>
    <xf numFmtId="0" fontId="23" fillId="0" borderId="0">
      <alignment vertical="center"/>
    </xf>
    <xf numFmtId="0" fontId="30" fillId="2" borderId="0" applyNumberFormat="0" applyBorder="0" applyProtection="0">
      <alignment vertical="center"/>
    </xf>
    <xf numFmtId="0" fontId="30" fillId="3" borderId="0" applyNumberFormat="0" applyBorder="0" applyProtection="0">
      <alignment vertical="center"/>
    </xf>
    <xf numFmtId="0" fontId="30" fillId="4" borderId="0" applyNumberFormat="0" applyBorder="0" applyProtection="0">
      <alignment vertical="center"/>
    </xf>
    <xf numFmtId="0" fontId="30" fillId="5" borderId="0" applyNumberFormat="0" applyBorder="0" applyProtection="0">
      <alignment vertical="center"/>
    </xf>
    <xf numFmtId="0" fontId="30" fillId="6" borderId="0" applyNumberFormat="0" applyBorder="0" applyProtection="0">
      <alignment vertical="center"/>
    </xf>
    <xf numFmtId="0" fontId="30" fillId="7" borderId="0" applyNumberFormat="0" applyBorder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Protection="0">
      <alignment vertical="center"/>
    </xf>
    <xf numFmtId="0" fontId="30" fillId="9" borderId="0" applyNumberFormat="0" applyBorder="0" applyProtection="0">
      <alignment vertical="center"/>
    </xf>
    <xf numFmtId="0" fontId="30" fillId="10" borderId="0" applyNumberFormat="0" applyBorder="0" applyProtection="0">
      <alignment vertical="center"/>
    </xf>
    <xf numFmtId="0" fontId="30" fillId="5" borderId="0" applyNumberFormat="0" applyBorder="0" applyProtection="0">
      <alignment vertical="center"/>
    </xf>
    <xf numFmtId="0" fontId="30" fillId="8" borderId="0" applyNumberFormat="0" applyBorder="0" applyProtection="0">
      <alignment vertical="center"/>
    </xf>
    <xf numFmtId="0" fontId="30" fillId="11" borderId="0" applyNumberFormat="0" applyBorder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4" fillId="12" borderId="0" applyNumberFormat="0" applyBorder="0" applyProtection="0">
      <alignment vertical="center"/>
    </xf>
    <xf numFmtId="0" fontId="24" fillId="9" borderId="0" applyNumberFormat="0" applyBorder="0" applyProtection="0">
      <alignment vertical="center"/>
    </xf>
    <xf numFmtId="0" fontId="24" fillId="10" borderId="0" applyNumberFormat="0" applyBorder="0" applyProtection="0">
      <alignment vertical="center"/>
    </xf>
    <xf numFmtId="0" fontId="24" fillId="13" borderId="0" applyNumberFormat="0" applyBorder="0" applyProtection="0">
      <alignment vertical="center"/>
    </xf>
    <xf numFmtId="0" fontId="24" fillId="14" borderId="0" applyNumberFormat="0" applyBorder="0" applyProtection="0">
      <alignment vertical="center"/>
    </xf>
    <xf numFmtId="0" fontId="24" fillId="15" borderId="0" applyNumberFormat="0" applyBorder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7" borderId="0" applyNumberFormat="0" applyBorder="0" applyProtection="0">
      <alignment vertical="center"/>
    </xf>
    <xf numFmtId="0" fontId="24" fillId="18" borderId="0" applyNumberFormat="0" applyBorder="0" applyProtection="0">
      <alignment vertical="center"/>
    </xf>
    <xf numFmtId="0" fontId="24" fillId="19" borderId="0" applyNumberFormat="0" applyBorder="0" applyProtection="0">
      <alignment vertical="center"/>
    </xf>
    <xf numFmtId="0" fontId="24" fillId="13" borderId="0" applyNumberFormat="0" applyBorder="0" applyProtection="0">
      <alignment vertical="center"/>
    </xf>
    <xf numFmtId="0" fontId="24" fillId="14" borderId="0" applyNumberFormat="0" applyBorder="0" applyProtection="0">
      <alignment vertical="center"/>
    </xf>
    <xf numFmtId="0" fontId="24" fillId="20" borderId="0" applyNumberFormat="0" applyBorder="0" applyProtection="0">
      <alignment vertical="center"/>
    </xf>
    <xf numFmtId="0" fontId="31" fillId="3" borderId="0" applyNumberFormat="0" applyBorder="0" applyProtection="0">
      <alignment vertical="center"/>
    </xf>
    <xf numFmtId="0" fontId="34" fillId="21" borderId="1" applyNumberFormat="0" applyProtection="0">
      <alignment vertical="center"/>
    </xf>
    <xf numFmtId="0" fontId="32" fillId="22" borderId="2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40" fillId="4" borderId="0" applyNumberFormat="0" applyBorder="0" applyProtection="0">
      <alignment vertical="center"/>
    </xf>
    <xf numFmtId="0" fontId="25" fillId="0" borderId="3" applyNumberFormat="0" applyProtection="0">
      <alignment vertical="center"/>
    </xf>
    <xf numFmtId="0" fontId="39" fillId="0" borderId="4" applyNumberFormat="0" applyProtection="0">
      <alignment vertical="center"/>
    </xf>
    <xf numFmtId="0" fontId="26" fillId="0" borderId="5" applyNumberFormat="0" applyProtection="0">
      <alignment vertical="center"/>
    </xf>
    <xf numFmtId="0" fontId="26" fillId="0" borderId="0" applyNumberFormat="0" applyBorder="0" applyProtection="0">
      <alignment vertical="center"/>
    </xf>
    <xf numFmtId="0" fontId="35" fillId="7" borderId="1" applyNumberFormat="0" applyProtection="0">
      <alignment vertical="center"/>
    </xf>
    <xf numFmtId="0" fontId="36" fillId="0" borderId="6" applyNumberFormat="0" applyProtection="0">
      <alignment vertical="center"/>
    </xf>
    <xf numFmtId="0" fontId="29" fillId="23" borderId="0" applyNumberFormat="0" applyBorder="0" applyProtection="0">
      <alignment vertical="center"/>
    </xf>
    <xf numFmtId="0" fontId="23" fillId="24" borderId="7" applyNumberFormat="0" applyProtection="0">
      <alignment vertical="center"/>
    </xf>
    <xf numFmtId="0" fontId="37" fillId="21" borderId="8" applyNumberFormat="0" applyProtection="0">
      <alignment vertical="center"/>
    </xf>
    <xf numFmtId="0" fontId="33" fillId="0" borderId="0" applyNumberFormat="0" applyBorder="0" applyProtection="0">
      <alignment vertical="center"/>
    </xf>
    <xf numFmtId="0" fontId="38" fillId="0" borderId="9" applyNumberFormat="0" applyProtection="0">
      <alignment vertical="center"/>
    </xf>
    <xf numFmtId="0" fontId="27" fillId="0" borderId="0" applyNumberFormat="0" applyBorder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30" fillId="0" borderId="0">
      <alignment vertical="center"/>
    </xf>
    <xf numFmtId="0" fontId="40" fillId="4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4" fillId="21" borderId="1" applyNumberFormat="0" applyAlignment="0" applyProtection="0">
      <alignment vertical="center"/>
    </xf>
    <xf numFmtId="0" fontId="32" fillId="22" borderId="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7" fillId="21" borderId="8" applyNumberFormat="0" applyAlignment="0" applyProtection="0">
      <alignment vertical="center"/>
    </xf>
    <xf numFmtId="0" fontId="35" fillId="7" borderId="1" applyNumberFormat="0" applyAlignment="0" applyProtection="0">
      <alignment vertical="center"/>
    </xf>
    <xf numFmtId="0" fontId="23" fillId="24" borderId="7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6" fontId="4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7" fontId="1" fillId="0" borderId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7" fillId="0" borderId="0"/>
    <xf numFmtId="0" fontId="1" fillId="0" borderId="0"/>
    <xf numFmtId="177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60" fillId="0" borderId="0">
      <alignment vertical="center"/>
    </xf>
    <xf numFmtId="0" fontId="1" fillId="0" borderId="0">
      <alignment vertical="center"/>
    </xf>
  </cellStyleXfs>
  <cellXfs count="27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0" fontId="47" fillId="25" borderId="14" xfId="69" applyFont="1" applyFill="1" applyBorder="1" applyAlignment="1">
      <alignment horizontal="left" vertical="center"/>
    </xf>
    <xf numFmtId="0" fontId="47" fillId="0" borderId="15" xfId="1" applyFont="1" applyBorder="1">
      <alignment vertical="center"/>
    </xf>
    <xf numFmtId="0" fontId="47" fillId="0" borderId="15" xfId="1" applyFont="1" applyBorder="1" applyAlignment="1">
      <alignment horizontal="center" vertical="center"/>
    </xf>
    <xf numFmtId="0" fontId="44" fillId="0" borderId="0" xfId="0" applyFont="1">
      <alignment vertical="center"/>
    </xf>
    <xf numFmtId="0" fontId="47" fillId="25" borderId="17" xfId="69" applyFont="1" applyFill="1" applyBorder="1" applyAlignment="1">
      <alignment horizontal="left" vertical="center"/>
    </xf>
    <xf numFmtId="0" fontId="47" fillId="0" borderId="10" xfId="1" applyFont="1" applyBorder="1">
      <alignment vertical="center"/>
    </xf>
    <xf numFmtId="0" fontId="47" fillId="0" borderId="10" xfId="1" applyFont="1" applyBorder="1" applyAlignment="1">
      <alignment horizontal="center" vertical="center"/>
    </xf>
    <xf numFmtId="0" fontId="47" fillId="25" borderId="19" xfId="69" applyFont="1" applyFill="1" applyBorder="1" applyAlignment="1">
      <alignment horizontal="left" vertical="center"/>
    </xf>
    <xf numFmtId="0" fontId="47" fillId="0" borderId="11" xfId="1" applyFont="1" applyBorder="1">
      <alignment vertical="center"/>
    </xf>
    <xf numFmtId="0" fontId="47" fillId="0" borderId="11" xfId="1" applyFont="1" applyBorder="1" applyAlignment="1">
      <alignment horizontal="center" vertical="center"/>
    </xf>
    <xf numFmtId="0" fontId="47" fillId="27" borderId="24" xfId="0" applyFont="1" applyFill="1" applyBorder="1" applyAlignment="1">
      <alignment vertical="center" wrapText="1"/>
    </xf>
    <xf numFmtId="176" fontId="47" fillId="27" borderId="25" xfId="0" applyNumberFormat="1" applyFont="1" applyFill="1" applyBorder="1" applyAlignment="1">
      <alignment horizontal="center" vertical="center"/>
    </xf>
    <xf numFmtId="0" fontId="45" fillId="0" borderId="0" xfId="0" applyFont="1" applyFill="1" applyAlignment="1">
      <alignment vertical="center" wrapText="1"/>
    </xf>
    <xf numFmtId="176" fontId="47" fillId="0" borderId="10" xfId="69" applyNumberFormat="1" applyFont="1" applyFill="1" applyBorder="1" applyAlignment="1">
      <alignment horizontal="center" vertical="center" wrapText="1"/>
    </xf>
    <xf numFmtId="176" fontId="47" fillId="0" borderId="15" xfId="69" applyNumberFormat="1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vertical="center" wrapText="1"/>
    </xf>
    <xf numFmtId="0" fontId="47" fillId="0" borderId="15" xfId="0" applyFont="1" applyFill="1" applyBorder="1" applyAlignment="1">
      <alignment vertical="center" wrapText="1"/>
    </xf>
    <xf numFmtId="0" fontId="47" fillId="0" borderId="10" xfId="69" applyFont="1" applyFill="1" applyBorder="1" applyAlignment="1">
      <alignment horizontal="center" vertical="center"/>
    </xf>
    <xf numFmtId="0" fontId="47" fillId="0" borderId="11" xfId="69" applyFont="1" applyFill="1" applyBorder="1" applyAlignment="1">
      <alignment horizontal="center" vertical="center"/>
    </xf>
    <xf numFmtId="0" fontId="47" fillId="27" borderId="24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47" fillId="0" borderId="15" xfId="69" applyFont="1" applyFill="1" applyBorder="1" applyAlignment="1">
      <alignment horizontal="center" vertical="center"/>
    </xf>
    <xf numFmtId="0" fontId="44" fillId="0" borderId="16" xfId="0" applyFont="1" applyFill="1" applyBorder="1" applyAlignment="1">
      <alignment horizontal="center" vertical="center"/>
    </xf>
    <xf numFmtId="0" fontId="44" fillId="0" borderId="18" xfId="0" applyFont="1" applyFill="1" applyBorder="1" applyAlignment="1">
      <alignment horizontal="center" vertical="center"/>
    </xf>
    <xf numFmtId="0" fontId="44" fillId="0" borderId="0" xfId="0" applyFont="1" applyFill="1" applyAlignment="1">
      <alignment vertical="center"/>
    </xf>
    <xf numFmtId="0" fontId="47" fillId="25" borderId="10" xfId="0" applyFont="1" applyFill="1" applyBorder="1" applyAlignment="1">
      <alignment horizontal="center" vertical="center"/>
    </xf>
    <xf numFmtId="0" fontId="47" fillId="0" borderId="15" xfId="0" applyNumberFormat="1" applyFont="1" applyFill="1" applyBorder="1" applyAlignment="1">
      <alignment horizontal="center" vertical="center"/>
    </xf>
    <xf numFmtId="0" fontId="47" fillId="0" borderId="10" xfId="0" applyNumberFormat="1" applyFont="1" applyFill="1" applyBorder="1" applyAlignment="1">
      <alignment horizontal="center" vertical="center"/>
    </xf>
    <xf numFmtId="0" fontId="47" fillId="0" borderId="10" xfId="0" applyFont="1" applyFill="1" applyBorder="1" applyAlignment="1">
      <alignment horizontal="left" vertical="center" wrapText="1"/>
    </xf>
    <xf numFmtId="0" fontId="49" fillId="0" borderId="29" xfId="69" applyFont="1" applyFill="1" applyBorder="1" applyAlignment="1">
      <alignment horizontal="center" vertical="center" wrapText="1"/>
    </xf>
    <xf numFmtId="176" fontId="49" fillId="0" borderId="21" xfId="69" applyNumberFormat="1" applyFont="1" applyFill="1" applyBorder="1" applyAlignment="1">
      <alignment horizontal="center" vertical="center" wrapText="1"/>
    </xf>
    <xf numFmtId="0" fontId="49" fillId="0" borderId="30" xfId="69" applyFont="1" applyFill="1" applyBorder="1" applyAlignment="1">
      <alignment horizontal="center" vertical="center" wrapText="1"/>
    </xf>
    <xf numFmtId="0" fontId="50" fillId="0" borderId="0" xfId="0" applyFont="1" applyFill="1" applyAlignment="1">
      <alignment vertical="center" wrapText="1"/>
    </xf>
    <xf numFmtId="176" fontId="47" fillId="0" borderId="10" xfId="0" applyNumberFormat="1" applyFont="1" applyFill="1" applyBorder="1" applyAlignment="1">
      <alignment horizontal="center" vertical="center"/>
    </xf>
    <xf numFmtId="176" fontId="47" fillId="0" borderId="15" xfId="0" applyNumberFormat="1" applyFont="1" applyFill="1" applyBorder="1" applyAlignment="1">
      <alignment horizontal="center" vertical="center"/>
    </xf>
    <xf numFmtId="176" fontId="47" fillId="0" borderId="15" xfId="0" applyNumberFormat="1" applyFont="1" applyFill="1" applyBorder="1" applyAlignment="1">
      <alignment horizontal="center" vertical="center" wrapText="1"/>
    </xf>
    <xf numFmtId="0" fontId="47" fillId="26" borderId="16" xfId="0" applyFont="1" applyFill="1" applyBorder="1" applyAlignment="1">
      <alignment horizontal="center" vertical="center"/>
    </xf>
    <xf numFmtId="176" fontId="47" fillId="26" borderId="10" xfId="0" applyNumberFormat="1" applyFont="1" applyFill="1" applyBorder="1" applyAlignment="1">
      <alignment horizontal="center" vertical="center"/>
    </xf>
    <xf numFmtId="176" fontId="47" fillId="0" borderId="10" xfId="0" applyNumberFormat="1" applyFont="1" applyFill="1" applyBorder="1" applyAlignment="1">
      <alignment horizontal="center" vertical="center" wrapText="1"/>
    </xf>
    <xf numFmtId="0" fontId="47" fillId="26" borderId="18" xfId="0" applyFont="1" applyFill="1" applyBorder="1" applyAlignment="1">
      <alignment horizontal="center" vertical="center"/>
    </xf>
    <xf numFmtId="0" fontId="47" fillId="0" borderId="12" xfId="69" applyFont="1" applyFill="1" applyBorder="1" applyAlignment="1">
      <alignment horizontal="center" vertical="center"/>
    </xf>
    <xf numFmtId="176" fontId="47" fillId="26" borderId="15" xfId="0" applyNumberFormat="1" applyFont="1" applyFill="1" applyBorder="1" applyAlignment="1">
      <alignment horizontal="center" vertical="center"/>
    </xf>
    <xf numFmtId="0" fontId="47" fillId="0" borderId="13" xfId="69" applyFont="1" applyFill="1" applyBorder="1" applyAlignment="1">
      <alignment horizontal="center" vertical="center"/>
    </xf>
    <xf numFmtId="177" fontId="51" fillId="0" borderId="0" xfId="0" applyNumberFormat="1" applyFont="1" applyFill="1" applyAlignment="1">
      <alignment vertical="center"/>
    </xf>
    <xf numFmtId="0" fontId="44" fillId="0" borderId="10" xfId="198" applyNumberFormat="1" applyFont="1" applyFill="1" applyBorder="1" applyAlignment="1">
      <alignment horizontal="center" vertical="center"/>
    </xf>
    <xf numFmtId="0" fontId="47" fillId="0" borderId="10" xfId="0" applyFont="1" applyFill="1" applyBorder="1" applyAlignment="1">
      <alignment horizontal="center" vertical="center"/>
    </xf>
    <xf numFmtId="177" fontId="48" fillId="0" borderId="10" xfId="0" applyNumberFormat="1" applyFont="1" applyFill="1" applyBorder="1" applyAlignment="1">
      <alignment horizontal="left" vertical="center" wrapText="1"/>
    </xf>
    <xf numFmtId="0" fontId="47" fillId="25" borderId="24" xfId="0" applyFont="1" applyFill="1" applyBorder="1" applyAlignment="1">
      <alignment horizontal="center" vertical="center"/>
    </xf>
    <xf numFmtId="176" fontId="47" fillId="0" borderId="24" xfId="69" applyNumberFormat="1" applyFont="1" applyFill="1" applyBorder="1" applyAlignment="1">
      <alignment horizontal="center" vertical="center"/>
    </xf>
    <xf numFmtId="177" fontId="47" fillId="0" borderId="10" xfId="0" applyNumberFormat="1" applyFont="1" applyFill="1" applyBorder="1" applyAlignment="1">
      <alignment horizontal="left" vertical="center" wrapText="1"/>
    </xf>
    <xf numFmtId="177" fontId="44" fillId="0" borderId="10" xfId="0" applyNumberFormat="1" applyFont="1" applyFill="1" applyBorder="1" applyAlignment="1">
      <alignment horizontal="left" vertical="center" wrapText="1"/>
    </xf>
    <xf numFmtId="176" fontId="47" fillId="27" borderId="38" xfId="0" applyNumberFormat="1" applyFont="1" applyFill="1" applyBorder="1" applyAlignment="1">
      <alignment horizontal="center" vertical="center"/>
    </xf>
    <xf numFmtId="0" fontId="44" fillId="0" borderId="25" xfId="0" applyFont="1" applyFill="1" applyBorder="1" applyAlignment="1">
      <alignment horizontal="center" vertical="center"/>
    </xf>
    <xf numFmtId="0" fontId="47" fillId="27" borderId="32" xfId="0" applyFont="1" applyFill="1" applyBorder="1" applyAlignment="1">
      <alignment vertical="center" wrapText="1"/>
    </xf>
    <xf numFmtId="0" fontId="47" fillId="0" borderId="15" xfId="1" applyFont="1" applyBorder="1" applyAlignment="1">
      <alignment vertical="center" wrapText="1"/>
    </xf>
    <xf numFmtId="0" fontId="47" fillId="0" borderId="10" xfId="1" applyFont="1" applyBorder="1" applyAlignment="1">
      <alignment vertical="center" wrapText="1"/>
    </xf>
    <xf numFmtId="0" fontId="47" fillId="0" borderId="11" xfId="1" applyFont="1" applyBorder="1" applyAlignment="1">
      <alignment vertical="center" wrapText="1"/>
    </xf>
    <xf numFmtId="0" fontId="44" fillId="0" borderId="10" xfId="69" applyFont="1" applyFill="1" applyBorder="1" applyAlignment="1">
      <alignment horizontal="left" vertical="center" wrapText="1"/>
    </xf>
    <xf numFmtId="58" fontId="47" fillId="0" borderId="10" xfId="0" applyNumberFormat="1" applyFont="1" applyFill="1" applyBorder="1" applyAlignment="1">
      <alignment horizontal="left" vertical="center" wrapText="1"/>
    </xf>
    <xf numFmtId="0" fontId="47" fillId="25" borderId="10" xfId="0" applyFont="1" applyFill="1" applyBorder="1" applyAlignment="1">
      <alignment horizontal="left" vertical="center" wrapText="1"/>
    </xf>
    <xf numFmtId="0" fontId="47" fillId="0" borderId="24" xfId="69" applyFont="1" applyFill="1" applyBorder="1" applyAlignment="1">
      <alignment horizontal="left" vertical="center" wrapText="1"/>
    </xf>
    <xf numFmtId="0" fontId="47" fillId="25" borderId="24" xfId="0" applyFont="1" applyFill="1" applyBorder="1" applyAlignment="1">
      <alignment horizontal="left" vertical="center" wrapText="1"/>
    </xf>
    <xf numFmtId="0" fontId="47" fillId="0" borderId="12" xfId="1" applyFont="1" applyFill="1" applyBorder="1" applyAlignment="1">
      <alignment horizontal="left" vertical="center" wrapText="1"/>
    </xf>
    <xf numFmtId="0" fontId="47" fillId="0" borderId="12" xfId="69" applyFont="1" applyFill="1" applyBorder="1" applyAlignment="1">
      <alignment vertical="center" wrapText="1"/>
    </xf>
    <xf numFmtId="0" fontId="47" fillId="0" borderId="13" xfId="1" applyFont="1" applyFill="1" applyBorder="1" applyAlignment="1">
      <alignment horizontal="left" vertical="center" wrapText="1"/>
    </xf>
    <xf numFmtId="0" fontId="47" fillId="0" borderId="13" xfId="69" applyFont="1" applyFill="1" applyBorder="1" applyAlignment="1">
      <alignment vertical="center" wrapText="1"/>
    </xf>
    <xf numFmtId="0" fontId="47" fillId="0" borderId="15" xfId="0" applyNumberFormat="1" applyFont="1" applyFill="1" applyBorder="1" applyAlignment="1">
      <alignment vertical="center" wrapText="1"/>
    </xf>
    <xf numFmtId="0" fontId="47" fillId="0" borderId="10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177" fontId="48" fillId="0" borderId="11" xfId="0" applyNumberFormat="1" applyFont="1" applyFill="1" applyBorder="1" applyAlignment="1">
      <alignment horizontal="left" vertical="center" wrapText="1"/>
    </xf>
    <xf numFmtId="0" fontId="44" fillId="0" borderId="11" xfId="198" applyNumberFormat="1" applyFont="1" applyFill="1" applyBorder="1" applyAlignment="1">
      <alignment horizontal="center" vertical="center"/>
    </xf>
    <xf numFmtId="0" fontId="47" fillId="0" borderId="11" xfId="0" applyFont="1" applyFill="1" applyBorder="1" applyAlignment="1">
      <alignment horizontal="center" vertical="center"/>
    </xf>
    <xf numFmtId="176" fontId="44" fillId="0" borderId="22" xfId="0" applyNumberFormat="1" applyFont="1" applyFill="1" applyBorder="1" applyAlignment="1">
      <alignment horizontal="center" vertical="center"/>
    </xf>
    <xf numFmtId="0" fontId="47" fillId="30" borderId="24" xfId="0" applyFont="1" applyFill="1" applyBorder="1" applyAlignment="1">
      <alignment vertical="center" wrapText="1"/>
    </xf>
    <xf numFmtId="0" fontId="47" fillId="30" borderId="24" xfId="0" applyFont="1" applyFill="1" applyBorder="1" applyAlignment="1">
      <alignment vertical="center"/>
    </xf>
    <xf numFmtId="0" fontId="44" fillId="30" borderId="25" xfId="0" applyFont="1" applyFill="1" applyBorder="1" applyAlignment="1">
      <alignment horizontal="center" vertical="center"/>
    </xf>
    <xf numFmtId="0" fontId="47" fillId="27" borderId="13" xfId="0" applyFont="1" applyFill="1" applyBorder="1" applyAlignment="1">
      <alignment vertical="center" wrapText="1"/>
    </xf>
    <xf numFmtId="0" fontId="44" fillId="30" borderId="39" xfId="0" applyFont="1" applyFill="1" applyBorder="1" applyAlignment="1">
      <alignment horizontal="center" vertical="center"/>
    </xf>
    <xf numFmtId="176" fontId="0" fillId="28" borderId="12" xfId="0" applyNumberFormat="1" applyFill="1" applyBorder="1" applyAlignment="1">
      <alignment horizontal="center" vertical="center" wrapText="1"/>
    </xf>
    <xf numFmtId="0" fontId="44" fillId="30" borderId="25" xfId="0" applyFont="1" applyFill="1" applyBorder="1" applyAlignment="1">
      <alignment horizontal="center" vertical="center" wrapText="1"/>
    </xf>
    <xf numFmtId="0" fontId="47" fillId="0" borderId="16" xfId="1" applyFont="1" applyBorder="1" applyAlignment="1">
      <alignment horizontal="center" vertical="center"/>
    </xf>
    <xf numFmtId="0" fontId="47" fillId="0" borderId="18" xfId="1" applyFont="1" applyBorder="1" applyAlignment="1">
      <alignment horizontal="center" vertical="center"/>
    </xf>
    <xf numFmtId="0" fontId="47" fillId="0" borderId="20" xfId="1" applyFont="1" applyBorder="1" applyAlignment="1">
      <alignment horizontal="center" vertical="center"/>
    </xf>
    <xf numFmtId="0" fontId="0" fillId="28" borderId="1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29" borderId="10" xfId="0" applyNumberFormat="1" applyFill="1" applyBorder="1" applyAlignment="1">
      <alignment horizontal="center" vertical="center" wrapText="1"/>
    </xf>
    <xf numFmtId="177" fontId="48" fillId="0" borderId="12" xfId="0" applyNumberFormat="1" applyFont="1" applyFill="1" applyBorder="1" applyAlignment="1">
      <alignment horizontal="left" vertical="center" wrapText="1"/>
    </xf>
    <xf numFmtId="0" fontId="44" fillId="0" borderId="12" xfId="198" applyNumberFormat="1" applyFont="1" applyFill="1" applyBorder="1" applyAlignment="1">
      <alignment horizontal="center" vertical="center"/>
    </xf>
    <xf numFmtId="0" fontId="47" fillId="27" borderId="11" xfId="0" applyFont="1" applyFill="1" applyBorder="1" applyAlignment="1">
      <alignment vertical="center" wrapText="1"/>
    </xf>
    <xf numFmtId="176" fontId="47" fillId="27" borderId="20" xfId="0" applyNumberFormat="1" applyFont="1" applyFill="1" applyBorder="1" applyAlignment="1">
      <alignment horizontal="center" vertical="center"/>
    </xf>
    <xf numFmtId="0" fontId="47" fillId="0" borderId="15" xfId="0" applyFont="1" applyFill="1" applyBorder="1" applyAlignment="1">
      <alignment horizontal="left" vertical="center" wrapText="1"/>
    </xf>
    <xf numFmtId="0" fontId="47" fillId="25" borderId="0" xfId="0" applyFont="1" applyFill="1">
      <alignment vertical="center"/>
    </xf>
    <xf numFmtId="0" fontId="47" fillId="26" borderId="0" xfId="0" applyFont="1" applyFill="1" applyAlignment="1">
      <alignment horizontal="center" vertical="center"/>
    </xf>
    <xf numFmtId="176" fontId="47" fillId="25" borderId="0" xfId="0" applyNumberFormat="1" applyFont="1" applyFill="1" applyAlignment="1">
      <alignment horizontal="center" vertical="center"/>
    </xf>
    <xf numFmtId="0" fontId="47" fillId="25" borderId="0" xfId="0" applyNumberFormat="1" applyFont="1" applyFill="1" applyAlignment="1">
      <alignment horizontal="center" vertical="center"/>
    </xf>
    <xf numFmtId="0" fontId="47" fillId="25" borderId="0" xfId="0" applyFont="1" applyFill="1" applyAlignment="1">
      <alignment horizontal="left" vertical="center"/>
    </xf>
    <xf numFmtId="0" fontId="47" fillId="25" borderId="0" xfId="0" applyFont="1" applyFill="1" applyAlignment="1">
      <alignment vertical="center"/>
    </xf>
    <xf numFmtId="0" fontId="47" fillId="26" borderId="0" xfId="0" applyFont="1" applyFill="1" applyBorder="1" applyAlignment="1">
      <alignment horizontal="center" vertical="center"/>
    </xf>
    <xf numFmtId="176" fontId="55" fillId="18" borderId="10" xfId="0" applyNumberFormat="1" applyFont="1" applyFill="1" applyBorder="1" applyAlignment="1">
      <alignment horizontal="center" vertical="center"/>
    </xf>
    <xf numFmtId="178" fontId="55" fillId="31" borderId="10" xfId="0" applyNumberFormat="1" applyFont="1" applyFill="1" applyBorder="1" applyAlignment="1">
      <alignment horizontal="center" vertical="center"/>
    </xf>
    <xf numFmtId="176" fontId="55" fillId="31" borderId="1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176" fontId="55" fillId="27" borderId="10" xfId="0" applyNumberFormat="1" applyFont="1" applyFill="1" applyBorder="1" applyAlignment="1">
      <alignment horizontal="center" vertical="center"/>
    </xf>
    <xf numFmtId="0" fontId="48" fillId="26" borderId="10" xfId="0" applyFont="1" applyFill="1" applyBorder="1" applyAlignment="1">
      <alignment horizontal="center" vertical="center"/>
    </xf>
    <xf numFmtId="176" fontId="47" fillId="0" borderId="10" xfId="217" applyNumberFormat="1" applyFont="1" applyFill="1" applyBorder="1" applyAlignment="1">
      <alignment horizontal="center" vertical="center"/>
    </xf>
    <xf numFmtId="0" fontId="47" fillId="0" borderId="10" xfId="217" applyNumberFormat="1" applyFont="1" applyFill="1" applyBorder="1" applyAlignment="1">
      <alignment horizontal="center" vertical="center"/>
    </xf>
    <xf numFmtId="0" fontId="47" fillId="26" borderId="10" xfId="218" applyFont="1" applyFill="1" applyBorder="1" applyAlignment="1">
      <alignment horizontal="center" vertical="center"/>
    </xf>
    <xf numFmtId="0" fontId="47" fillId="0" borderId="10" xfId="218" applyFont="1" applyFill="1" applyBorder="1" applyAlignment="1">
      <alignment vertical="center" wrapText="1"/>
    </xf>
    <xf numFmtId="0" fontId="47" fillId="0" borderId="10" xfId="217" applyFont="1" applyFill="1" applyBorder="1" applyAlignment="1">
      <alignment horizontal="left" vertical="center"/>
    </xf>
    <xf numFmtId="0" fontId="47" fillId="25" borderId="11" xfId="0" applyFont="1" applyFill="1" applyBorder="1" applyAlignment="1">
      <alignment horizontal="center" vertical="center" wrapText="1"/>
    </xf>
    <xf numFmtId="0" fontId="58" fillId="26" borderId="0" xfId="0" applyFont="1" applyFill="1" applyAlignment="1">
      <alignment horizontal="center" vertical="center"/>
    </xf>
    <xf numFmtId="0" fontId="47" fillId="26" borderId="10" xfId="0" applyFont="1" applyFill="1" applyBorder="1" applyAlignment="1">
      <alignment horizontal="center" vertical="center"/>
    </xf>
    <xf numFmtId="0" fontId="44" fillId="26" borderId="10" xfId="0" applyNumberFormat="1" applyFont="1" applyFill="1" applyBorder="1" applyAlignment="1">
      <alignment horizontal="center" vertical="center"/>
    </xf>
    <xf numFmtId="0" fontId="47" fillId="26" borderId="10" xfId="0" applyFont="1" applyFill="1" applyBorder="1" applyAlignment="1">
      <alignment horizontal="left" vertical="center" wrapText="1"/>
    </xf>
    <xf numFmtId="176" fontId="47" fillId="26" borderId="10" xfId="0" applyNumberFormat="1" applyFont="1" applyFill="1" applyBorder="1" applyAlignment="1">
      <alignment vertical="center" wrapText="1"/>
    </xf>
    <xf numFmtId="0" fontId="47" fillId="26" borderId="10" xfId="0" applyFont="1" applyFill="1" applyBorder="1" applyAlignment="1">
      <alignment vertical="center" wrapText="1"/>
    </xf>
    <xf numFmtId="0" fontId="47" fillId="26" borderId="10" xfId="0" applyNumberFormat="1" applyFont="1" applyFill="1" applyBorder="1" applyAlignment="1">
      <alignment horizontal="center" vertical="center"/>
    </xf>
    <xf numFmtId="176" fontId="47" fillId="26" borderId="10" xfId="0" applyNumberFormat="1" applyFont="1" applyFill="1" applyBorder="1" applyAlignment="1">
      <alignment horizontal="left" vertical="center"/>
    </xf>
    <xf numFmtId="176" fontId="47" fillId="26" borderId="10" xfId="0" applyNumberFormat="1" applyFont="1" applyFill="1" applyBorder="1" applyAlignment="1">
      <alignment vertical="center"/>
    </xf>
    <xf numFmtId="176" fontId="47" fillId="0" borderId="10" xfId="219" applyNumberFormat="1" applyFont="1" applyFill="1" applyBorder="1" applyAlignment="1">
      <alignment horizontal="center" vertical="center"/>
    </xf>
    <xf numFmtId="0" fontId="47" fillId="0" borderId="10" xfId="219" applyNumberFormat="1" applyFont="1" applyFill="1" applyBorder="1" applyAlignment="1">
      <alignment horizontal="center" vertical="center"/>
    </xf>
    <xf numFmtId="0" fontId="47" fillId="0" borderId="10" xfId="0" applyNumberFormat="1" applyFont="1" applyFill="1" applyBorder="1" applyAlignment="1">
      <alignment vertical="center"/>
    </xf>
    <xf numFmtId="177" fontId="47" fillId="0" borderId="10" xfId="219" applyFont="1" applyFill="1" applyBorder="1" applyAlignment="1">
      <alignment horizontal="left" vertical="center"/>
    </xf>
    <xf numFmtId="0" fontId="47" fillId="0" borderId="10" xfId="219" applyNumberFormat="1" applyFont="1" applyFill="1" applyBorder="1" applyAlignment="1">
      <alignment vertical="center"/>
    </xf>
    <xf numFmtId="0" fontId="47" fillId="0" borderId="10" xfId="0" applyFont="1" applyFill="1" applyBorder="1" applyAlignment="1">
      <alignment horizontal="left" vertical="center"/>
    </xf>
    <xf numFmtId="0" fontId="47" fillId="0" borderId="10" xfId="218" applyNumberFormat="1" applyFont="1" applyFill="1" applyBorder="1" applyAlignment="1">
      <alignment horizontal="center" vertical="center"/>
    </xf>
    <xf numFmtId="0" fontId="47" fillId="0" borderId="10" xfId="218" applyFont="1" applyFill="1" applyBorder="1" applyAlignment="1">
      <alignment horizontal="center" vertical="center"/>
    </xf>
    <xf numFmtId="0" fontId="47" fillId="0" borderId="10" xfId="218" applyFont="1" applyFill="1" applyBorder="1" applyAlignment="1">
      <alignment horizontal="left" vertical="center" wrapText="1"/>
    </xf>
    <xf numFmtId="0" fontId="47" fillId="0" borderId="10" xfId="218" applyFont="1" applyFill="1" applyBorder="1" applyAlignment="1">
      <alignment horizontal="left" vertical="center"/>
    </xf>
    <xf numFmtId="176" fontId="44" fillId="0" borderId="10" xfId="218" applyNumberFormat="1" applyFont="1" applyFill="1" applyBorder="1" applyAlignment="1">
      <alignment horizontal="center" vertical="center"/>
    </xf>
    <xf numFmtId="0" fontId="44" fillId="0" borderId="10" xfId="218" applyFont="1" applyFill="1" applyBorder="1" applyAlignment="1">
      <alignment horizontal="center" vertical="center"/>
    </xf>
    <xf numFmtId="176" fontId="44" fillId="0" borderId="10" xfId="0" applyNumberFormat="1" applyFont="1" applyFill="1" applyBorder="1" applyAlignment="1">
      <alignment horizontal="center" vertical="center"/>
    </xf>
    <xf numFmtId="176" fontId="44" fillId="0" borderId="10" xfId="0" applyNumberFormat="1" applyFont="1" applyFill="1" applyBorder="1" applyAlignment="1">
      <alignment horizontal="center" vertical="center" wrapText="1"/>
    </xf>
    <xf numFmtId="176" fontId="44" fillId="26" borderId="10" xfId="0" applyNumberFormat="1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176" fontId="47" fillId="26" borderId="10" xfId="0" applyNumberFormat="1" applyFont="1" applyFill="1" applyBorder="1" applyAlignment="1">
      <alignment horizontal="center" vertical="center" wrapText="1"/>
    </xf>
    <xf numFmtId="176" fontId="47" fillId="0" borderId="10" xfId="218" applyNumberFormat="1" applyFont="1" applyFill="1" applyBorder="1" applyAlignment="1">
      <alignment horizontal="center" vertical="center"/>
    </xf>
    <xf numFmtId="0" fontId="48" fillId="0" borderId="10" xfId="218" applyFont="1" applyFill="1" applyBorder="1" applyAlignment="1">
      <alignment horizontal="left" vertical="center"/>
    </xf>
    <xf numFmtId="176" fontId="44" fillId="0" borderId="10" xfId="218" applyNumberFormat="1" applyFont="1" applyFill="1" applyBorder="1" applyAlignment="1">
      <alignment horizontal="center" vertical="center" wrapText="1"/>
    </xf>
    <xf numFmtId="0" fontId="44" fillId="0" borderId="10" xfId="218" applyNumberFormat="1" applyFont="1" applyFill="1" applyBorder="1" applyAlignment="1">
      <alignment horizontal="center" vertical="center" wrapText="1"/>
    </xf>
    <xf numFmtId="176" fontId="47" fillId="26" borderId="0" xfId="0" applyNumberFormat="1" applyFont="1" applyFill="1" applyAlignment="1">
      <alignment horizontal="center" vertical="center"/>
    </xf>
    <xf numFmtId="176" fontId="47" fillId="0" borderId="10" xfId="218" applyNumberFormat="1" applyFont="1" applyFill="1" applyBorder="1" applyAlignment="1">
      <alignment horizontal="center" vertical="center" wrapText="1"/>
    </xf>
    <xf numFmtId="176" fontId="47" fillId="0" borderId="0" xfId="0" applyNumberFormat="1" applyFont="1" applyFill="1" applyBorder="1" applyAlignment="1">
      <alignment horizontal="center" vertical="center"/>
    </xf>
    <xf numFmtId="0" fontId="55" fillId="31" borderId="10" xfId="0" applyFont="1" applyFill="1" applyBorder="1" applyAlignment="1">
      <alignment horizontal="center" vertical="center"/>
    </xf>
    <xf numFmtId="0" fontId="55" fillId="31" borderId="10" xfId="0" applyNumberFormat="1" applyFont="1" applyFill="1" applyBorder="1" applyAlignment="1">
      <alignment horizontal="center" vertical="center"/>
    </xf>
    <xf numFmtId="0" fontId="55" fillId="31" borderId="10" xfId="0" applyFont="1" applyFill="1" applyBorder="1" applyAlignment="1">
      <alignment horizontal="center" vertical="center" wrapText="1"/>
    </xf>
    <xf numFmtId="0" fontId="47" fillId="26" borderId="0" xfId="0" applyFont="1" applyFill="1" applyAlignment="1">
      <alignment horizontal="left" vertical="center"/>
    </xf>
    <xf numFmtId="57" fontId="47" fillId="25" borderId="0" xfId="0" applyNumberFormat="1" applyFont="1" applyFill="1" applyAlignment="1">
      <alignment horizontal="left" vertical="center"/>
    </xf>
    <xf numFmtId="0" fontId="48" fillId="25" borderId="0" xfId="0" applyFont="1" applyFill="1">
      <alignment vertical="center"/>
    </xf>
    <xf numFmtId="0" fontId="48" fillId="25" borderId="0" xfId="0" applyFont="1" applyFill="1" applyAlignment="1">
      <alignment horizontal="center" vertical="center"/>
    </xf>
    <xf numFmtId="176" fontId="48" fillId="25" borderId="0" xfId="0" applyNumberFormat="1" applyFont="1" applyFill="1" applyAlignment="1">
      <alignment horizontal="center" vertical="center"/>
    </xf>
    <xf numFmtId="0" fontId="48" fillId="25" borderId="0" xfId="0" applyNumberFormat="1" applyFont="1" applyFill="1" applyAlignment="1">
      <alignment horizontal="center" vertical="center"/>
    </xf>
    <xf numFmtId="0" fontId="44" fillId="0" borderId="10" xfId="0" applyFont="1" applyFill="1" applyBorder="1" applyAlignment="1">
      <alignment horizontal="center" vertical="center"/>
    </xf>
    <xf numFmtId="0" fontId="58" fillId="0" borderId="0" xfId="0" applyFont="1" applyFill="1" applyAlignment="1">
      <alignment vertical="center"/>
    </xf>
    <xf numFmtId="179" fontId="47" fillId="26" borderId="10" xfId="0" applyNumberFormat="1" applyFont="1" applyFill="1" applyBorder="1" applyAlignment="1">
      <alignment horizontal="center" vertical="center"/>
    </xf>
    <xf numFmtId="0" fontId="47" fillId="0" borderId="12" xfId="217" applyFont="1" applyFill="1" applyBorder="1" applyAlignment="1">
      <alignment horizontal="left" vertical="center"/>
    </xf>
    <xf numFmtId="0" fontId="47" fillId="0" borderId="12" xfId="218" applyFont="1" applyFill="1" applyBorder="1" applyAlignment="1">
      <alignment vertical="center"/>
    </xf>
    <xf numFmtId="0" fontId="47" fillId="0" borderId="13" xfId="217" applyFont="1" applyFill="1" applyBorder="1" applyAlignment="1">
      <alignment horizontal="left" vertical="center"/>
    </xf>
    <xf numFmtId="0" fontId="47" fillId="0" borderId="13" xfId="218" applyFont="1" applyFill="1" applyBorder="1" applyAlignment="1">
      <alignment vertical="center"/>
    </xf>
    <xf numFmtId="0" fontId="0" fillId="0" borderId="10" xfId="0" applyBorder="1">
      <alignment vertical="center"/>
    </xf>
    <xf numFmtId="176" fontId="47" fillId="0" borderId="10" xfId="69" applyNumberFormat="1" applyFont="1" applyFill="1" applyBorder="1" applyAlignment="1">
      <alignment horizontal="center" vertical="center"/>
    </xf>
    <xf numFmtId="0" fontId="47" fillId="27" borderId="11" xfId="0" applyFont="1" applyFill="1" applyBorder="1" applyAlignment="1">
      <alignment horizontal="center" vertical="center"/>
    </xf>
    <xf numFmtId="176" fontId="47" fillId="26" borderId="10" xfId="0" applyNumberFormat="1" applyFont="1" applyFill="1" applyBorder="1" applyAlignment="1">
      <alignment horizontal="left" vertical="center" wrapText="1"/>
    </xf>
    <xf numFmtId="176" fontId="47" fillId="0" borderId="15" xfId="69" applyNumberFormat="1" applyFont="1" applyFill="1" applyBorder="1" applyAlignment="1">
      <alignment horizontal="center" vertical="center"/>
    </xf>
    <xf numFmtId="0" fontId="47" fillId="0" borderId="15" xfId="69" applyFont="1" applyFill="1" applyBorder="1" applyAlignment="1">
      <alignment horizontal="left" vertical="center" wrapText="1"/>
    </xf>
    <xf numFmtId="0" fontId="47" fillId="0" borderId="10" xfId="69" applyFont="1" applyFill="1" applyBorder="1" applyAlignment="1">
      <alignment horizontal="left" vertical="center" wrapText="1"/>
    </xf>
    <xf numFmtId="0" fontId="47" fillId="27" borderId="32" xfId="0" applyFont="1" applyFill="1" applyBorder="1" applyAlignment="1">
      <alignment horizontal="center" vertical="center"/>
    </xf>
    <xf numFmtId="0" fontId="44" fillId="0" borderId="18" xfId="0" applyFont="1" applyFill="1" applyBorder="1" applyAlignment="1">
      <alignment horizontal="center" vertical="center" wrapText="1"/>
    </xf>
    <xf numFmtId="0" fontId="47" fillId="25" borderId="11" xfId="0" applyFont="1" applyFill="1" applyBorder="1" applyAlignment="1">
      <alignment horizontal="center" vertical="center" wrapText="1"/>
    </xf>
    <xf numFmtId="0" fontId="47" fillId="26" borderId="10" xfId="0" applyFont="1" applyFill="1" applyBorder="1" applyAlignment="1">
      <alignment horizontal="left" vertical="center" wrapText="1"/>
    </xf>
    <xf numFmtId="0" fontId="47" fillId="0" borderId="10" xfId="0" applyFont="1" applyFill="1" applyBorder="1" applyAlignment="1">
      <alignment horizontal="left" vertical="center" wrapText="1"/>
    </xf>
    <xf numFmtId="0" fontId="47" fillId="26" borderId="0" xfId="0" applyFont="1" applyFill="1" applyAlignment="1">
      <alignment horizontal="center" vertical="center"/>
    </xf>
    <xf numFmtId="0" fontId="55" fillId="31" borderId="10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left" vertical="center" wrapText="1"/>
    </xf>
    <xf numFmtId="0" fontId="47" fillId="0" borderId="10" xfId="218" applyFont="1" applyFill="1" applyBorder="1" applyAlignment="1">
      <alignment horizontal="left" vertical="center" wrapText="1"/>
    </xf>
    <xf numFmtId="0" fontId="47" fillId="0" borderId="10" xfId="218" applyNumberFormat="1" applyFont="1" applyFill="1" applyBorder="1" applyAlignment="1">
      <alignment horizontal="center" vertical="center" wrapText="1"/>
    </xf>
    <xf numFmtId="176" fontId="47" fillId="0" borderId="10" xfId="226" applyNumberFormat="1" applyFont="1" applyFill="1" applyBorder="1" applyAlignment="1">
      <alignment horizontal="center" vertical="center"/>
    </xf>
    <xf numFmtId="176" fontId="47" fillId="0" borderId="15" xfId="226" applyNumberFormat="1" applyFont="1" applyFill="1" applyBorder="1" applyAlignment="1">
      <alignment horizontal="center" vertical="center"/>
    </xf>
    <xf numFmtId="0" fontId="47" fillId="0" borderId="10" xfId="226" applyFont="1" applyFill="1" applyBorder="1" applyAlignment="1">
      <alignment horizontal="left" vertical="center" wrapText="1"/>
    </xf>
    <xf numFmtId="0" fontId="47" fillId="0" borderId="10" xfId="226" applyNumberFormat="1" applyFont="1" applyFill="1" applyBorder="1" applyAlignment="1">
      <alignment vertical="center" wrapText="1"/>
    </xf>
    <xf numFmtId="0" fontId="47" fillId="0" borderId="10" xfId="226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2" fillId="29" borderId="10" xfId="0" applyFont="1" applyFill="1" applyBorder="1" applyAlignment="1">
      <alignment horizontal="center" vertical="center" wrapText="1"/>
    </xf>
    <xf numFmtId="0" fontId="44" fillId="0" borderId="18" xfId="0" applyFont="1" applyFill="1" applyBorder="1" applyAlignment="1">
      <alignment horizontal="center" vertical="center" wrapText="1"/>
    </xf>
    <xf numFmtId="0" fontId="47" fillId="0" borderId="10" xfId="69" applyFont="1" applyFill="1" applyBorder="1" applyAlignment="1">
      <alignment horizontal="left" vertical="center" wrapText="1"/>
    </xf>
    <xf numFmtId="0" fontId="47" fillId="27" borderId="32" xfId="0" applyFont="1" applyFill="1" applyBorder="1" applyAlignment="1">
      <alignment horizontal="center" vertical="center" wrapText="1"/>
    </xf>
    <xf numFmtId="0" fontId="47" fillId="27" borderId="24" xfId="0" applyFont="1" applyFill="1" applyBorder="1" applyAlignment="1">
      <alignment horizontal="center" vertical="center" wrapText="1"/>
    </xf>
    <xf numFmtId="0" fontId="48" fillId="0" borderId="26" xfId="69" applyFont="1" applyFill="1" applyBorder="1" applyAlignment="1">
      <alignment horizontal="center" vertical="center" wrapText="1"/>
    </xf>
    <xf numFmtId="0" fontId="48" fillId="0" borderId="27" xfId="69" applyFont="1" applyFill="1" applyBorder="1" applyAlignment="1">
      <alignment horizontal="center" vertical="center" wrapText="1"/>
    </xf>
    <xf numFmtId="0" fontId="48" fillId="0" borderId="21" xfId="69" applyFont="1" applyFill="1" applyBorder="1" applyAlignment="1">
      <alignment horizontal="left" vertical="center" wrapText="1"/>
    </xf>
    <xf numFmtId="0" fontId="48" fillId="0" borderId="13" xfId="69" applyFont="1" applyFill="1" applyBorder="1" applyAlignment="1">
      <alignment horizontal="left" vertical="center" wrapText="1"/>
    </xf>
    <xf numFmtId="0" fontId="48" fillId="0" borderId="11" xfId="69" applyFont="1" applyFill="1" applyBorder="1" applyAlignment="1">
      <alignment horizontal="left" vertical="center" wrapText="1"/>
    </xf>
    <xf numFmtId="0" fontId="48" fillId="0" borderId="12" xfId="69" applyFont="1" applyFill="1" applyBorder="1" applyAlignment="1">
      <alignment horizontal="left" vertical="center" wrapText="1"/>
    </xf>
    <xf numFmtId="0" fontId="48" fillId="0" borderId="10" xfId="69" applyFont="1" applyFill="1" applyBorder="1" applyAlignment="1">
      <alignment horizontal="left" vertical="center" wrapText="1"/>
    </xf>
    <xf numFmtId="176" fontId="47" fillId="0" borderId="10" xfId="69" applyNumberFormat="1" applyFont="1" applyFill="1" applyBorder="1" applyAlignment="1">
      <alignment horizontal="center" vertical="center"/>
    </xf>
    <xf numFmtId="0" fontId="47" fillId="27" borderId="13" xfId="0" applyFont="1" applyFill="1" applyBorder="1" applyAlignment="1">
      <alignment horizontal="center" vertical="center" wrapText="1"/>
    </xf>
    <xf numFmtId="0" fontId="47" fillId="27" borderId="11" xfId="0" applyFont="1" applyFill="1" applyBorder="1" applyAlignment="1">
      <alignment horizontal="center" vertical="center" wrapText="1"/>
    </xf>
    <xf numFmtId="0" fontId="49" fillId="0" borderId="26" xfId="69" applyFont="1" applyFill="1" applyBorder="1" applyAlignment="1">
      <alignment horizontal="center" vertical="center" wrapText="1"/>
    </xf>
    <xf numFmtId="0" fontId="49" fillId="0" borderId="21" xfId="69" applyFont="1" applyFill="1" applyBorder="1" applyAlignment="1">
      <alignment horizontal="center" vertical="center" wrapText="1"/>
    </xf>
    <xf numFmtId="0" fontId="47" fillId="0" borderId="26" xfId="69" applyFont="1" applyFill="1" applyBorder="1" applyAlignment="1">
      <alignment horizontal="center" vertical="center" wrapText="1"/>
    </xf>
    <xf numFmtId="0" fontId="47" fillId="0" borderId="27" xfId="69" applyFont="1" applyFill="1" applyBorder="1" applyAlignment="1">
      <alignment horizontal="center" vertical="center" wrapText="1"/>
    </xf>
    <xf numFmtId="0" fontId="47" fillId="0" borderId="28" xfId="69" applyFont="1" applyFill="1" applyBorder="1" applyAlignment="1">
      <alignment horizontal="center" vertical="center" wrapText="1"/>
    </xf>
    <xf numFmtId="0" fontId="47" fillId="0" borderId="15" xfId="69" applyFont="1" applyFill="1" applyBorder="1" applyAlignment="1">
      <alignment horizontal="left" vertical="center" wrapText="1"/>
    </xf>
    <xf numFmtId="0" fontId="47" fillId="0" borderId="14" xfId="69" applyFont="1" applyFill="1" applyBorder="1" applyAlignment="1">
      <alignment horizontal="center" vertical="center" wrapText="1"/>
    </xf>
    <xf numFmtId="0" fontId="47" fillId="0" borderId="17" xfId="69" applyFont="1" applyFill="1" applyBorder="1" applyAlignment="1">
      <alignment horizontal="center" vertical="center" wrapText="1"/>
    </xf>
    <xf numFmtId="0" fontId="47" fillId="0" borderId="23" xfId="69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left" vertical="center" wrapText="1"/>
    </xf>
    <xf numFmtId="0" fontId="48" fillId="26" borderId="13" xfId="0" applyNumberFormat="1" applyFont="1" applyFill="1" applyBorder="1" applyAlignment="1" applyProtection="1">
      <alignment horizontal="center" vertical="center" wrapText="1"/>
    </xf>
    <xf numFmtId="0" fontId="47" fillId="0" borderId="13" xfId="0" applyNumberFormat="1" applyFont="1" applyFill="1" applyBorder="1" applyAlignment="1">
      <alignment horizontal="center" vertical="center"/>
    </xf>
    <xf numFmtId="0" fontId="52" fillId="0" borderId="39" xfId="198" applyNumberFormat="1" applyFont="1" applyFill="1" applyBorder="1" applyAlignment="1">
      <alignment horizontal="center" vertical="center"/>
    </xf>
    <xf numFmtId="0" fontId="48" fillId="26" borderId="10" xfId="0" applyNumberFormat="1" applyFont="1" applyFill="1" applyBorder="1" applyAlignment="1" applyProtection="1">
      <alignment horizontal="center" vertical="center" wrapText="1"/>
    </xf>
    <xf numFmtId="0" fontId="48" fillId="26" borderId="11" xfId="0" applyNumberFormat="1" applyFont="1" applyFill="1" applyBorder="1" applyAlignment="1" applyProtection="1">
      <alignment horizontal="center" vertical="center" wrapText="1"/>
    </xf>
    <xf numFmtId="0" fontId="47" fillId="27" borderId="24" xfId="0" applyFont="1" applyFill="1" applyBorder="1" applyAlignment="1">
      <alignment horizontal="center" vertical="center"/>
    </xf>
    <xf numFmtId="0" fontId="48" fillId="0" borderId="14" xfId="69" applyFont="1" applyFill="1" applyBorder="1" applyAlignment="1">
      <alignment horizontal="center" vertical="center"/>
    </xf>
    <xf numFmtId="0" fontId="48" fillId="0" borderId="17" xfId="69" applyFont="1" applyFill="1" applyBorder="1" applyAlignment="1">
      <alignment horizontal="center" vertical="center"/>
    </xf>
    <xf numFmtId="0" fontId="48" fillId="0" borderId="23" xfId="69" applyFont="1" applyFill="1" applyBorder="1" applyAlignment="1">
      <alignment horizontal="center" vertical="center"/>
    </xf>
    <xf numFmtId="176" fontId="47" fillId="0" borderId="15" xfId="69" applyNumberFormat="1" applyFont="1" applyFill="1" applyBorder="1" applyAlignment="1">
      <alignment horizontal="center" vertical="center"/>
    </xf>
    <xf numFmtId="0" fontId="48" fillId="0" borderId="26" xfId="69" applyFont="1" applyFill="1" applyBorder="1" applyAlignment="1">
      <alignment horizontal="center" vertical="center"/>
    </xf>
    <xf numFmtId="0" fontId="48" fillId="0" borderId="27" xfId="69" applyFont="1" applyFill="1" applyBorder="1" applyAlignment="1">
      <alignment horizontal="center" vertical="center"/>
    </xf>
    <xf numFmtId="0" fontId="48" fillId="0" borderId="28" xfId="69" applyFont="1" applyFill="1" applyBorder="1" applyAlignment="1">
      <alignment horizontal="center" vertical="center"/>
    </xf>
    <xf numFmtId="0" fontId="47" fillId="30" borderId="24" xfId="0" applyFont="1" applyFill="1" applyBorder="1" applyAlignment="1">
      <alignment horizontal="center" vertical="center"/>
    </xf>
    <xf numFmtId="0" fontId="22" fillId="28" borderId="12" xfId="0" applyFont="1" applyFill="1" applyBorder="1" applyAlignment="1">
      <alignment horizontal="center" vertical="center" wrapText="1"/>
    </xf>
    <xf numFmtId="0" fontId="22" fillId="28" borderId="10" xfId="0" applyFont="1" applyFill="1" applyBorder="1" applyAlignment="1">
      <alignment horizontal="center" vertical="center" wrapText="1"/>
    </xf>
    <xf numFmtId="0" fontId="48" fillId="0" borderId="36" xfId="69" applyFont="1" applyFill="1" applyBorder="1" applyAlignment="1">
      <alignment horizontal="center" vertical="center"/>
    </xf>
    <xf numFmtId="0" fontId="48" fillId="0" borderId="37" xfId="69" applyFont="1" applyFill="1" applyBorder="1" applyAlignment="1">
      <alignment horizontal="center" vertical="center"/>
    </xf>
    <xf numFmtId="0" fontId="48" fillId="0" borderId="15" xfId="69" applyFont="1" applyFill="1" applyBorder="1" applyAlignment="1">
      <alignment horizontal="left" vertical="center" wrapText="1"/>
    </xf>
    <xf numFmtId="176" fontId="47" fillId="26" borderId="15" xfId="0" applyNumberFormat="1" applyFont="1" applyFill="1" applyBorder="1" applyAlignment="1">
      <alignment horizontal="left" vertical="center" wrapText="1"/>
    </xf>
    <xf numFmtId="176" fontId="47" fillId="26" borderId="10" xfId="0" applyNumberFormat="1" applyFont="1" applyFill="1" applyBorder="1" applyAlignment="1">
      <alignment horizontal="left" vertical="center" wrapText="1"/>
    </xf>
    <xf numFmtId="0" fontId="47" fillId="27" borderId="32" xfId="0" applyFont="1" applyFill="1" applyBorder="1" applyAlignment="1">
      <alignment horizontal="center" vertical="center"/>
    </xf>
    <xf numFmtId="0" fontId="48" fillId="0" borderId="26" xfId="1" applyFont="1" applyFill="1" applyBorder="1" applyAlignment="1">
      <alignment horizontal="center" vertical="center"/>
    </xf>
    <xf numFmtId="0" fontId="48" fillId="0" borderId="27" xfId="1" applyFont="1" applyFill="1" applyBorder="1" applyAlignment="1">
      <alignment horizontal="center" vertical="center"/>
    </xf>
    <xf numFmtId="176" fontId="47" fillId="0" borderId="34" xfId="1" applyNumberFormat="1" applyFont="1" applyFill="1" applyBorder="1" applyAlignment="1">
      <alignment horizontal="center" vertical="center"/>
    </xf>
    <xf numFmtId="176" fontId="47" fillId="0" borderId="33" xfId="1" applyNumberFormat="1" applyFont="1" applyFill="1" applyBorder="1" applyAlignment="1">
      <alignment horizontal="center" vertical="center"/>
    </xf>
    <xf numFmtId="176" fontId="47" fillId="0" borderId="35" xfId="1" applyNumberFormat="1" applyFont="1" applyFill="1" applyBorder="1" applyAlignment="1">
      <alignment horizontal="center" vertical="center"/>
    </xf>
    <xf numFmtId="176" fontId="47" fillId="0" borderId="31" xfId="1" applyNumberFormat="1" applyFont="1" applyFill="1" applyBorder="1" applyAlignment="1">
      <alignment horizontal="center" vertical="center"/>
    </xf>
    <xf numFmtId="0" fontId="47" fillId="27" borderId="11" xfId="0" applyFont="1" applyFill="1" applyBorder="1" applyAlignment="1">
      <alignment horizontal="center" vertical="center"/>
    </xf>
    <xf numFmtId="0" fontId="48" fillId="0" borderId="14" xfId="226" applyFont="1" applyFill="1" applyBorder="1" applyAlignment="1">
      <alignment horizontal="center" vertical="center"/>
    </xf>
    <xf numFmtId="0" fontId="48" fillId="0" borderId="17" xfId="226" applyFont="1" applyFill="1" applyBorder="1" applyAlignment="1">
      <alignment horizontal="center" vertical="center"/>
    </xf>
    <xf numFmtId="0" fontId="48" fillId="0" borderId="23" xfId="226" applyFont="1" applyFill="1" applyBorder="1" applyAlignment="1">
      <alignment horizontal="center" vertical="center"/>
    </xf>
    <xf numFmtId="176" fontId="47" fillId="0" borderId="10" xfId="226" applyNumberFormat="1" applyFont="1" applyFill="1" applyBorder="1" applyAlignment="1">
      <alignment horizontal="center" vertical="center"/>
    </xf>
    <xf numFmtId="0" fontId="47" fillId="26" borderId="0" xfId="0" applyFont="1" applyFill="1" applyAlignment="1">
      <alignment horizontal="center" vertical="center"/>
    </xf>
    <xf numFmtId="0" fontId="47" fillId="25" borderId="40" xfId="0" applyFont="1" applyFill="1" applyBorder="1" applyAlignment="1">
      <alignment horizontal="left" vertical="center" wrapText="1"/>
    </xf>
    <xf numFmtId="0" fontId="0" fillId="0" borderId="40" xfId="0" applyBorder="1" applyAlignment="1">
      <alignment vertical="center"/>
    </xf>
    <xf numFmtId="0" fontId="55" fillId="31" borderId="10" xfId="0" applyFont="1" applyFill="1" applyBorder="1" applyAlignment="1">
      <alignment horizontal="center" vertical="center" wrapText="1"/>
    </xf>
    <xf numFmtId="0" fontId="47" fillId="25" borderId="10" xfId="0" applyFont="1" applyFill="1" applyBorder="1" applyAlignment="1">
      <alignment horizontal="center" vertical="center" wrapText="1"/>
    </xf>
    <xf numFmtId="0" fontId="44" fillId="26" borderId="10" xfId="0" applyFont="1" applyFill="1" applyBorder="1" applyAlignment="1">
      <alignment horizontal="left" vertical="center" wrapText="1"/>
    </xf>
    <xf numFmtId="0" fontId="47" fillId="26" borderId="10" xfId="0" applyFont="1" applyFill="1" applyBorder="1" applyAlignment="1">
      <alignment horizontal="left" vertical="center" wrapText="1"/>
    </xf>
    <xf numFmtId="0" fontId="47" fillId="0" borderId="10" xfId="0" applyFont="1" applyFill="1" applyBorder="1" applyAlignment="1">
      <alignment horizontal="left" vertical="center" wrapText="1"/>
    </xf>
    <xf numFmtId="0" fontId="55" fillId="27" borderId="10" xfId="0" applyFont="1" applyFill="1" applyBorder="1" applyAlignment="1">
      <alignment horizontal="center" vertical="center" wrapText="1"/>
    </xf>
    <xf numFmtId="0" fontId="56" fillId="31" borderId="10" xfId="0" applyFont="1" applyFill="1" applyBorder="1" applyAlignment="1">
      <alignment horizontal="center" vertical="center"/>
    </xf>
    <xf numFmtId="0" fontId="55" fillId="18" borderId="10" xfId="0" applyFont="1" applyFill="1" applyBorder="1" applyAlignment="1">
      <alignment horizontal="center" vertical="center"/>
    </xf>
    <xf numFmtId="0" fontId="48" fillId="26" borderId="10" xfId="0" applyFont="1" applyFill="1" applyBorder="1" applyAlignment="1">
      <alignment horizontal="center" vertical="center" wrapText="1"/>
    </xf>
    <xf numFmtId="176" fontId="47" fillId="0" borderId="11" xfId="0" applyNumberFormat="1" applyFont="1" applyFill="1" applyBorder="1" applyAlignment="1">
      <alignment horizontal="center" vertical="center"/>
    </xf>
    <xf numFmtId="176" fontId="47" fillId="0" borderId="13" xfId="0" applyNumberFormat="1" applyFont="1" applyFill="1" applyBorder="1" applyAlignment="1">
      <alignment horizontal="center" vertical="center"/>
    </xf>
    <xf numFmtId="176" fontId="47" fillId="0" borderId="12" xfId="0" applyNumberFormat="1" applyFont="1" applyFill="1" applyBorder="1" applyAlignment="1">
      <alignment horizontal="center" vertical="center"/>
    </xf>
    <xf numFmtId="0" fontId="47" fillId="25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7" fillId="0" borderId="10" xfId="218" applyFont="1" applyFill="1" applyBorder="1" applyAlignment="1">
      <alignment horizontal="center" vertical="center" wrapText="1"/>
    </xf>
    <xf numFmtId="0" fontId="48" fillId="26" borderId="10" xfId="0" applyNumberFormat="1" applyFont="1" applyFill="1" applyBorder="1" applyAlignment="1" applyProtection="1">
      <alignment horizontal="left" vertical="center" wrapText="1"/>
    </xf>
    <xf numFmtId="0" fontId="47" fillId="0" borderId="11" xfId="0" applyNumberFormat="1" applyFont="1" applyFill="1" applyBorder="1" applyAlignment="1">
      <alignment horizontal="center" vertical="center" wrapText="1"/>
    </xf>
    <xf numFmtId="0" fontId="47" fillId="0" borderId="13" xfId="0" applyNumberFormat="1" applyFont="1" applyFill="1" applyBorder="1" applyAlignment="1">
      <alignment horizontal="center" vertical="center" wrapText="1"/>
    </xf>
    <xf numFmtId="0" fontId="47" fillId="0" borderId="12" xfId="0" applyNumberFormat="1" applyFont="1" applyFill="1" applyBorder="1" applyAlignment="1">
      <alignment horizontal="center" vertical="center" wrapText="1"/>
    </xf>
    <xf numFmtId="0" fontId="59" fillId="0" borderId="40" xfId="0" applyFont="1" applyBorder="1" applyAlignment="1">
      <alignment vertical="center"/>
    </xf>
    <xf numFmtId="0" fontId="47" fillId="0" borderId="10" xfId="218" applyFont="1" applyFill="1" applyBorder="1" applyAlignment="1">
      <alignment horizontal="left" vertical="center" wrapText="1"/>
    </xf>
    <xf numFmtId="0" fontId="47" fillId="0" borderId="11" xfId="218" applyNumberFormat="1" applyFont="1" applyFill="1" applyBorder="1" applyAlignment="1">
      <alignment horizontal="left" vertical="center" wrapText="1"/>
    </xf>
    <xf numFmtId="0" fontId="47" fillId="0" borderId="13" xfId="218" applyNumberFormat="1" applyFont="1" applyFill="1" applyBorder="1" applyAlignment="1">
      <alignment horizontal="left" vertical="center" wrapText="1"/>
    </xf>
    <xf numFmtId="0" fontId="48" fillId="0" borderId="10" xfId="218" applyFont="1" applyFill="1" applyBorder="1" applyAlignment="1">
      <alignment horizontal="left" vertical="center" wrapText="1"/>
    </xf>
    <xf numFmtId="0" fontId="47" fillId="0" borderId="11" xfId="0" applyNumberFormat="1" applyFont="1" applyFill="1" applyBorder="1" applyAlignment="1">
      <alignment horizontal="center" vertical="center"/>
    </xf>
    <xf numFmtId="0" fontId="47" fillId="0" borderId="12" xfId="0" applyNumberFormat="1" applyFont="1" applyFill="1" applyBorder="1" applyAlignment="1">
      <alignment horizontal="center" vertical="center"/>
    </xf>
    <xf numFmtId="0" fontId="47" fillId="0" borderId="11" xfId="0" applyFont="1" applyFill="1" applyBorder="1" applyAlignment="1">
      <alignment horizontal="left" vertical="center" wrapText="1"/>
    </xf>
    <xf numFmtId="0" fontId="47" fillId="0" borderId="13" xfId="0" applyFont="1" applyFill="1" applyBorder="1" applyAlignment="1">
      <alignment horizontal="left" vertical="center" wrapText="1"/>
    </xf>
    <xf numFmtId="0" fontId="47" fillId="0" borderId="12" xfId="0" applyFont="1" applyFill="1" applyBorder="1" applyAlignment="1">
      <alignment horizontal="left" vertical="center" wrapText="1"/>
    </xf>
  </cellXfs>
  <cellStyles count="227">
    <cellStyle name="_ET_STYLE_NoName_00_" xfId="2"/>
    <cellStyle name="0,0_x005f_x000d__x005f_x000a_NA_x005f_x000d__x005f_x000a_" xfId="3"/>
    <cellStyle name="20% - Accent1" xfId="4"/>
    <cellStyle name="20% - Accent1 2" xfId="89"/>
    <cellStyle name="20% - Accent2" xfId="5"/>
    <cellStyle name="20% - Accent2 2" xfId="90"/>
    <cellStyle name="20% - Accent3" xfId="6"/>
    <cellStyle name="20% - Accent3 2" xfId="91"/>
    <cellStyle name="20% - Accent4" xfId="7"/>
    <cellStyle name="20% - Accent4 2" xfId="92"/>
    <cellStyle name="20% - Accent5" xfId="8"/>
    <cellStyle name="20% - Accent5 2" xfId="93"/>
    <cellStyle name="20% - Accent6" xfId="9"/>
    <cellStyle name="20% - Accent6 2" xfId="94"/>
    <cellStyle name="20% - 强调文字颜色 1 2" xfId="10"/>
    <cellStyle name="20% - 强调文字颜色 1 3" xfId="95"/>
    <cellStyle name="20% - 强调文字颜色 2 2" xfId="11"/>
    <cellStyle name="20% - 强调文字颜色 2 3" xfId="96"/>
    <cellStyle name="20% - 强调文字颜色 3 2" xfId="12"/>
    <cellStyle name="20% - 强调文字颜色 3 3" xfId="97"/>
    <cellStyle name="20% - 强调文字颜色 4 2" xfId="13"/>
    <cellStyle name="20% - 强调文字颜色 4 3" xfId="98"/>
    <cellStyle name="20% - 强调文字颜色 5 2" xfId="14"/>
    <cellStyle name="20% - 强调文字颜色 5 3" xfId="99"/>
    <cellStyle name="20% - 强调文字颜色 6 2" xfId="15"/>
    <cellStyle name="20% - 强调文字颜色 6 3" xfId="100"/>
    <cellStyle name="40% - Accent1" xfId="16"/>
    <cellStyle name="40% - Accent1 2" xfId="101"/>
    <cellStyle name="40% - Accent2" xfId="17"/>
    <cellStyle name="40% - Accent2 2" xfId="102"/>
    <cellStyle name="40% - Accent3" xfId="18"/>
    <cellStyle name="40% - Accent3 2" xfId="103"/>
    <cellStyle name="40% - Accent4" xfId="19"/>
    <cellStyle name="40% - Accent4 2" xfId="104"/>
    <cellStyle name="40% - Accent5" xfId="20"/>
    <cellStyle name="40% - Accent5 2" xfId="105"/>
    <cellStyle name="40% - Accent6" xfId="21"/>
    <cellStyle name="40% - Accent6 2" xfId="106"/>
    <cellStyle name="40% - 强调文字颜色 1 2" xfId="22"/>
    <cellStyle name="40% - 强调文字颜色 1 3" xfId="107"/>
    <cellStyle name="40% - 强调文字颜色 2 2" xfId="23"/>
    <cellStyle name="40% - 强调文字颜色 2 3" xfId="108"/>
    <cellStyle name="40% - 强调文字颜色 3 2" xfId="24"/>
    <cellStyle name="40% - 强调文字颜色 3 3" xfId="109"/>
    <cellStyle name="40% - 强调文字颜色 4 2" xfId="25"/>
    <cellStyle name="40% - 强调文字颜色 4 3" xfId="110"/>
    <cellStyle name="40% - 强调文字颜色 5 2" xfId="26"/>
    <cellStyle name="40% - 强调文字颜色 5 3" xfId="111"/>
    <cellStyle name="40% - 强调文字颜色 6 2" xfId="27"/>
    <cellStyle name="40% - 强调文字颜色 6 3" xfId="112"/>
    <cellStyle name="60% - Accent1" xfId="28"/>
    <cellStyle name="60% - Accent1 2" xfId="113"/>
    <cellStyle name="60% - Accent2" xfId="29"/>
    <cellStyle name="60% - Accent2 2" xfId="114"/>
    <cellStyle name="60% - Accent3" xfId="30"/>
    <cellStyle name="60% - Accent3 2" xfId="115"/>
    <cellStyle name="60% - Accent4" xfId="31"/>
    <cellStyle name="60% - Accent4 2" xfId="116"/>
    <cellStyle name="60% - Accent5" xfId="32"/>
    <cellStyle name="60% - Accent5 2" xfId="117"/>
    <cellStyle name="60% - Accent6" xfId="33"/>
    <cellStyle name="60% - Accent6 2" xfId="118"/>
    <cellStyle name="60% - 强调文字颜色 1 2" xfId="34"/>
    <cellStyle name="60% - 强调文字颜色 1 3" xfId="119"/>
    <cellStyle name="60% - 强调文字颜色 2 2" xfId="35"/>
    <cellStyle name="60% - 强调文字颜色 2 3" xfId="120"/>
    <cellStyle name="60% - 强调文字颜色 3 2" xfId="36"/>
    <cellStyle name="60% - 强调文字颜色 3 3" xfId="121"/>
    <cellStyle name="60% - 强调文字颜色 4 2" xfId="37"/>
    <cellStyle name="60% - 强调文字颜色 4 3" xfId="122"/>
    <cellStyle name="60% - 强调文字颜色 5 2" xfId="38"/>
    <cellStyle name="60% - 强调文字颜色 5 3" xfId="123"/>
    <cellStyle name="60% - 强调文字颜色 6 2" xfId="39"/>
    <cellStyle name="60% - 强调文字颜色 6 3" xfId="124"/>
    <cellStyle name="Accent1" xfId="40"/>
    <cellStyle name="Accent1 2" xfId="125"/>
    <cellStyle name="Accent2" xfId="41"/>
    <cellStyle name="Accent2 2" xfId="126"/>
    <cellStyle name="Accent3" xfId="42"/>
    <cellStyle name="Accent3 2" xfId="127"/>
    <cellStyle name="Accent4" xfId="43"/>
    <cellStyle name="Accent4 2" xfId="128"/>
    <cellStyle name="Accent5" xfId="44"/>
    <cellStyle name="Accent5 2" xfId="129"/>
    <cellStyle name="Accent6" xfId="45"/>
    <cellStyle name="Accent6 2" xfId="130"/>
    <cellStyle name="Bad" xfId="46"/>
    <cellStyle name="Bad 2" xfId="131"/>
    <cellStyle name="Calculation" xfId="47"/>
    <cellStyle name="Calculation 2" xfId="132"/>
    <cellStyle name="Check Cell" xfId="48"/>
    <cellStyle name="Check Cell 2" xfId="133"/>
    <cellStyle name="Comma 2" xfId="220"/>
    <cellStyle name="Explanatory Text" xfId="49"/>
    <cellStyle name="Explanatory Text 2" xfId="134"/>
    <cellStyle name="Good" xfId="50"/>
    <cellStyle name="Good 2" xfId="135"/>
    <cellStyle name="Heading 1" xfId="51"/>
    <cellStyle name="Heading 1 2" xfId="136"/>
    <cellStyle name="Heading 2" xfId="52"/>
    <cellStyle name="Heading 2 2" xfId="137"/>
    <cellStyle name="Heading 3" xfId="53"/>
    <cellStyle name="Heading 3 2" xfId="138"/>
    <cellStyle name="Heading 4" xfId="54"/>
    <cellStyle name="Heading 4 2" xfId="139"/>
    <cellStyle name="Input" xfId="55"/>
    <cellStyle name="Input 2" xfId="140"/>
    <cellStyle name="Linked Cell" xfId="56"/>
    <cellStyle name="Linked Cell 2" xfId="141"/>
    <cellStyle name="Neutral" xfId="57"/>
    <cellStyle name="Neutral 2" xfId="142"/>
    <cellStyle name="Normal 2" xfId="221"/>
    <cellStyle name="Normal 3" xfId="187"/>
    <cellStyle name="Note" xfId="58"/>
    <cellStyle name="Note 2" xfId="143"/>
    <cellStyle name="Output" xfId="59"/>
    <cellStyle name="Output 2" xfId="144"/>
    <cellStyle name="Title" xfId="60"/>
    <cellStyle name="Title 2" xfId="145"/>
    <cellStyle name="Total" xfId="61"/>
    <cellStyle name="Total 2" xfId="146"/>
    <cellStyle name="Warning Text" xfId="62"/>
    <cellStyle name="Warning Text 2" xfId="147"/>
    <cellStyle name="标题 1 2" xfId="64"/>
    <cellStyle name="标题 1 3" xfId="149"/>
    <cellStyle name="标题 2 2" xfId="65"/>
    <cellStyle name="标题 2 3" xfId="150"/>
    <cellStyle name="标题 3 2" xfId="66"/>
    <cellStyle name="标题 3 3" xfId="151"/>
    <cellStyle name="标题 4 2" xfId="67"/>
    <cellStyle name="标题 4 3" xfId="152"/>
    <cellStyle name="标题 5" xfId="63"/>
    <cellStyle name="标题 6" xfId="148"/>
    <cellStyle name="差 2" xfId="68"/>
    <cellStyle name="差 3" xfId="153"/>
    <cellStyle name="常规" xfId="0" builtinId="0"/>
    <cellStyle name="常规 2" xfId="69"/>
    <cellStyle name="常规 2 2" xfId="154"/>
    <cellStyle name="常规 2 3" xfId="218"/>
    <cellStyle name="常规 3" xfId="70"/>
    <cellStyle name="常规 3 2" xfId="155"/>
    <cellStyle name="常规 4" xfId="1"/>
    <cellStyle name="常规 4 2" xfId="217"/>
    <cellStyle name="常规 5" xfId="88"/>
    <cellStyle name="常规 5 2" xfId="219"/>
    <cellStyle name="常规 5 3" xfId="226"/>
    <cellStyle name="常规 6" xfId="198"/>
    <cellStyle name="常规 7" xfId="222"/>
    <cellStyle name="常规 8" xfId="223"/>
    <cellStyle name="常规 9" xfId="224"/>
    <cellStyle name="超链接" xfId="171" builtinId="8" hidden="1"/>
    <cellStyle name="超链接" xfId="173" builtinId="8" hidden="1"/>
    <cellStyle name="超链接" xfId="175" builtinId="8" hidden="1"/>
    <cellStyle name="超链接" xfId="177" builtinId="8" hidden="1"/>
    <cellStyle name="超链接" xfId="179" builtinId="8" hidden="1"/>
    <cellStyle name="超链接" xfId="181" builtinId="8" hidden="1"/>
    <cellStyle name="超链接" xfId="183" builtinId="8" hidden="1"/>
    <cellStyle name="超链接" xfId="185" builtinId="8" hidden="1"/>
    <cellStyle name="超链接" xfId="188" builtinId="8" hidden="1"/>
    <cellStyle name="超链接" xfId="190" builtinId="8" hidden="1"/>
    <cellStyle name="超链接" xfId="192" builtinId="8" hidden="1"/>
    <cellStyle name="超链接" xfId="194" builtinId="8" hidden="1"/>
    <cellStyle name="超链接" xfId="196" builtinId="8" hidden="1"/>
    <cellStyle name="超链接" xfId="199" builtinId="8" hidden="1"/>
    <cellStyle name="超链接" xfId="201" builtinId="8" hidden="1"/>
    <cellStyle name="超链接" xfId="203" builtinId="8" hidden="1"/>
    <cellStyle name="超链接" xfId="205" builtinId="8" hidden="1"/>
    <cellStyle name="超链接" xfId="207" builtinId="8" hidden="1"/>
    <cellStyle name="超链接" xfId="209" builtinId="8" hidden="1"/>
    <cellStyle name="超链接" xfId="211" builtinId="8" hidden="1"/>
    <cellStyle name="超链接" xfId="213" builtinId="8" hidden="1"/>
    <cellStyle name="超链接" xfId="215" builtinId="8" hidden="1"/>
    <cellStyle name="好 2" xfId="71"/>
    <cellStyle name="好 3" xfId="156"/>
    <cellStyle name="汇总 2" xfId="72"/>
    <cellStyle name="汇总 3" xfId="157"/>
    <cellStyle name="计算 2" xfId="73"/>
    <cellStyle name="计算 3" xfId="158"/>
    <cellStyle name="检查单元格 2" xfId="74"/>
    <cellStyle name="检查单元格 3" xfId="159"/>
    <cellStyle name="警告文本 2" xfId="75"/>
    <cellStyle name="警告文本 3" xfId="160"/>
    <cellStyle name="链接单元格 2" xfId="76"/>
    <cellStyle name="链接单元格 3" xfId="161"/>
    <cellStyle name="普通 2" xfId="225"/>
    <cellStyle name="强调文字颜色 1 2" xfId="77"/>
    <cellStyle name="强调文字颜色 1 3" xfId="162"/>
    <cellStyle name="强调文字颜色 2 2" xfId="78"/>
    <cellStyle name="强调文字颜色 2 3" xfId="163"/>
    <cellStyle name="强调文字颜色 3 2" xfId="79"/>
    <cellStyle name="强调文字颜色 3 3" xfId="164"/>
    <cellStyle name="强调文字颜色 4 2" xfId="80"/>
    <cellStyle name="强调文字颜色 4 3" xfId="165"/>
    <cellStyle name="强调文字颜色 5 2" xfId="81"/>
    <cellStyle name="强调文字颜色 5 3" xfId="166"/>
    <cellStyle name="强调文字颜色 6 2" xfId="82"/>
    <cellStyle name="强调文字颜色 6 3" xfId="167"/>
    <cellStyle name="输出 2" xfId="83"/>
    <cellStyle name="输出 3" xfId="168"/>
    <cellStyle name="输入 2" xfId="84"/>
    <cellStyle name="输入 3" xfId="169"/>
    <cellStyle name="样式 1" xfId="85"/>
    <cellStyle name="一般_Sheet1" xfId="86"/>
    <cellStyle name="已访问的超链接" xfId="172" builtinId="9" hidden="1"/>
    <cellStyle name="已访问的超链接" xfId="174" builtinId="9" hidden="1"/>
    <cellStyle name="已访问的超链接" xfId="176" builtinId="9" hidden="1"/>
    <cellStyle name="已访问的超链接" xfId="178" builtinId="9" hidden="1"/>
    <cellStyle name="已访问的超链接" xfId="180" builtinId="9" hidden="1"/>
    <cellStyle name="已访问的超链接" xfId="182" builtinId="9" hidden="1"/>
    <cellStyle name="已访问的超链接" xfId="184" builtinId="9" hidden="1"/>
    <cellStyle name="已访问的超链接" xfId="186" builtinId="9" hidden="1"/>
    <cellStyle name="已访问的超链接" xfId="189" builtinId="9" hidden="1"/>
    <cellStyle name="已访问的超链接" xfId="191" builtinId="9" hidden="1"/>
    <cellStyle name="已访问的超链接" xfId="193" builtinId="9" hidden="1"/>
    <cellStyle name="已访问的超链接" xfId="195" builtinId="9" hidden="1"/>
    <cellStyle name="已访问的超链接" xfId="197" builtinId="9" hidden="1"/>
    <cellStyle name="已访问的超链接" xfId="200" builtinId="9" hidden="1"/>
    <cellStyle name="已访问的超链接" xfId="202" builtinId="9" hidden="1"/>
    <cellStyle name="已访问的超链接" xfId="204" builtinId="9" hidden="1"/>
    <cellStyle name="已访问的超链接" xfId="206" builtinId="9" hidden="1"/>
    <cellStyle name="已访问的超链接" xfId="208" builtinId="9" hidden="1"/>
    <cellStyle name="已访问的超链接" xfId="210" builtinId="9" hidden="1"/>
    <cellStyle name="已访问的超链接" xfId="212" builtinId="9" hidden="1"/>
    <cellStyle name="已访问的超链接" xfId="214" builtinId="9" hidden="1"/>
    <cellStyle name="已访问的超链接" xfId="216" builtinId="9" hidden="1"/>
    <cellStyle name="注释 2" xfId="87"/>
    <cellStyle name="注释 3" xfId="1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937381</xdr:colOff>
      <xdr:row>2</xdr:row>
      <xdr:rowOff>166608</xdr:rowOff>
    </xdr:to>
    <xdr:pic>
      <xdr:nvPicPr>
        <xdr:cNvPr id="2" name="Picture 419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7381" cy="585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997324</xdr:colOff>
      <xdr:row>3</xdr:row>
      <xdr:rowOff>12850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997324" cy="64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>
      <selection activeCell="I5" sqref="I5"/>
    </sheetView>
  </sheetViews>
  <sheetFormatPr defaultRowHeight="13.5"/>
  <cols>
    <col min="1" max="1" width="23.25" customWidth="1"/>
    <col min="2" max="2" width="14.625" customWidth="1"/>
  </cols>
  <sheetData>
    <row r="1" spans="1:2" ht="35.25" customHeight="1">
      <c r="A1" s="187" t="s">
        <v>287</v>
      </c>
      <c r="B1" s="187"/>
    </row>
    <row r="2" spans="1:2" ht="35.25" customHeight="1">
      <c r="A2" s="165" t="s">
        <v>288</v>
      </c>
      <c r="B2" s="165">
        <f>别克!G103</f>
        <v>3800000</v>
      </c>
    </row>
    <row r="3" spans="1:2" ht="35.25" customHeight="1">
      <c r="A3" s="165" t="s">
        <v>289</v>
      </c>
      <c r="B3" s="165">
        <f>雪佛兰!G117</f>
        <v>3500000</v>
      </c>
    </row>
    <row r="4" spans="1:2" ht="35.25" customHeight="1">
      <c r="A4" s="165" t="s">
        <v>290</v>
      </c>
      <c r="B4" s="165">
        <f>'凯迪拉克 '!G123</f>
        <v>3500000</v>
      </c>
    </row>
    <row r="5" spans="1:2" ht="35.25" customHeight="1">
      <c r="A5" s="165" t="s">
        <v>291</v>
      </c>
      <c r="B5" s="165">
        <f>SUM(B2:B4)</f>
        <v>10800000</v>
      </c>
    </row>
  </sheetData>
  <mergeCells count="1">
    <mergeCell ref="A1:B1"/>
  </mergeCells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3"/>
  <sheetViews>
    <sheetView topLeftCell="B91" workbookViewId="0">
      <selection activeCell="G102" sqref="G102"/>
    </sheetView>
  </sheetViews>
  <sheetFormatPr defaultColWidth="8.875" defaultRowHeight="13.5"/>
  <cols>
    <col min="1" max="1" width="23.375" style="2" customWidth="1"/>
    <col min="2" max="2" width="59.375" style="2" customWidth="1"/>
    <col min="3" max="3" width="51.625" style="2" customWidth="1"/>
    <col min="4" max="4" width="11.5" style="2" customWidth="1"/>
    <col min="5" max="5" width="11.125" style="3" customWidth="1"/>
    <col min="6" max="6" width="11" style="3" customWidth="1"/>
    <col min="7" max="7" width="12.125" style="89" customWidth="1"/>
    <col min="8" max="16384" width="8.875" style="1"/>
  </cols>
  <sheetData>
    <row r="1" spans="1:10" s="7" customFormat="1" ht="12" customHeight="1">
      <c r="A1" s="4" t="s">
        <v>0</v>
      </c>
      <c r="B1" s="59" t="s">
        <v>51</v>
      </c>
      <c r="C1" s="59"/>
      <c r="D1" s="5"/>
      <c r="E1" s="6"/>
      <c r="F1" s="5"/>
      <c r="G1" s="85"/>
    </row>
    <row r="2" spans="1:10" s="7" customFormat="1" ht="12" customHeight="1">
      <c r="A2" s="8" t="s">
        <v>9</v>
      </c>
      <c r="B2" s="60" t="s">
        <v>53</v>
      </c>
      <c r="C2" s="60"/>
      <c r="D2" s="9"/>
      <c r="E2" s="10"/>
      <c r="F2" s="9"/>
      <c r="G2" s="86"/>
    </row>
    <row r="3" spans="1:10" s="7" customFormat="1" ht="12" customHeight="1">
      <c r="A3" s="8" t="s">
        <v>10</v>
      </c>
      <c r="B3" s="60" t="s">
        <v>387</v>
      </c>
      <c r="C3" s="60"/>
      <c r="D3" s="9"/>
      <c r="E3" s="10"/>
      <c r="F3" s="9"/>
      <c r="G3" s="86"/>
    </row>
    <row r="4" spans="1:10" s="7" customFormat="1" ht="12" customHeight="1" thickBot="1">
      <c r="A4" s="11" t="s">
        <v>11</v>
      </c>
      <c r="B4" s="61" t="s">
        <v>12</v>
      </c>
      <c r="C4" s="61"/>
      <c r="D4" s="12"/>
      <c r="E4" s="13"/>
      <c r="F4" s="12"/>
      <c r="G4" s="87"/>
    </row>
    <row r="5" spans="1:10" s="16" customFormat="1" ht="18.95" customHeight="1" thickBot="1">
      <c r="A5" s="203" t="s">
        <v>32</v>
      </c>
      <c r="B5" s="204"/>
      <c r="C5" s="34" t="s">
        <v>388</v>
      </c>
      <c r="D5" s="35" t="s">
        <v>389</v>
      </c>
      <c r="E5" s="35" t="s">
        <v>1</v>
      </c>
      <c r="F5" s="35" t="s">
        <v>2</v>
      </c>
      <c r="G5" s="36" t="s">
        <v>390</v>
      </c>
    </row>
    <row r="6" spans="1:10" s="2" customFormat="1" ht="30" customHeight="1">
      <c r="A6" s="205" t="s">
        <v>45</v>
      </c>
      <c r="B6" s="208" t="s">
        <v>52</v>
      </c>
      <c r="C6" s="170" t="s">
        <v>292</v>
      </c>
      <c r="D6" s="169">
        <v>700</v>
      </c>
      <c r="E6" s="18">
        <v>2</v>
      </c>
      <c r="F6" s="18">
        <v>100</v>
      </c>
      <c r="G6" s="19">
        <f>D6*E6*F6</f>
        <v>140000</v>
      </c>
    </row>
    <row r="7" spans="1:10" s="2" customFormat="1" ht="30" customHeight="1">
      <c r="A7" s="206"/>
      <c r="B7" s="190"/>
      <c r="C7" s="171" t="s">
        <v>99</v>
      </c>
      <c r="D7" s="166">
        <v>700</v>
      </c>
      <c r="E7" s="17">
        <v>2</v>
      </c>
      <c r="F7" s="17">
        <v>170</v>
      </c>
      <c r="G7" s="173">
        <f>D7*E7*F7</f>
        <v>238000</v>
      </c>
    </row>
    <row r="8" spans="1:10" s="2" customFormat="1" ht="30" customHeight="1">
      <c r="A8" s="206"/>
      <c r="B8" s="190" t="s">
        <v>46</v>
      </c>
      <c r="C8" s="171" t="s">
        <v>292</v>
      </c>
      <c r="D8" s="166">
        <v>700</v>
      </c>
      <c r="E8" s="17">
        <v>3</v>
      </c>
      <c r="F8" s="17">
        <v>50</v>
      </c>
      <c r="G8" s="189" t="s">
        <v>50</v>
      </c>
    </row>
    <row r="9" spans="1:10" s="2" customFormat="1" ht="30" customHeight="1">
      <c r="A9" s="206"/>
      <c r="B9" s="190"/>
      <c r="C9" s="171" t="s">
        <v>99</v>
      </c>
      <c r="D9" s="166">
        <v>700</v>
      </c>
      <c r="E9" s="17">
        <v>3</v>
      </c>
      <c r="F9" s="17">
        <v>40</v>
      </c>
      <c r="G9" s="189"/>
      <c r="J9" s="25"/>
    </row>
    <row r="10" spans="1:10" s="2" customFormat="1" ht="30" customHeight="1">
      <c r="A10" s="206"/>
      <c r="B10" s="190"/>
      <c r="C10" s="171" t="s">
        <v>391</v>
      </c>
      <c r="D10" s="166">
        <v>600</v>
      </c>
      <c r="E10" s="17">
        <v>3</v>
      </c>
      <c r="F10" s="17">
        <v>10</v>
      </c>
      <c r="G10" s="189"/>
    </row>
    <row r="11" spans="1:10" s="2" customFormat="1" ht="30" customHeight="1">
      <c r="A11" s="206"/>
      <c r="B11" s="190" t="s">
        <v>42</v>
      </c>
      <c r="C11" s="171" t="s">
        <v>292</v>
      </c>
      <c r="D11" s="166">
        <v>600</v>
      </c>
      <c r="E11" s="17">
        <v>2</v>
      </c>
      <c r="F11" s="17">
        <v>55</v>
      </c>
      <c r="G11" s="173">
        <f>D11*E11*F11</f>
        <v>66000</v>
      </c>
    </row>
    <row r="12" spans="1:10" s="2" customFormat="1" ht="30" customHeight="1">
      <c r="A12" s="206"/>
      <c r="B12" s="190"/>
      <c r="C12" s="171" t="s">
        <v>99</v>
      </c>
      <c r="D12" s="166">
        <v>600</v>
      </c>
      <c r="E12" s="17">
        <v>2</v>
      </c>
      <c r="F12" s="17">
        <v>115</v>
      </c>
      <c r="G12" s="173">
        <f>D12*E12*F12</f>
        <v>138000</v>
      </c>
    </row>
    <row r="13" spans="1:10" s="2" customFormat="1" ht="30" customHeight="1">
      <c r="A13" s="206"/>
      <c r="B13" s="190" t="s">
        <v>47</v>
      </c>
      <c r="C13" s="171" t="s">
        <v>292</v>
      </c>
      <c r="D13" s="166">
        <v>600</v>
      </c>
      <c r="E13" s="17">
        <v>3</v>
      </c>
      <c r="F13" s="17">
        <v>50</v>
      </c>
      <c r="G13" s="189" t="s">
        <v>50</v>
      </c>
    </row>
    <row r="14" spans="1:10" s="2" customFormat="1" ht="30" customHeight="1">
      <c r="A14" s="206"/>
      <c r="B14" s="190"/>
      <c r="C14" s="171" t="s">
        <v>99</v>
      </c>
      <c r="D14" s="166">
        <v>600</v>
      </c>
      <c r="E14" s="17">
        <v>3</v>
      </c>
      <c r="F14" s="17">
        <v>50</v>
      </c>
      <c r="G14" s="189"/>
    </row>
    <row r="15" spans="1:10" s="2" customFormat="1" ht="30" customHeight="1">
      <c r="A15" s="206"/>
      <c r="B15" s="190" t="s">
        <v>54</v>
      </c>
      <c r="C15" s="171" t="s">
        <v>292</v>
      </c>
      <c r="D15" s="166">
        <v>500</v>
      </c>
      <c r="E15" s="17">
        <v>2</v>
      </c>
      <c r="F15" s="17">
        <v>50</v>
      </c>
      <c r="G15" s="173">
        <f>D15*E15*F15</f>
        <v>50000</v>
      </c>
    </row>
    <row r="16" spans="1:10" s="2" customFormat="1" ht="30" customHeight="1">
      <c r="A16" s="206"/>
      <c r="B16" s="190"/>
      <c r="C16" s="171" t="s">
        <v>99</v>
      </c>
      <c r="D16" s="166">
        <v>500</v>
      </c>
      <c r="E16" s="17">
        <v>2</v>
      </c>
      <c r="F16" s="17">
        <v>80</v>
      </c>
      <c r="G16" s="173">
        <f t="shared" ref="G16:G18" si="0">D16*E16*F16</f>
        <v>80000</v>
      </c>
    </row>
    <row r="17" spans="1:8" s="2" customFormat="1" ht="30" customHeight="1">
      <c r="A17" s="206"/>
      <c r="B17" s="190" t="s">
        <v>43</v>
      </c>
      <c r="C17" s="171" t="s">
        <v>292</v>
      </c>
      <c r="D17" s="166">
        <v>500</v>
      </c>
      <c r="E17" s="17">
        <v>2</v>
      </c>
      <c r="F17" s="17">
        <v>40</v>
      </c>
      <c r="G17" s="173">
        <f t="shared" si="0"/>
        <v>40000</v>
      </c>
    </row>
    <row r="18" spans="1:8" s="2" customFormat="1" ht="30" customHeight="1">
      <c r="A18" s="206"/>
      <c r="B18" s="190"/>
      <c r="C18" s="171" t="s">
        <v>99</v>
      </c>
      <c r="D18" s="166">
        <v>500</v>
      </c>
      <c r="E18" s="17">
        <v>2</v>
      </c>
      <c r="F18" s="17">
        <v>110</v>
      </c>
      <c r="G18" s="173">
        <f t="shared" si="0"/>
        <v>110000</v>
      </c>
    </row>
    <row r="19" spans="1:8" s="2" customFormat="1" ht="30" customHeight="1">
      <c r="A19" s="206"/>
      <c r="B19" s="190" t="s">
        <v>48</v>
      </c>
      <c r="C19" s="171" t="s">
        <v>292</v>
      </c>
      <c r="D19" s="166">
        <v>500</v>
      </c>
      <c r="E19" s="17">
        <v>3</v>
      </c>
      <c r="F19" s="17">
        <v>30</v>
      </c>
      <c r="G19" s="189" t="s">
        <v>50</v>
      </c>
    </row>
    <row r="20" spans="1:8" s="2" customFormat="1" ht="30" customHeight="1">
      <c r="A20" s="206"/>
      <c r="B20" s="190"/>
      <c r="C20" s="171" t="s">
        <v>99</v>
      </c>
      <c r="D20" s="166">
        <v>500</v>
      </c>
      <c r="E20" s="17">
        <v>3</v>
      </c>
      <c r="F20" s="17">
        <v>120</v>
      </c>
      <c r="G20" s="189"/>
    </row>
    <row r="21" spans="1:8" s="2" customFormat="1" ht="30" customHeight="1">
      <c r="A21" s="206"/>
      <c r="B21" s="190" t="s">
        <v>44</v>
      </c>
      <c r="C21" s="171" t="s">
        <v>292</v>
      </c>
      <c r="D21" s="166">
        <v>580</v>
      </c>
      <c r="E21" s="17">
        <v>2</v>
      </c>
      <c r="F21" s="17">
        <v>220</v>
      </c>
      <c r="G21" s="173">
        <f>D21*E21*F21</f>
        <v>255200</v>
      </c>
    </row>
    <row r="22" spans="1:8" s="2" customFormat="1" ht="30" customHeight="1">
      <c r="A22" s="206"/>
      <c r="B22" s="190"/>
      <c r="C22" s="171" t="s">
        <v>99</v>
      </c>
      <c r="D22" s="166">
        <v>580</v>
      </c>
      <c r="E22" s="17">
        <v>2</v>
      </c>
      <c r="F22" s="17">
        <v>160</v>
      </c>
      <c r="G22" s="173">
        <f>D22*E22*F22</f>
        <v>185600</v>
      </c>
    </row>
    <row r="23" spans="1:8" s="2" customFormat="1" ht="30" customHeight="1">
      <c r="A23" s="206"/>
      <c r="B23" s="190" t="s">
        <v>49</v>
      </c>
      <c r="C23" s="171" t="s">
        <v>292</v>
      </c>
      <c r="D23" s="166">
        <v>580</v>
      </c>
      <c r="E23" s="17">
        <v>3</v>
      </c>
      <c r="F23" s="17">
        <v>30</v>
      </c>
      <c r="G23" s="189" t="s">
        <v>50</v>
      </c>
      <c r="H23" s="73"/>
    </row>
    <row r="24" spans="1:8" s="2" customFormat="1" ht="30" customHeight="1">
      <c r="A24" s="206"/>
      <c r="B24" s="190"/>
      <c r="C24" s="171" t="s">
        <v>99</v>
      </c>
      <c r="D24" s="166">
        <v>580</v>
      </c>
      <c r="E24" s="17">
        <v>3</v>
      </c>
      <c r="F24" s="17">
        <v>20</v>
      </c>
      <c r="G24" s="189"/>
      <c r="H24" s="73"/>
    </row>
    <row r="25" spans="1:8" s="2" customFormat="1" ht="30" customHeight="1">
      <c r="A25" s="206"/>
      <c r="B25" s="190" t="s">
        <v>100</v>
      </c>
      <c r="C25" s="171" t="s">
        <v>292</v>
      </c>
      <c r="D25" s="166">
        <v>500</v>
      </c>
      <c r="E25" s="17">
        <v>2</v>
      </c>
      <c r="F25" s="17">
        <v>75</v>
      </c>
      <c r="G25" s="173">
        <f>D25*E25*F25</f>
        <v>75000</v>
      </c>
      <c r="H25" s="73"/>
    </row>
    <row r="26" spans="1:8" s="2" customFormat="1" ht="30" customHeight="1">
      <c r="A26" s="206"/>
      <c r="B26" s="190"/>
      <c r="C26" s="171" t="s">
        <v>99</v>
      </c>
      <c r="D26" s="166">
        <v>500</v>
      </c>
      <c r="E26" s="17">
        <v>2</v>
      </c>
      <c r="F26" s="17">
        <v>111</v>
      </c>
      <c r="G26" s="173">
        <f>D26*E26*F26</f>
        <v>111000</v>
      </c>
    </row>
    <row r="27" spans="1:8" s="2" customFormat="1" ht="17.25" thickBot="1">
      <c r="A27" s="207"/>
      <c r="B27" s="81"/>
      <c r="C27" s="81"/>
      <c r="D27" s="81"/>
      <c r="E27" s="191" t="s">
        <v>108</v>
      </c>
      <c r="F27" s="192"/>
      <c r="G27" s="84">
        <f>SUM(G6:G26)</f>
        <v>1488800</v>
      </c>
      <c r="H27" s="73"/>
    </row>
    <row r="28" spans="1:8" s="2" customFormat="1" ht="33">
      <c r="A28" s="193" t="s">
        <v>392</v>
      </c>
      <c r="B28" s="195" t="s">
        <v>55</v>
      </c>
      <c r="C28" s="170" t="s">
        <v>59</v>
      </c>
      <c r="D28" s="26">
        <v>258</v>
      </c>
      <c r="E28" s="169">
        <v>1</v>
      </c>
      <c r="F28" s="169">
        <v>370</v>
      </c>
      <c r="G28" s="27">
        <f>D28*E28*F28</f>
        <v>95460</v>
      </c>
    </row>
    <row r="29" spans="1:8" s="2" customFormat="1" ht="32.1" customHeight="1">
      <c r="A29" s="194"/>
      <c r="B29" s="196"/>
      <c r="C29" s="171" t="s">
        <v>60</v>
      </c>
      <c r="D29" s="22">
        <v>258</v>
      </c>
      <c r="E29" s="166">
        <v>1</v>
      </c>
      <c r="F29" s="166">
        <v>270</v>
      </c>
      <c r="G29" s="28">
        <f t="shared" ref="G29:G49" si="1">D29*E29*F29</f>
        <v>69660</v>
      </c>
    </row>
    <row r="30" spans="1:8" s="2" customFormat="1" ht="33" customHeight="1">
      <c r="A30" s="194"/>
      <c r="B30" s="196"/>
      <c r="C30" s="171" t="s">
        <v>61</v>
      </c>
      <c r="D30" s="22">
        <v>218</v>
      </c>
      <c r="E30" s="166">
        <v>1</v>
      </c>
      <c r="F30" s="166">
        <v>130</v>
      </c>
      <c r="G30" s="28">
        <f t="shared" si="1"/>
        <v>28340</v>
      </c>
    </row>
    <row r="31" spans="1:8" s="2" customFormat="1" ht="33">
      <c r="A31" s="194"/>
      <c r="B31" s="196"/>
      <c r="C31" s="171" t="s">
        <v>62</v>
      </c>
      <c r="D31" s="22">
        <v>218</v>
      </c>
      <c r="E31" s="166">
        <v>1</v>
      </c>
      <c r="F31" s="166">
        <v>430</v>
      </c>
      <c r="G31" s="28">
        <f t="shared" si="1"/>
        <v>93740</v>
      </c>
    </row>
    <row r="32" spans="1:8" s="2" customFormat="1" ht="33">
      <c r="A32" s="194"/>
      <c r="B32" s="196"/>
      <c r="C32" s="171" t="s">
        <v>63</v>
      </c>
      <c r="D32" s="22">
        <v>218</v>
      </c>
      <c r="E32" s="166">
        <v>1</v>
      </c>
      <c r="F32" s="166">
        <v>300</v>
      </c>
      <c r="G32" s="28">
        <f t="shared" si="1"/>
        <v>65400</v>
      </c>
    </row>
    <row r="33" spans="1:7" s="2" customFormat="1" ht="33">
      <c r="A33" s="194"/>
      <c r="B33" s="197" t="s">
        <v>56</v>
      </c>
      <c r="C33" s="171" t="s">
        <v>65</v>
      </c>
      <c r="D33" s="22">
        <v>238</v>
      </c>
      <c r="E33" s="166">
        <v>1</v>
      </c>
      <c r="F33" s="166">
        <v>800</v>
      </c>
      <c r="G33" s="28">
        <f t="shared" si="1"/>
        <v>190400</v>
      </c>
    </row>
    <row r="34" spans="1:7" s="2" customFormat="1" ht="33">
      <c r="A34" s="194"/>
      <c r="B34" s="198"/>
      <c r="C34" s="171" t="s">
        <v>64</v>
      </c>
      <c r="D34" s="22">
        <v>278</v>
      </c>
      <c r="E34" s="166">
        <v>1</v>
      </c>
      <c r="F34" s="166">
        <v>700</v>
      </c>
      <c r="G34" s="28">
        <f t="shared" si="1"/>
        <v>194600</v>
      </c>
    </row>
    <row r="35" spans="1:7" s="2" customFormat="1" ht="33">
      <c r="A35" s="194"/>
      <c r="B35" s="199" t="s">
        <v>57</v>
      </c>
      <c r="C35" s="171" t="s">
        <v>393</v>
      </c>
      <c r="D35" s="22">
        <v>650</v>
      </c>
      <c r="E35" s="166">
        <v>1</v>
      </c>
      <c r="F35" s="166">
        <v>20</v>
      </c>
      <c r="G35" s="28">
        <f t="shared" si="1"/>
        <v>13000</v>
      </c>
    </row>
    <row r="36" spans="1:7" s="2" customFormat="1" ht="33">
      <c r="A36" s="194"/>
      <c r="B36" s="199"/>
      <c r="C36" s="171" t="s">
        <v>66</v>
      </c>
      <c r="D36" s="22">
        <v>4580</v>
      </c>
      <c r="E36" s="166">
        <v>1</v>
      </c>
      <c r="F36" s="166">
        <v>148</v>
      </c>
      <c r="G36" s="28">
        <f t="shared" si="1"/>
        <v>677840</v>
      </c>
    </row>
    <row r="37" spans="1:7" s="2" customFormat="1" ht="16.5">
      <c r="A37" s="194"/>
      <c r="B37" s="199"/>
      <c r="C37" s="171" t="s">
        <v>394</v>
      </c>
      <c r="D37" s="22">
        <v>76</v>
      </c>
      <c r="E37" s="166">
        <v>1</v>
      </c>
      <c r="F37" s="166">
        <v>1500</v>
      </c>
      <c r="G37" s="28">
        <f t="shared" si="1"/>
        <v>114000</v>
      </c>
    </row>
    <row r="38" spans="1:7" s="2" customFormat="1" ht="16.5">
      <c r="A38" s="194"/>
      <c r="B38" s="199"/>
      <c r="C38" s="171" t="s">
        <v>395</v>
      </c>
      <c r="D38" s="23">
        <v>10000</v>
      </c>
      <c r="E38" s="166">
        <v>1</v>
      </c>
      <c r="F38" s="166">
        <v>1</v>
      </c>
      <c r="G38" s="28">
        <f t="shared" si="1"/>
        <v>10000</v>
      </c>
    </row>
    <row r="39" spans="1:7" s="2" customFormat="1" ht="49.5">
      <c r="A39" s="194"/>
      <c r="B39" s="199"/>
      <c r="C39" s="62" t="s">
        <v>102</v>
      </c>
      <c r="D39" s="23">
        <v>130000</v>
      </c>
      <c r="E39" s="200" t="s">
        <v>101</v>
      </c>
      <c r="F39" s="200"/>
      <c r="G39" s="28">
        <f>D39</f>
        <v>130000</v>
      </c>
    </row>
    <row r="40" spans="1:7" s="2" customFormat="1" ht="17.45" customHeight="1">
      <c r="A40" s="194"/>
      <c r="B40" s="199"/>
      <c r="C40" s="171" t="s">
        <v>396</v>
      </c>
      <c r="D40" s="23">
        <v>200</v>
      </c>
      <c r="E40" s="166">
        <v>1</v>
      </c>
      <c r="F40" s="166">
        <v>150</v>
      </c>
      <c r="G40" s="28">
        <f t="shared" si="1"/>
        <v>30000</v>
      </c>
    </row>
    <row r="41" spans="1:7" s="2" customFormat="1" ht="17.45" customHeight="1">
      <c r="A41" s="194"/>
      <c r="B41" s="171" t="s">
        <v>58</v>
      </c>
      <c r="C41" s="171" t="s">
        <v>19</v>
      </c>
      <c r="D41" s="23">
        <v>80</v>
      </c>
      <c r="E41" s="166">
        <v>1</v>
      </c>
      <c r="F41" s="166">
        <v>800</v>
      </c>
      <c r="G41" s="28">
        <f t="shared" si="1"/>
        <v>64000</v>
      </c>
    </row>
    <row r="42" spans="1:7" s="2" customFormat="1" ht="17.45" customHeight="1" thickBot="1">
      <c r="A42" s="194"/>
      <c r="B42" s="81"/>
      <c r="C42" s="81"/>
      <c r="D42" s="81"/>
      <c r="E42" s="201" t="s">
        <v>108</v>
      </c>
      <c r="F42" s="202"/>
      <c r="G42" s="82">
        <f>SUM(G28:G41)</f>
        <v>1776440</v>
      </c>
    </row>
    <row r="43" spans="1:7" s="2" customFormat="1" ht="33">
      <c r="A43" s="209" t="s">
        <v>397</v>
      </c>
      <c r="B43" s="21" t="s">
        <v>398</v>
      </c>
      <c r="C43" s="21" t="s">
        <v>399</v>
      </c>
      <c r="D43" s="26">
        <v>140000</v>
      </c>
      <c r="E43" s="169">
        <v>1</v>
      </c>
      <c r="F43" s="169">
        <v>4</v>
      </c>
      <c r="G43" s="27">
        <f t="shared" si="1"/>
        <v>560000</v>
      </c>
    </row>
    <row r="44" spans="1:7" s="2" customFormat="1" ht="17.45" customHeight="1">
      <c r="A44" s="210"/>
      <c r="B44" s="63" t="s">
        <v>67</v>
      </c>
      <c r="C44" s="20" t="s">
        <v>68</v>
      </c>
      <c r="D44" s="22">
        <v>10000</v>
      </c>
      <c r="E44" s="166">
        <v>1</v>
      </c>
      <c r="F44" s="166" t="s">
        <v>400</v>
      </c>
      <c r="G44" s="28">
        <f>D44*E44</f>
        <v>10000</v>
      </c>
    </row>
    <row r="45" spans="1:7" s="37" customFormat="1" ht="17.45" customHeight="1">
      <c r="A45" s="210"/>
      <c r="B45" s="212" t="s">
        <v>401</v>
      </c>
      <c r="C45" s="176" t="s">
        <v>402</v>
      </c>
      <c r="D45" s="38">
        <v>2000</v>
      </c>
      <c r="E45" s="38">
        <v>3</v>
      </c>
      <c r="F45" s="38">
        <v>1</v>
      </c>
      <c r="G45" s="28">
        <f t="shared" si="1"/>
        <v>6000</v>
      </c>
    </row>
    <row r="46" spans="1:7" s="37" customFormat="1" ht="17.45" customHeight="1">
      <c r="A46" s="210"/>
      <c r="B46" s="212"/>
      <c r="C46" s="176" t="s">
        <v>27</v>
      </c>
      <c r="D46" s="38">
        <v>2000</v>
      </c>
      <c r="E46" s="38">
        <v>3</v>
      </c>
      <c r="F46" s="38">
        <v>1</v>
      </c>
      <c r="G46" s="28">
        <f t="shared" si="1"/>
        <v>6000</v>
      </c>
    </row>
    <row r="47" spans="1:7" s="37" customFormat="1" ht="17.45" customHeight="1">
      <c r="A47" s="210"/>
      <c r="B47" s="212"/>
      <c r="C47" s="176" t="s">
        <v>69</v>
      </c>
      <c r="D47" s="38">
        <v>2000</v>
      </c>
      <c r="E47" s="38">
        <v>3</v>
      </c>
      <c r="F47" s="38">
        <v>1</v>
      </c>
      <c r="G47" s="28">
        <f t="shared" si="1"/>
        <v>6000</v>
      </c>
    </row>
    <row r="48" spans="1:7" s="37" customFormat="1" ht="17.45" customHeight="1">
      <c r="A48" s="210"/>
      <c r="B48" s="212"/>
      <c r="C48" s="176" t="s">
        <v>29</v>
      </c>
      <c r="D48" s="38">
        <v>2000</v>
      </c>
      <c r="E48" s="38">
        <v>3</v>
      </c>
      <c r="F48" s="38">
        <v>1</v>
      </c>
      <c r="G48" s="28">
        <f t="shared" si="1"/>
        <v>6000</v>
      </c>
    </row>
    <row r="49" spans="1:7" s="37" customFormat="1" ht="17.45" customHeight="1">
      <c r="A49" s="210"/>
      <c r="B49" s="212"/>
      <c r="C49" s="176" t="s">
        <v>403</v>
      </c>
      <c r="D49" s="38">
        <v>2000</v>
      </c>
      <c r="E49" s="38">
        <v>3</v>
      </c>
      <c r="F49" s="38">
        <v>1</v>
      </c>
      <c r="G49" s="28">
        <f t="shared" si="1"/>
        <v>6000</v>
      </c>
    </row>
    <row r="50" spans="1:7" s="37" customFormat="1" ht="17.25" thickBot="1">
      <c r="A50" s="211"/>
      <c r="B50" s="14"/>
      <c r="C50" s="14"/>
      <c r="D50" s="14"/>
      <c r="E50" s="192" t="s">
        <v>108</v>
      </c>
      <c r="F50" s="192"/>
      <c r="G50" s="15">
        <f>SUM(G43:G49)</f>
        <v>600000</v>
      </c>
    </row>
    <row r="51" spans="1:7" s="48" customFormat="1" ht="18.600000000000001" customHeight="1">
      <c r="A51" s="206" t="s">
        <v>404</v>
      </c>
      <c r="B51" s="213" t="s">
        <v>405</v>
      </c>
      <c r="C51" s="91" t="s">
        <v>37</v>
      </c>
      <c r="D51" s="214">
        <v>130000</v>
      </c>
      <c r="E51" s="92" t="s">
        <v>72</v>
      </c>
      <c r="F51" s="92" t="s">
        <v>70</v>
      </c>
      <c r="G51" s="215">
        <f>D51</f>
        <v>130000</v>
      </c>
    </row>
    <row r="52" spans="1:7" s="48" customFormat="1" ht="18.600000000000001" customHeight="1">
      <c r="A52" s="206"/>
      <c r="B52" s="213"/>
      <c r="C52" s="51" t="s">
        <v>406</v>
      </c>
      <c r="D52" s="214"/>
      <c r="E52" s="49" t="s">
        <v>72</v>
      </c>
      <c r="F52" s="49" t="s">
        <v>70</v>
      </c>
      <c r="G52" s="215"/>
    </row>
    <row r="53" spans="1:7" s="48" customFormat="1" ht="18.600000000000001" customHeight="1">
      <c r="A53" s="206"/>
      <c r="B53" s="213"/>
      <c r="C53" s="51" t="s">
        <v>407</v>
      </c>
      <c r="D53" s="214"/>
      <c r="E53" s="49" t="s">
        <v>72</v>
      </c>
      <c r="F53" s="49" t="s">
        <v>408</v>
      </c>
      <c r="G53" s="215"/>
    </row>
    <row r="54" spans="1:7" s="48" customFormat="1" ht="18.600000000000001" customHeight="1">
      <c r="A54" s="206"/>
      <c r="B54" s="213"/>
      <c r="C54" s="51" t="s">
        <v>409</v>
      </c>
      <c r="D54" s="214"/>
      <c r="E54" s="49" t="s">
        <v>71</v>
      </c>
      <c r="F54" s="49" t="s">
        <v>410</v>
      </c>
      <c r="G54" s="215"/>
    </row>
    <row r="55" spans="1:7" s="48" customFormat="1" ht="16.5">
      <c r="A55" s="206"/>
      <c r="B55" s="213"/>
      <c r="C55" s="54" t="s">
        <v>36</v>
      </c>
      <c r="D55" s="214"/>
      <c r="E55" s="49" t="s">
        <v>71</v>
      </c>
      <c r="F55" s="49" t="s">
        <v>74</v>
      </c>
      <c r="G55" s="215"/>
    </row>
    <row r="56" spans="1:7" s="48" customFormat="1" ht="18.600000000000001" customHeight="1">
      <c r="A56" s="206"/>
      <c r="B56" s="213"/>
      <c r="C56" s="54" t="s">
        <v>97</v>
      </c>
      <c r="D56" s="214"/>
      <c r="E56" s="49" t="s">
        <v>71</v>
      </c>
      <c r="F56" s="49" t="s">
        <v>70</v>
      </c>
      <c r="G56" s="215"/>
    </row>
    <row r="57" spans="1:7" s="48" customFormat="1" ht="18.600000000000001" customHeight="1">
      <c r="A57" s="206"/>
      <c r="B57" s="213"/>
      <c r="C57" s="54" t="s">
        <v>96</v>
      </c>
      <c r="D57" s="214"/>
      <c r="E57" s="49" t="s">
        <v>71</v>
      </c>
      <c r="F57" s="49" t="s">
        <v>70</v>
      </c>
      <c r="G57" s="215"/>
    </row>
    <row r="58" spans="1:7" s="48" customFormat="1" ht="18.600000000000001" customHeight="1">
      <c r="A58" s="206"/>
      <c r="B58" s="213"/>
      <c r="C58" s="54" t="s">
        <v>73</v>
      </c>
      <c r="D58" s="214"/>
      <c r="E58" s="49" t="s">
        <v>71</v>
      </c>
      <c r="F58" s="49" t="s">
        <v>74</v>
      </c>
      <c r="G58" s="215"/>
    </row>
    <row r="59" spans="1:7" s="48" customFormat="1" ht="18.600000000000001" customHeight="1">
      <c r="A59" s="206"/>
      <c r="B59" s="213"/>
      <c r="C59" s="51" t="s">
        <v>411</v>
      </c>
      <c r="D59" s="214"/>
      <c r="E59" s="49" t="s">
        <v>71</v>
      </c>
      <c r="F59" s="49" t="s">
        <v>70</v>
      </c>
      <c r="G59" s="215"/>
    </row>
    <row r="60" spans="1:7" s="48" customFormat="1" ht="18.600000000000001" customHeight="1">
      <c r="A60" s="206"/>
      <c r="B60" s="213"/>
      <c r="C60" s="51" t="s">
        <v>412</v>
      </c>
      <c r="D60" s="214"/>
      <c r="E60" s="49" t="s">
        <v>71</v>
      </c>
      <c r="F60" s="49" t="s">
        <v>74</v>
      </c>
      <c r="G60" s="215"/>
    </row>
    <row r="61" spans="1:7" s="48" customFormat="1" ht="18.600000000000001" customHeight="1">
      <c r="A61" s="206"/>
      <c r="B61" s="213"/>
      <c r="C61" s="51" t="s">
        <v>75</v>
      </c>
      <c r="D61" s="214"/>
      <c r="E61" s="49" t="s">
        <v>71</v>
      </c>
      <c r="F61" s="49" t="s">
        <v>74</v>
      </c>
      <c r="G61" s="215"/>
    </row>
    <row r="62" spans="1:7" s="48" customFormat="1" ht="18.600000000000001" customHeight="1">
      <c r="A62" s="206"/>
      <c r="B62" s="213"/>
      <c r="C62" s="55" t="s">
        <v>34</v>
      </c>
      <c r="D62" s="214"/>
      <c r="E62" s="49" t="s">
        <v>71</v>
      </c>
      <c r="F62" s="49" t="s">
        <v>35</v>
      </c>
      <c r="G62" s="215"/>
    </row>
    <row r="63" spans="1:7" s="48" customFormat="1" ht="18.600000000000001" customHeight="1">
      <c r="A63" s="206"/>
      <c r="B63" s="213"/>
      <c r="C63" s="51" t="s">
        <v>21</v>
      </c>
      <c r="D63" s="214"/>
      <c r="E63" s="49" t="s">
        <v>71</v>
      </c>
      <c r="F63" s="49" t="s">
        <v>74</v>
      </c>
      <c r="G63" s="215"/>
    </row>
    <row r="64" spans="1:7" s="48" customFormat="1" ht="18.600000000000001" customHeight="1">
      <c r="A64" s="206"/>
      <c r="B64" s="213"/>
      <c r="C64" s="51" t="s">
        <v>413</v>
      </c>
      <c r="D64" s="214"/>
      <c r="E64" s="49" t="s">
        <v>71</v>
      </c>
      <c r="F64" s="49" t="s">
        <v>74</v>
      </c>
      <c r="G64" s="215"/>
    </row>
    <row r="65" spans="1:7" s="48" customFormat="1" ht="18.600000000000001" customHeight="1">
      <c r="A65" s="206"/>
      <c r="B65" s="216" t="s">
        <v>28</v>
      </c>
      <c r="C65" s="51" t="s">
        <v>38</v>
      </c>
      <c r="D65" s="214"/>
      <c r="E65" s="49" t="s">
        <v>76</v>
      </c>
      <c r="F65" s="50" t="s">
        <v>70</v>
      </c>
      <c r="G65" s="215"/>
    </row>
    <row r="66" spans="1:7" s="48" customFormat="1" ht="18.600000000000001" customHeight="1">
      <c r="A66" s="206"/>
      <c r="B66" s="217"/>
      <c r="C66" s="74" t="s">
        <v>33</v>
      </c>
      <c r="D66" s="214"/>
      <c r="E66" s="75" t="s">
        <v>76</v>
      </c>
      <c r="F66" s="76" t="s">
        <v>70</v>
      </c>
      <c r="G66" s="215"/>
    </row>
    <row r="67" spans="1:7" s="48" customFormat="1" ht="18.600000000000001" customHeight="1" thickBot="1">
      <c r="A67" s="207"/>
      <c r="B67" s="14"/>
      <c r="C67" s="14"/>
      <c r="D67" s="24"/>
      <c r="E67" s="218" t="s">
        <v>108</v>
      </c>
      <c r="F67" s="218"/>
      <c r="G67" s="15">
        <f>G51</f>
        <v>130000</v>
      </c>
    </row>
    <row r="68" spans="1:7" s="25" customFormat="1" ht="33">
      <c r="A68" s="219" t="s">
        <v>144</v>
      </c>
      <c r="B68" s="170" t="s">
        <v>77</v>
      </c>
      <c r="C68" s="170" t="s">
        <v>40</v>
      </c>
      <c r="D68" s="26">
        <v>3200</v>
      </c>
      <c r="E68" s="222">
        <v>40</v>
      </c>
      <c r="F68" s="222"/>
      <c r="G68" s="27">
        <f>D68*E68</f>
        <v>128000</v>
      </c>
    </row>
    <row r="69" spans="1:7" s="25" customFormat="1" ht="33">
      <c r="A69" s="220"/>
      <c r="B69" s="171" t="s">
        <v>78</v>
      </c>
      <c r="C69" s="171" t="s">
        <v>41</v>
      </c>
      <c r="D69" s="22">
        <v>2800</v>
      </c>
      <c r="E69" s="200">
        <v>5</v>
      </c>
      <c r="F69" s="200"/>
      <c r="G69" s="28">
        <f t="shared" ref="G69:G75" si="2">D69*E69</f>
        <v>14000</v>
      </c>
    </row>
    <row r="70" spans="1:7" s="25" customFormat="1" ht="33">
      <c r="A70" s="220"/>
      <c r="B70" s="62" t="s">
        <v>79</v>
      </c>
      <c r="C70" s="171" t="s">
        <v>81</v>
      </c>
      <c r="D70" s="22">
        <v>2800</v>
      </c>
      <c r="E70" s="200">
        <v>4</v>
      </c>
      <c r="F70" s="200"/>
      <c r="G70" s="28">
        <f t="shared" si="2"/>
        <v>11200</v>
      </c>
    </row>
    <row r="71" spans="1:7" s="25" customFormat="1" ht="20.100000000000001" customHeight="1">
      <c r="A71" s="220"/>
      <c r="B71" s="62" t="s">
        <v>80</v>
      </c>
      <c r="C71" s="171" t="s">
        <v>82</v>
      </c>
      <c r="D71" s="22">
        <v>5500</v>
      </c>
      <c r="E71" s="200">
        <v>5</v>
      </c>
      <c r="F71" s="200"/>
      <c r="G71" s="28">
        <f t="shared" si="2"/>
        <v>27500</v>
      </c>
    </row>
    <row r="72" spans="1:7" s="25" customFormat="1" ht="16.5">
      <c r="A72" s="220"/>
      <c r="B72" s="171" t="s">
        <v>103</v>
      </c>
      <c r="C72" s="171" t="s">
        <v>92</v>
      </c>
      <c r="D72" s="22">
        <v>5500</v>
      </c>
      <c r="E72" s="200">
        <v>27</v>
      </c>
      <c r="F72" s="200"/>
      <c r="G72" s="28">
        <f t="shared" si="2"/>
        <v>148500</v>
      </c>
    </row>
    <row r="73" spans="1:7" s="25" customFormat="1" ht="20.100000000000001" customHeight="1">
      <c r="A73" s="220"/>
      <c r="B73" s="171" t="s">
        <v>91</v>
      </c>
      <c r="C73" s="171" t="s">
        <v>93</v>
      </c>
      <c r="D73" s="22">
        <v>2500</v>
      </c>
      <c r="E73" s="200">
        <v>15</v>
      </c>
      <c r="F73" s="200"/>
      <c r="G73" s="28">
        <f t="shared" si="2"/>
        <v>37500</v>
      </c>
    </row>
    <row r="74" spans="1:7" s="25" customFormat="1" ht="33">
      <c r="A74" s="220"/>
      <c r="B74" s="171" t="s">
        <v>83</v>
      </c>
      <c r="C74" s="171" t="s">
        <v>89</v>
      </c>
      <c r="D74" s="22">
        <v>3200</v>
      </c>
      <c r="E74" s="200">
        <v>25</v>
      </c>
      <c r="F74" s="200"/>
      <c r="G74" s="28">
        <f t="shared" si="2"/>
        <v>80000</v>
      </c>
    </row>
    <row r="75" spans="1:7" s="25" customFormat="1" ht="33">
      <c r="A75" s="220"/>
      <c r="B75" s="171" t="s">
        <v>84</v>
      </c>
      <c r="C75" s="171" t="s">
        <v>90</v>
      </c>
      <c r="D75" s="22">
        <v>2800</v>
      </c>
      <c r="E75" s="200">
        <v>8</v>
      </c>
      <c r="F75" s="200"/>
      <c r="G75" s="28">
        <f t="shared" si="2"/>
        <v>22400</v>
      </c>
    </row>
    <row r="76" spans="1:7" s="25" customFormat="1" ht="20.100000000000001" customHeight="1">
      <c r="A76" s="220"/>
      <c r="B76" s="171" t="s">
        <v>414</v>
      </c>
      <c r="C76" s="171" t="s">
        <v>94</v>
      </c>
      <c r="D76" s="22">
        <v>20</v>
      </c>
      <c r="E76" s="166">
        <v>1</v>
      </c>
      <c r="F76" s="182">
        <v>1300</v>
      </c>
      <c r="G76" s="28">
        <f>D76*E76*F76</f>
        <v>26000</v>
      </c>
    </row>
    <row r="77" spans="1:7" s="25" customFormat="1" ht="17.25" thickBot="1">
      <c r="A77" s="221"/>
      <c r="B77" s="14"/>
      <c r="C77" s="14"/>
      <c r="D77" s="24"/>
      <c r="E77" s="218" t="s">
        <v>108</v>
      </c>
      <c r="F77" s="218"/>
      <c r="G77" s="15">
        <f>SUM(G68:G76)</f>
        <v>495100</v>
      </c>
    </row>
    <row r="78" spans="1:7" s="25" customFormat="1" ht="15" customHeight="1">
      <c r="A78" s="223" t="s">
        <v>7</v>
      </c>
      <c r="B78" s="170" t="s">
        <v>8</v>
      </c>
      <c r="C78" s="170" t="s">
        <v>31</v>
      </c>
      <c r="D78" s="26">
        <v>30</v>
      </c>
      <c r="E78" s="169">
        <v>1</v>
      </c>
      <c r="F78" s="169">
        <v>5</v>
      </c>
      <c r="G78" s="27">
        <f>D78*E78*F78</f>
        <v>150</v>
      </c>
    </row>
    <row r="79" spans="1:7" s="25" customFormat="1" ht="15" customHeight="1">
      <c r="A79" s="224"/>
      <c r="B79" s="171" t="s">
        <v>415</v>
      </c>
      <c r="C79" s="171" t="s">
        <v>416</v>
      </c>
      <c r="D79" s="22">
        <v>450</v>
      </c>
      <c r="E79" s="166">
        <v>1</v>
      </c>
      <c r="F79" s="166">
        <v>15</v>
      </c>
      <c r="G79" s="28">
        <f t="shared" ref="G79:G82" si="3">D79*E79*F79</f>
        <v>6750</v>
      </c>
    </row>
    <row r="80" spans="1:7" s="25" customFormat="1" ht="15" customHeight="1">
      <c r="A80" s="224"/>
      <c r="B80" s="171" t="s">
        <v>417</v>
      </c>
      <c r="C80" s="171" t="s">
        <v>16</v>
      </c>
      <c r="D80" s="22">
        <v>80</v>
      </c>
      <c r="E80" s="166">
        <v>1</v>
      </c>
      <c r="F80" s="166">
        <v>150</v>
      </c>
      <c r="G80" s="28">
        <f t="shared" si="3"/>
        <v>12000</v>
      </c>
    </row>
    <row r="81" spans="1:7" s="25" customFormat="1" ht="15" customHeight="1">
      <c r="A81" s="224"/>
      <c r="B81" s="171" t="s">
        <v>104</v>
      </c>
      <c r="C81" s="171" t="s">
        <v>105</v>
      </c>
      <c r="D81" s="22">
        <v>4</v>
      </c>
      <c r="E81" s="166">
        <v>1</v>
      </c>
      <c r="F81" s="166">
        <v>1300</v>
      </c>
      <c r="G81" s="28">
        <f t="shared" si="3"/>
        <v>5200</v>
      </c>
    </row>
    <row r="82" spans="1:7" s="29" customFormat="1" ht="15" customHeight="1">
      <c r="A82" s="224"/>
      <c r="B82" s="171" t="s">
        <v>106</v>
      </c>
      <c r="C82" s="171" t="s">
        <v>107</v>
      </c>
      <c r="D82" s="22">
        <v>3</v>
      </c>
      <c r="E82" s="166">
        <v>1</v>
      </c>
      <c r="F82" s="182">
        <v>1000</v>
      </c>
      <c r="G82" s="28">
        <f t="shared" si="3"/>
        <v>3000</v>
      </c>
    </row>
    <row r="83" spans="1:7" s="29" customFormat="1" ht="17.25" thickBot="1">
      <c r="A83" s="225"/>
      <c r="B83" s="78"/>
      <c r="C83" s="78"/>
      <c r="D83" s="79"/>
      <c r="E83" s="226" t="s">
        <v>108</v>
      </c>
      <c r="F83" s="226"/>
      <c r="G83" s="80">
        <f>SUM(G78:G82)</f>
        <v>27100</v>
      </c>
    </row>
    <row r="84" spans="1:7" s="29" customFormat="1" ht="15" customHeight="1">
      <c r="A84" s="229" t="s">
        <v>418</v>
      </c>
      <c r="B84" s="231" t="s">
        <v>419</v>
      </c>
      <c r="C84" s="232" t="s">
        <v>420</v>
      </c>
      <c r="D84" s="39">
        <v>450</v>
      </c>
      <c r="E84" s="46">
        <v>3</v>
      </c>
      <c r="F84" s="40">
        <v>10</v>
      </c>
      <c r="G84" s="41">
        <f t="shared" ref="G84:G90" si="4">D84*E84*F84</f>
        <v>13500</v>
      </c>
    </row>
    <row r="85" spans="1:7" s="29" customFormat="1" ht="15" customHeight="1">
      <c r="A85" s="230"/>
      <c r="B85" s="199"/>
      <c r="C85" s="233"/>
      <c r="D85" s="38">
        <v>500</v>
      </c>
      <c r="E85" s="42">
        <v>3</v>
      </c>
      <c r="F85" s="43">
        <v>20</v>
      </c>
      <c r="G85" s="44">
        <f t="shared" si="4"/>
        <v>30000</v>
      </c>
    </row>
    <row r="86" spans="1:7" s="29" customFormat="1" ht="15" customHeight="1">
      <c r="A86" s="230"/>
      <c r="B86" s="199"/>
      <c r="C86" s="168" t="s">
        <v>421</v>
      </c>
      <c r="D86" s="38">
        <v>1500</v>
      </c>
      <c r="E86" s="42">
        <v>2</v>
      </c>
      <c r="F86" s="43">
        <v>20</v>
      </c>
      <c r="G86" s="44">
        <f t="shared" si="4"/>
        <v>60000</v>
      </c>
    </row>
    <row r="87" spans="1:7" s="25" customFormat="1" ht="15" customHeight="1">
      <c r="A87" s="220"/>
      <c r="B87" s="171" t="s">
        <v>6</v>
      </c>
      <c r="C87" s="64" t="s">
        <v>85</v>
      </c>
      <c r="D87" s="30">
        <v>500</v>
      </c>
      <c r="E87" s="166">
        <v>1</v>
      </c>
      <c r="F87" s="166">
        <v>30</v>
      </c>
      <c r="G87" s="28">
        <f t="shared" si="4"/>
        <v>15000</v>
      </c>
    </row>
    <row r="88" spans="1:7" s="25" customFormat="1" ht="15" customHeight="1">
      <c r="A88" s="220"/>
      <c r="B88" s="171" t="s">
        <v>39</v>
      </c>
      <c r="C88" s="64" t="s">
        <v>86</v>
      </c>
      <c r="D88" s="30">
        <v>500</v>
      </c>
      <c r="E88" s="166">
        <v>1</v>
      </c>
      <c r="F88" s="166">
        <v>6</v>
      </c>
      <c r="G88" s="28">
        <f t="shared" si="4"/>
        <v>3000</v>
      </c>
    </row>
    <row r="89" spans="1:7" s="25" customFormat="1" ht="15" customHeight="1">
      <c r="A89" s="220"/>
      <c r="B89" s="171" t="s">
        <v>3</v>
      </c>
      <c r="C89" s="64" t="s">
        <v>87</v>
      </c>
      <c r="D89" s="30">
        <v>600</v>
      </c>
      <c r="E89" s="166">
        <v>3</v>
      </c>
      <c r="F89" s="166">
        <v>25</v>
      </c>
      <c r="G89" s="28">
        <f t="shared" si="4"/>
        <v>45000</v>
      </c>
    </row>
    <row r="90" spans="1:7" s="25" customFormat="1" ht="33.75" thickBot="1">
      <c r="A90" s="220"/>
      <c r="B90" s="65" t="s">
        <v>422</v>
      </c>
      <c r="C90" s="66" t="s">
        <v>88</v>
      </c>
      <c r="D90" s="52">
        <v>500</v>
      </c>
      <c r="E90" s="53">
        <v>1</v>
      </c>
      <c r="F90" s="53">
        <v>8</v>
      </c>
      <c r="G90" s="57">
        <f t="shared" si="4"/>
        <v>4000</v>
      </c>
    </row>
    <row r="91" spans="1:7" s="25" customFormat="1" ht="17.25" thickBot="1">
      <c r="A91" s="221"/>
      <c r="B91" s="58"/>
      <c r="C91" s="58"/>
      <c r="D91" s="172"/>
      <c r="E91" s="234" t="s">
        <v>108</v>
      </c>
      <c r="F91" s="234"/>
      <c r="G91" s="56">
        <f>SUM(G84:G90)</f>
        <v>170500</v>
      </c>
    </row>
    <row r="92" spans="1:7" s="25" customFormat="1" ht="15" customHeight="1">
      <c r="A92" s="235" t="s">
        <v>115</v>
      </c>
      <c r="B92" s="67" t="s">
        <v>423</v>
      </c>
      <c r="C92" s="68" t="s">
        <v>98</v>
      </c>
      <c r="D92" s="45"/>
      <c r="E92" s="237">
        <v>120000</v>
      </c>
      <c r="F92" s="238"/>
      <c r="G92" s="77">
        <f>E92</f>
        <v>120000</v>
      </c>
    </row>
    <row r="93" spans="1:7" s="25" customFormat="1" ht="15" customHeight="1">
      <c r="A93" s="236"/>
      <c r="B93" s="69" t="s">
        <v>424</v>
      </c>
      <c r="C93" s="70" t="s">
        <v>425</v>
      </c>
      <c r="D93" s="47"/>
      <c r="E93" s="239">
        <v>100000</v>
      </c>
      <c r="F93" s="240"/>
      <c r="G93" s="77">
        <f>E93</f>
        <v>100000</v>
      </c>
    </row>
    <row r="94" spans="1:7" s="25" customFormat="1" ht="17.25" thickBot="1">
      <c r="A94" s="236"/>
      <c r="B94" s="93"/>
      <c r="C94" s="93"/>
      <c r="D94" s="167"/>
      <c r="E94" s="241" t="s">
        <v>108</v>
      </c>
      <c r="F94" s="241"/>
      <c r="G94" s="94">
        <f>SUM(G92:G93)</f>
        <v>220000</v>
      </c>
    </row>
    <row r="95" spans="1:7" s="25" customFormat="1" ht="15" customHeight="1">
      <c r="A95" s="242" t="s">
        <v>426</v>
      </c>
      <c r="B95" s="95" t="s">
        <v>427</v>
      </c>
      <c r="C95" s="71" t="s">
        <v>428</v>
      </c>
      <c r="D95" s="31">
        <v>100000</v>
      </c>
      <c r="E95" s="183">
        <v>1</v>
      </c>
      <c r="F95" s="183">
        <v>1</v>
      </c>
      <c r="G95" s="27">
        <f>D95*E95*F95</f>
        <v>100000</v>
      </c>
    </row>
    <row r="96" spans="1:7" s="25" customFormat="1" ht="15" customHeight="1">
      <c r="A96" s="243"/>
      <c r="B96" s="184" t="s">
        <v>429</v>
      </c>
      <c r="C96" s="185" t="s">
        <v>95</v>
      </c>
      <c r="D96" s="186">
        <v>30</v>
      </c>
      <c r="E96" s="186">
        <v>1</v>
      </c>
      <c r="F96" s="182">
        <v>1100</v>
      </c>
      <c r="G96" s="28">
        <f>D96*E96*F96</f>
        <v>33000</v>
      </c>
    </row>
    <row r="97" spans="1:7" s="25" customFormat="1" ht="15" customHeight="1">
      <c r="A97" s="243"/>
      <c r="B97" s="184" t="s">
        <v>4</v>
      </c>
      <c r="C97" s="72" t="s">
        <v>430</v>
      </c>
      <c r="D97" s="32">
        <v>1</v>
      </c>
      <c r="E97" s="245">
        <v>30000</v>
      </c>
      <c r="F97" s="245"/>
      <c r="G97" s="28">
        <f>D97*E97</f>
        <v>30000</v>
      </c>
    </row>
    <row r="98" spans="1:7" s="25" customFormat="1" ht="15" customHeight="1">
      <c r="A98" s="243"/>
      <c r="B98" s="184" t="s">
        <v>5</v>
      </c>
      <c r="C98" s="72" t="s">
        <v>18</v>
      </c>
      <c r="D98" s="32">
        <v>400</v>
      </c>
      <c r="E98" s="182">
        <v>4</v>
      </c>
      <c r="F98" s="182">
        <v>15</v>
      </c>
      <c r="G98" s="28">
        <f>D98*E98*F98</f>
        <v>24000</v>
      </c>
    </row>
    <row r="99" spans="1:7" s="25" customFormat="1" ht="17.25" thickBot="1">
      <c r="A99" s="244"/>
      <c r="B99" s="14"/>
      <c r="C99" s="14"/>
      <c r="D99" s="24"/>
      <c r="E99" s="218" t="s">
        <v>108</v>
      </c>
      <c r="F99" s="218"/>
      <c r="G99" s="15">
        <f>SUM(G95:G98)</f>
        <v>187000</v>
      </c>
    </row>
    <row r="100" spans="1:7" ht="27.95" customHeight="1">
      <c r="A100" s="227" t="s">
        <v>108</v>
      </c>
      <c r="B100" s="227"/>
      <c r="C100" s="227"/>
      <c r="D100" s="227"/>
      <c r="E100" s="227"/>
      <c r="F100" s="227"/>
      <c r="G100" s="83">
        <f>SUM(G27+G42+G50+G67+G77+G83+G91+G94+G99)</f>
        <v>5094940</v>
      </c>
    </row>
    <row r="101" spans="1:7" ht="24.95" customHeight="1">
      <c r="A101" s="228" t="s">
        <v>109</v>
      </c>
      <c r="B101" s="228"/>
      <c r="C101" s="228"/>
      <c r="D101" s="228"/>
      <c r="E101" s="228"/>
      <c r="F101" s="228"/>
      <c r="G101" s="88">
        <f>G100*10%</f>
        <v>509494</v>
      </c>
    </row>
    <row r="102" spans="1:7" ht="30" customHeight="1">
      <c r="A102" s="188" t="s">
        <v>110</v>
      </c>
      <c r="B102" s="188"/>
      <c r="C102" s="188"/>
      <c r="D102" s="188"/>
      <c r="E102" s="188"/>
      <c r="F102" s="188"/>
      <c r="G102" s="90">
        <f>G100+G101</f>
        <v>5604434</v>
      </c>
    </row>
    <row r="103" spans="1:7">
      <c r="A103" s="188" t="s">
        <v>432</v>
      </c>
      <c r="B103" s="188"/>
      <c r="C103" s="188"/>
      <c r="D103" s="188"/>
      <c r="E103" s="188"/>
      <c r="F103" s="188"/>
      <c r="G103" s="90">
        <v>3800000</v>
      </c>
    </row>
  </sheetData>
  <mergeCells count="59">
    <mergeCell ref="A102:F102"/>
    <mergeCell ref="A92:A94"/>
    <mergeCell ref="E92:F92"/>
    <mergeCell ref="E93:F93"/>
    <mergeCell ref="E94:F94"/>
    <mergeCell ref="A95:A99"/>
    <mergeCell ref="E97:F97"/>
    <mergeCell ref="E99:F99"/>
    <mergeCell ref="A78:A83"/>
    <mergeCell ref="E83:F83"/>
    <mergeCell ref="A100:F100"/>
    <mergeCell ref="A101:F101"/>
    <mergeCell ref="A84:A91"/>
    <mergeCell ref="B84:B86"/>
    <mergeCell ref="C84:C85"/>
    <mergeCell ref="E91:F91"/>
    <mergeCell ref="G51:G66"/>
    <mergeCell ref="B65:B66"/>
    <mergeCell ref="E67:F67"/>
    <mergeCell ref="A68:A77"/>
    <mergeCell ref="E68:F68"/>
    <mergeCell ref="E69:F69"/>
    <mergeCell ref="E70:F70"/>
    <mergeCell ref="E71:F71"/>
    <mergeCell ref="E72:F72"/>
    <mergeCell ref="E73:F73"/>
    <mergeCell ref="E74:F74"/>
    <mergeCell ref="E75:F75"/>
    <mergeCell ref="E77:F77"/>
    <mergeCell ref="A43:A50"/>
    <mergeCell ref="B45:B49"/>
    <mergeCell ref="E50:F50"/>
    <mergeCell ref="A51:A67"/>
    <mergeCell ref="B51:B64"/>
    <mergeCell ref="D51:D66"/>
    <mergeCell ref="A5:B5"/>
    <mergeCell ref="A6:A27"/>
    <mergeCell ref="B6:B7"/>
    <mergeCell ref="B8:B10"/>
    <mergeCell ref="B17:B18"/>
    <mergeCell ref="B19:B20"/>
    <mergeCell ref="B21:B22"/>
    <mergeCell ref="B23:B24"/>
    <mergeCell ref="A103:F103"/>
    <mergeCell ref="G8:G10"/>
    <mergeCell ref="B11:B12"/>
    <mergeCell ref="B13:B14"/>
    <mergeCell ref="G13:G14"/>
    <mergeCell ref="B15:B16"/>
    <mergeCell ref="B25:B26"/>
    <mergeCell ref="G19:G20"/>
    <mergeCell ref="G23:G24"/>
    <mergeCell ref="E27:F27"/>
    <mergeCell ref="A28:A42"/>
    <mergeCell ref="B28:B32"/>
    <mergeCell ref="B33:B34"/>
    <mergeCell ref="B35:B40"/>
    <mergeCell ref="E39:F39"/>
    <mergeCell ref="E42:F42"/>
  </mergeCells>
  <phoneticPr fontId="21" type="noConversion"/>
  <printOptions horizontalCentered="1"/>
  <pageMargins left="0.25" right="0.25" top="0.75" bottom="0.75" header="0.3" footer="0.3"/>
  <pageSetup paperSize="9" scale="38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17"/>
  <sheetViews>
    <sheetView topLeftCell="A103" zoomScale="84" zoomScaleNormal="84" workbookViewId="0">
      <selection activeCell="H115" sqref="H115"/>
    </sheetView>
  </sheetViews>
  <sheetFormatPr defaultColWidth="11" defaultRowHeight="16.5"/>
  <cols>
    <col min="1" max="1" width="17.5" style="101" customWidth="1"/>
    <col min="2" max="3" width="43.125" style="100" customWidth="1"/>
    <col min="4" max="4" width="8.5" style="98" bestFit="1" customWidth="1"/>
    <col min="5" max="5" width="6.25" style="98" bestFit="1" customWidth="1"/>
    <col min="6" max="6" width="6.375" style="98" bestFit="1" customWidth="1"/>
    <col min="7" max="7" width="13.5" style="97" bestFit="1" customWidth="1"/>
    <col min="8" max="234" width="11" style="96"/>
    <col min="235" max="235" width="20.625" style="96" bestFit="1" customWidth="1"/>
    <col min="236" max="236" width="45.375" style="96" customWidth="1"/>
    <col min="237" max="237" width="34" style="96" customWidth="1"/>
    <col min="238" max="238" width="9.625" style="96" bestFit="1" customWidth="1"/>
    <col min="239" max="239" width="8.5" style="96" customWidth="1"/>
    <col min="240" max="240" width="7.375" style="96" bestFit="1" customWidth="1"/>
    <col min="241" max="241" width="19.125" style="96" customWidth="1"/>
    <col min="242" max="242" width="9.875" style="96" customWidth="1"/>
    <col min="243" max="243" width="8.5" style="96" customWidth="1"/>
    <col min="244" max="490" width="11" style="96"/>
    <col min="491" max="491" width="20.625" style="96" bestFit="1" customWidth="1"/>
    <col min="492" max="492" width="45.375" style="96" customWidth="1"/>
    <col min="493" max="493" width="34" style="96" customWidth="1"/>
    <col min="494" max="494" width="9.625" style="96" bestFit="1" customWidth="1"/>
    <col min="495" max="495" width="8.5" style="96" customWidth="1"/>
    <col min="496" max="496" width="7.375" style="96" bestFit="1" customWidth="1"/>
    <col min="497" max="497" width="19.125" style="96" customWidth="1"/>
    <col min="498" max="498" width="9.875" style="96" customWidth="1"/>
    <col min="499" max="499" width="8.5" style="96" customWidth="1"/>
    <col min="500" max="746" width="11" style="96"/>
    <col min="747" max="747" width="20.625" style="96" bestFit="1" customWidth="1"/>
    <col min="748" max="748" width="45.375" style="96" customWidth="1"/>
    <col min="749" max="749" width="34" style="96" customWidth="1"/>
    <col min="750" max="750" width="9.625" style="96" bestFit="1" customWidth="1"/>
    <col min="751" max="751" width="8.5" style="96" customWidth="1"/>
    <col min="752" max="752" width="7.375" style="96" bestFit="1" customWidth="1"/>
    <col min="753" max="753" width="19.125" style="96" customWidth="1"/>
    <col min="754" max="754" width="9.875" style="96" customWidth="1"/>
    <col min="755" max="755" width="8.5" style="96" customWidth="1"/>
    <col min="756" max="1002" width="11" style="96"/>
    <col min="1003" max="1003" width="20.625" style="96" bestFit="1" customWidth="1"/>
    <col min="1004" max="1004" width="45.375" style="96" customWidth="1"/>
    <col min="1005" max="1005" width="34" style="96" customWidth="1"/>
    <col min="1006" max="1006" width="9.625" style="96" bestFit="1" customWidth="1"/>
    <col min="1007" max="1007" width="8.5" style="96" customWidth="1"/>
    <col min="1008" max="1008" width="7.375" style="96" bestFit="1" customWidth="1"/>
    <col min="1009" max="1009" width="19.125" style="96" customWidth="1"/>
    <col min="1010" max="1010" width="9.875" style="96" customWidth="1"/>
    <col min="1011" max="1011" width="8.5" style="96" customWidth="1"/>
    <col min="1012" max="1258" width="11" style="96"/>
    <col min="1259" max="1259" width="20.625" style="96" bestFit="1" customWidth="1"/>
    <col min="1260" max="1260" width="45.375" style="96" customWidth="1"/>
    <col min="1261" max="1261" width="34" style="96" customWidth="1"/>
    <col min="1262" max="1262" width="9.625" style="96" bestFit="1" customWidth="1"/>
    <col min="1263" max="1263" width="8.5" style="96" customWidth="1"/>
    <col min="1264" max="1264" width="7.375" style="96" bestFit="1" customWidth="1"/>
    <col min="1265" max="1265" width="19.125" style="96" customWidth="1"/>
    <col min="1266" max="1266" width="9.875" style="96" customWidth="1"/>
    <col min="1267" max="1267" width="8.5" style="96" customWidth="1"/>
    <col min="1268" max="1514" width="11" style="96"/>
    <col min="1515" max="1515" width="20.625" style="96" bestFit="1" customWidth="1"/>
    <col min="1516" max="1516" width="45.375" style="96" customWidth="1"/>
    <col min="1517" max="1517" width="34" style="96" customWidth="1"/>
    <col min="1518" max="1518" width="9.625" style="96" bestFit="1" customWidth="1"/>
    <col min="1519" max="1519" width="8.5" style="96" customWidth="1"/>
    <col min="1520" max="1520" width="7.375" style="96" bestFit="1" customWidth="1"/>
    <col min="1521" max="1521" width="19.125" style="96" customWidth="1"/>
    <col min="1522" max="1522" width="9.875" style="96" customWidth="1"/>
    <col min="1523" max="1523" width="8.5" style="96" customWidth="1"/>
    <col min="1524" max="1770" width="11" style="96"/>
    <col min="1771" max="1771" width="20.625" style="96" bestFit="1" customWidth="1"/>
    <col min="1772" max="1772" width="45.375" style="96" customWidth="1"/>
    <col min="1773" max="1773" width="34" style="96" customWidth="1"/>
    <col min="1774" max="1774" width="9.625" style="96" bestFit="1" customWidth="1"/>
    <col min="1775" max="1775" width="8.5" style="96" customWidth="1"/>
    <col min="1776" max="1776" width="7.375" style="96" bestFit="1" customWidth="1"/>
    <col min="1777" max="1777" width="19.125" style="96" customWidth="1"/>
    <col min="1778" max="1778" width="9.875" style="96" customWidth="1"/>
    <col min="1779" max="1779" width="8.5" style="96" customWidth="1"/>
    <col min="1780" max="2026" width="11" style="96"/>
    <col min="2027" max="2027" width="20.625" style="96" bestFit="1" customWidth="1"/>
    <col min="2028" max="2028" width="45.375" style="96" customWidth="1"/>
    <col min="2029" max="2029" width="34" style="96" customWidth="1"/>
    <col min="2030" max="2030" width="9.625" style="96" bestFit="1" customWidth="1"/>
    <col min="2031" max="2031" width="8.5" style="96" customWidth="1"/>
    <col min="2032" max="2032" width="7.375" style="96" bestFit="1" customWidth="1"/>
    <col min="2033" max="2033" width="19.125" style="96" customWidth="1"/>
    <col min="2034" max="2034" width="9.875" style="96" customWidth="1"/>
    <col min="2035" max="2035" width="8.5" style="96" customWidth="1"/>
    <col min="2036" max="2282" width="11" style="96"/>
    <col min="2283" max="2283" width="20.625" style="96" bestFit="1" customWidth="1"/>
    <col min="2284" max="2284" width="45.375" style="96" customWidth="1"/>
    <col min="2285" max="2285" width="34" style="96" customWidth="1"/>
    <col min="2286" max="2286" width="9.625" style="96" bestFit="1" customWidth="1"/>
    <col min="2287" max="2287" width="8.5" style="96" customWidth="1"/>
    <col min="2288" max="2288" width="7.375" style="96" bestFit="1" customWidth="1"/>
    <col min="2289" max="2289" width="19.125" style="96" customWidth="1"/>
    <col min="2290" max="2290" width="9.875" style="96" customWidth="1"/>
    <col min="2291" max="2291" width="8.5" style="96" customWidth="1"/>
    <col min="2292" max="2538" width="11" style="96"/>
    <col min="2539" max="2539" width="20.625" style="96" bestFit="1" customWidth="1"/>
    <col min="2540" max="2540" width="45.375" style="96" customWidth="1"/>
    <col min="2541" max="2541" width="34" style="96" customWidth="1"/>
    <col min="2542" max="2542" width="9.625" style="96" bestFit="1" customWidth="1"/>
    <col min="2543" max="2543" width="8.5" style="96" customWidth="1"/>
    <col min="2544" max="2544" width="7.375" style="96" bestFit="1" customWidth="1"/>
    <col min="2545" max="2545" width="19.125" style="96" customWidth="1"/>
    <col min="2546" max="2546" width="9.875" style="96" customWidth="1"/>
    <col min="2547" max="2547" width="8.5" style="96" customWidth="1"/>
    <col min="2548" max="2794" width="11" style="96"/>
    <col min="2795" max="2795" width="20.625" style="96" bestFit="1" customWidth="1"/>
    <col min="2796" max="2796" width="45.375" style="96" customWidth="1"/>
    <col min="2797" max="2797" width="34" style="96" customWidth="1"/>
    <col min="2798" max="2798" width="9.625" style="96" bestFit="1" customWidth="1"/>
    <col min="2799" max="2799" width="8.5" style="96" customWidth="1"/>
    <col min="2800" max="2800" width="7.375" style="96" bestFit="1" customWidth="1"/>
    <col min="2801" max="2801" width="19.125" style="96" customWidth="1"/>
    <col min="2802" max="2802" width="9.875" style="96" customWidth="1"/>
    <col min="2803" max="2803" width="8.5" style="96" customWidth="1"/>
    <col min="2804" max="3050" width="11" style="96"/>
    <col min="3051" max="3051" width="20.625" style="96" bestFit="1" customWidth="1"/>
    <col min="3052" max="3052" width="45.375" style="96" customWidth="1"/>
    <col min="3053" max="3053" width="34" style="96" customWidth="1"/>
    <col min="3054" max="3054" width="9.625" style="96" bestFit="1" customWidth="1"/>
    <col min="3055" max="3055" width="8.5" style="96" customWidth="1"/>
    <col min="3056" max="3056" width="7.375" style="96" bestFit="1" customWidth="1"/>
    <col min="3057" max="3057" width="19.125" style="96" customWidth="1"/>
    <col min="3058" max="3058" width="9.875" style="96" customWidth="1"/>
    <col min="3059" max="3059" width="8.5" style="96" customWidth="1"/>
    <col min="3060" max="3306" width="11" style="96"/>
    <col min="3307" max="3307" width="20.625" style="96" bestFit="1" customWidth="1"/>
    <col min="3308" max="3308" width="45.375" style="96" customWidth="1"/>
    <col min="3309" max="3309" width="34" style="96" customWidth="1"/>
    <col min="3310" max="3310" width="9.625" style="96" bestFit="1" customWidth="1"/>
    <col min="3311" max="3311" width="8.5" style="96" customWidth="1"/>
    <col min="3312" max="3312" width="7.375" style="96" bestFit="1" customWidth="1"/>
    <col min="3313" max="3313" width="19.125" style="96" customWidth="1"/>
    <col min="3314" max="3314" width="9.875" style="96" customWidth="1"/>
    <col min="3315" max="3315" width="8.5" style="96" customWidth="1"/>
    <col min="3316" max="3562" width="11" style="96"/>
    <col min="3563" max="3563" width="20.625" style="96" bestFit="1" customWidth="1"/>
    <col min="3564" max="3564" width="45.375" style="96" customWidth="1"/>
    <col min="3565" max="3565" width="34" style="96" customWidth="1"/>
    <col min="3566" max="3566" width="9.625" style="96" bestFit="1" customWidth="1"/>
    <col min="3567" max="3567" width="8.5" style="96" customWidth="1"/>
    <col min="3568" max="3568" width="7.375" style="96" bestFit="1" customWidth="1"/>
    <col min="3569" max="3569" width="19.125" style="96" customWidth="1"/>
    <col min="3570" max="3570" width="9.875" style="96" customWidth="1"/>
    <col min="3571" max="3571" width="8.5" style="96" customWidth="1"/>
    <col min="3572" max="3818" width="11" style="96"/>
    <col min="3819" max="3819" width="20.625" style="96" bestFit="1" customWidth="1"/>
    <col min="3820" max="3820" width="45.375" style="96" customWidth="1"/>
    <col min="3821" max="3821" width="34" style="96" customWidth="1"/>
    <col min="3822" max="3822" width="9.625" style="96" bestFit="1" customWidth="1"/>
    <col min="3823" max="3823" width="8.5" style="96" customWidth="1"/>
    <col min="3824" max="3824" width="7.375" style="96" bestFit="1" customWidth="1"/>
    <col min="3825" max="3825" width="19.125" style="96" customWidth="1"/>
    <col min="3826" max="3826" width="9.875" style="96" customWidth="1"/>
    <col min="3827" max="3827" width="8.5" style="96" customWidth="1"/>
    <col min="3828" max="4074" width="11" style="96"/>
    <col min="4075" max="4075" width="20.625" style="96" bestFit="1" customWidth="1"/>
    <col min="4076" max="4076" width="45.375" style="96" customWidth="1"/>
    <col min="4077" max="4077" width="34" style="96" customWidth="1"/>
    <col min="4078" max="4078" width="9.625" style="96" bestFit="1" customWidth="1"/>
    <col min="4079" max="4079" width="8.5" style="96" customWidth="1"/>
    <col min="4080" max="4080" width="7.375" style="96" bestFit="1" customWidth="1"/>
    <col min="4081" max="4081" width="19.125" style="96" customWidth="1"/>
    <col min="4082" max="4082" width="9.875" style="96" customWidth="1"/>
    <col min="4083" max="4083" width="8.5" style="96" customWidth="1"/>
    <col min="4084" max="4330" width="11" style="96"/>
    <col min="4331" max="4331" width="20.625" style="96" bestFit="1" customWidth="1"/>
    <col min="4332" max="4332" width="45.375" style="96" customWidth="1"/>
    <col min="4333" max="4333" width="34" style="96" customWidth="1"/>
    <col min="4334" max="4334" width="9.625" style="96" bestFit="1" customWidth="1"/>
    <col min="4335" max="4335" width="8.5" style="96" customWidth="1"/>
    <col min="4336" max="4336" width="7.375" style="96" bestFit="1" customWidth="1"/>
    <col min="4337" max="4337" width="19.125" style="96" customWidth="1"/>
    <col min="4338" max="4338" width="9.875" style="96" customWidth="1"/>
    <col min="4339" max="4339" width="8.5" style="96" customWidth="1"/>
    <col min="4340" max="4586" width="11" style="96"/>
    <col min="4587" max="4587" width="20.625" style="96" bestFit="1" customWidth="1"/>
    <col min="4588" max="4588" width="45.375" style="96" customWidth="1"/>
    <col min="4589" max="4589" width="34" style="96" customWidth="1"/>
    <col min="4590" max="4590" width="9.625" style="96" bestFit="1" customWidth="1"/>
    <col min="4591" max="4591" width="8.5" style="96" customWidth="1"/>
    <col min="4592" max="4592" width="7.375" style="96" bestFit="1" customWidth="1"/>
    <col min="4593" max="4593" width="19.125" style="96" customWidth="1"/>
    <col min="4594" max="4594" width="9.875" style="96" customWidth="1"/>
    <col min="4595" max="4595" width="8.5" style="96" customWidth="1"/>
    <col min="4596" max="4842" width="11" style="96"/>
    <col min="4843" max="4843" width="20.625" style="96" bestFit="1" customWidth="1"/>
    <col min="4844" max="4844" width="45.375" style="96" customWidth="1"/>
    <col min="4845" max="4845" width="34" style="96" customWidth="1"/>
    <col min="4846" max="4846" width="9.625" style="96" bestFit="1" customWidth="1"/>
    <col min="4847" max="4847" width="8.5" style="96" customWidth="1"/>
    <col min="4848" max="4848" width="7.375" style="96" bestFit="1" customWidth="1"/>
    <col min="4849" max="4849" width="19.125" style="96" customWidth="1"/>
    <col min="4850" max="4850" width="9.875" style="96" customWidth="1"/>
    <col min="4851" max="4851" width="8.5" style="96" customWidth="1"/>
    <col min="4852" max="5098" width="11" style="96"/>
    <col min="5099" max="5099" width="20.625" style="96" bestFit="1" customWidth="1"/>
    <col min="5100" max="5100" width="45.375" style="96" customWidth="1"/>
    <col min="5101" max="5101" width="34" style="96" customWidth="1"/>
    <col min="5102" max="5102" width="9.625" style="96" bestFit="1" customWidth="1"/>
    <col min="5103" max="5103" width="8.5" style="96" customWidth="1"/>
    <col min="5104" max="5104" width="7.375" style="96" bestFit="1" customWidth="1"/>
    <col min="5105" max="5105" width="19.125" style="96" customWidth="1"/>
    <col min="5106" max="5106" width="9.875" style="96" customWidth="1"/>
    <col min="5107" max="5107" width="8.5" style="96" customWidth="1"/>
    <col min="5108" max="5354" width="11" style="96"/>
    <col min="5355" max="5355" width="20.625" style="96" bestFit="1" customWidth="1"/>
    <col min="5356" max="5356" width="45.375" style="96" customWidth="1"/>
    <col min="5357" max="5357" width="34" style="96" customWidth="1"/>
    <col min="5358" max="5358" width="9.625" style="96" bestFit="1" customWidth="1"/>
    <col min="5359" max="5359" width="8.5" style="96" customWidth="1"/>
    <col min="5360" max="5360" width="7.375" style="96" bestFit="1" customWidth="1"/>
    <col min="5361" max="5361" width="19.125" style="96" customWidth="1"/>
    <col min="5362" max="5362" width="9.875" style="96" customWidth="1"/>
    <col min="5363" max="5363" width="8.5" style="96" customWidth="1"/>
    <col min="5364" max="5610" width="11" style="96"/>
    <col min="5611" max="5611" width="20.625" style="96" bestFit="1" customWidth="1"/>
    <col min="5612" max="5612" width="45.375" style="96" customWidth="1"/>
    <col min="5613" max="5613" width="34" style="96" customWidth="1"/>
    <col min="5614" max="5614" width="9.625" style="96" bestFit="1" customWidth="1"/>
    <col min="5615" max="5615" width="8.5" style="96" customWidth="1"/>
    <col min="5616" max="5616" width="7.375" style="96" bestFit="1" customWidth="1"/>
    <col min="5617" max="5617" width="19.125" style="96" customWidth="1"/>
    <col min="5618" max="5618" width="9.875" style="96" customWidth="1"/>
    <col min="5619" max="5619" width="8.5" style="96" customWidth="1"/>
    <col min="5620" max="5866" width="11" style="96"/>
    <col min="5867" max="5867" width="20.625" style="96" bestFit="1" customWidth="1"/>
    <col min="5868" max="5868" width="45.375" style="96" customWidth="1"/>
    <col min="5869" max="5869" width="34" style="96" customWidth="1"/>
    <col min="5870" max="5870" width="9.625" style="96" bestFit="1" customWidth="1"/>
    <col min="5871" max="5871" width="8.5" style="96" customWidth="1"/>
    <col min="5872" max="5872" width="7.375" style="96" bestFit="1" customWidth="1"/>
    <col min="5873" max="5873" width="19.125" style="96" customWidth="1"/>
    <col min="5874" max="5874" width="9.875" style="96" customWidth="1"/>
    <col min="5875" max="5875" width="8.5" style="96" customWidth="1"/>
    <col min="5876" max="6122" width="11" style="96"/>
    <col min="6123" max="6123" width="20.625" style="96" bestFit="1" customWidth="1"/>
    <col min="6124" max="6124" width="45.375" style="96" customWidth="1"/>
    <col min="6125" max="6125" width="34" style="96" customWidth="1"/>
    <col min="6126" max="6126" width="9.625" style="96" bestFit="1" customWidth="1"/>
    <col min="6127" max="6127" width="8.5" style="96" customWidth="1"/>
    <col min="6128" max="6128" width="7.375" style="96" bestFit="1" customWidth="1"/>
    <col min="6129" max="6129" width="19.125" style="96" customWidth="1"/>
    <col min="6130" max="6130" width="9.875" style="96" customWidth="1"/>
    <col min="6131" max="6131" width="8.5" style="96" customWidth="1"/>
    <col min="6132" max="6378" width="11" style="96"/>
    <col min="6379" max="6379" width="20.625" style="96" bestFit="1" customWidth="1"/>
    <col min="6380" max="6380" width="45.375" style="96" customWidth="1"/>
    <col min="6381" max="6381" width="34" style="96" customWidth="1"/>
    <col min="6382" max="6382" width="9.625" style="96" bestFit="1" customWidth="1"/>
    <col min="6383" max="6383" width="8.5" style="96" customWidth="1"/>
    <col min="6384" max="6384" width="7.375" style="96" bestFit="1" customWidth="1"/>
    <col min="6385" max="6385" width="19.125" style="96" customWidth="1"/>
    <col min="6386" max="6386" width="9.875" style="96" customWidth="1"/>
    <col min="6387" max="6387" width="8.5" style="96" customWidth="1"/>
    <col min="6388" max="6634" width="11" style="96"/>
    <col min="6635" max="6635" width="20.625" style="96" bestFit="1" customWidth="1"/>
    <col min="6636" max="6636" width="45.375" style="96" customWidth="1"/>
    <col min="6637" max="6637" width="34" style="96" customWidth="1"/>
    <col min="6638" max="6638" width="9.625" style="96" bestFit="1" customWidth="1"/>
    <col min="6639" max="6639" width="8.5" style="96" customWidth="1"/>
    <col min="6640" max="6640" width="7.375" style="96" bestFit="1" customWidth="1"/>
    <col min="6641" max="6641" width="19.125" style="96" customWidth="1"/>
    <col min="6642" max="6642" width="9.875" style="96" customWidth="1"/>
    <col min="6643" max="6643" width="8.5" style="96" customWidth="1"/>
    <col min="6644" max="6890" width="11" style="96"/>
    <col min="6891" max="6891" width="20.625" style="96" bestFit="1" customWidth="1"/>
    <col min="6892" max="6892" width="45.375" style="96" customWidth="1"/>
    <col min="6893" max="6893" width="34" style="96" customWidth="1"/>
    <col min="6894" max="6894" width="9.625" style="96" bestFit="1" customWidth="1"/>
    <col min="6895" max="6895" width="8.5" style="96" customWidth="1"/>
    <col min="6896" max="6896" width="7.375" style="96" bestFit="1" customWidth="1"/>
    <col min="6897" max="6897" width="19.125" style="96" customWidth="1"/>
    <col min="6898" max="6898" width="9.875" style="96" customWidth="1"/>
    <col min="6899" max="6899" width="8.5" style="96" customWidth="1"/>
    <col min="6900" max="7146" width="11" style="96"/>
    <col min="7147" max="7147" width="20.625" style="96" bestFit="1" customWidth="1"/>
    <col min="7148" max="7148" width="45.375" style="96" customWidth="1"/>
    <col min="7149" max="7149" width="34" style="96" customWidth="1"/>
    <col min="7150" max="7150" width="9.625" style="96" bestFit="1" customWidth="1"/>
    <col min="7151" max="7151" width="8.5" style="96" customWidth="1"/>
    <col min="7152" max="7152" width="7.375" style="96" bestFit="1" customWidth="1"/>
    <col min="7153" max="7153" width="19.125" style="96" customWidth="1"/>
    <col min="7154" max="7154" width="9.875" style="96" customWidth="1"/>
    <col min="7155" max="7155" width="8.5" style="96" customWidth="1"/>
    <col min="7156" max="7402" width="11" style="96"/>
    <col min="7403" max="7403" width="20.625" style="96" bestFit="1" customWidth="1"/>
    <col min="7404" max="7404" width="45.375" style="96" customWidth="1"/>
    <col min="7405" max="7405" width="34" style="96" customWidth="1"/>
    <col min="7406" max="7406" width="9.625" style="96" bestFit="1" customWidth="1"/>
    <col min="7407" max="7407" width="8.5" style="96" customWidth="1"/>
    <col min="7408" max="7408" width="7.375" style="96" bestFit="1" customWidth="1"/>
    <col min="7409" max="7409" width="19.125" style="96" customWidth="1"/>
    <col min="7410" max="7410" width="9.875" style="96" customWidth="1"/>
    <col min="7411" max="7411" width="8.5" style="96" customWidth="1"/>
    <col min="7412" max="7658" width="11" style="96"/>
    <col min="7659" max="7659" width="20.625" style="96" bestFit="1" customWidth="1"/>
    <col min="7660" max="7660" width="45.375" style="96" customWidth="1"/>
    <col min="7661" max="7661" width="34" style="96" customWidth="1"/>
    <col min="7662" max="7662" width="9.625" style="96" bestFit="1" customWidth="1"/>
    <col min="7663" max="7663" width="8.5" style="96" customWidth="1"/>
    <col min="7664" max="7664" width="7.375" style="96" bestFit="1" customWidth="1"/>
    <col min="7665" max="7665" width="19.125" style="96" customWidth="1"/>
    <col min="7666" max="7666" width="9.875" style="96" customWidth="1"/>
    <col min="7667" max="7667" width="8.5" style="96" customWidth="1"/>
    <col min="7668" max="7914" width="11" style="96"/>
    <col min="7915" max="7915" width="20.625" style="96" bestFit="1" customWidth="1"/>
    <col min="7916" max="7916" width="45.375" style="96" customWidth="1"/>
    <col min="7917" max="7917" width="34" style="96" customWidth="1"/>
    <col min="7918" max="7918" width="9.625" style="96" bestFit="1" customWidth="1"/>
    <col min="7919" max="7919" width="8.5" style="96" customWidth="1"/>
    <col min="7920" max="7920" width="7.375" style="96" bestFit="1" customWidth="1"/>
    <col min="7921" max="7921" width="19.125" style="96" customWidth="1"/>
    <col min="7922" max="7922" width="9.875" style="96" customWidth="1"/>
    <col min="7923" max="7923" width="8.5" style="96" customWidth="1"/>
    <col min="7924" max="8170" width="11" style="96"/>
    <col min="8171" max="8171" width="20.625" style="96" bestFit="1" customWidth="1"/>
    <col min="8172" max="8172" width="45.375" style="96" customWidth="1"/>
    <col min="8173" max="8173" width="34" style="96" customWidth="1"/>
    <col min="8174" max="8174" width="9.625" style="96" bestFit="1" customWidth="1"/>
    <col min="8175" max="8175" width="8.5" style="96" customWidth="1"/>
    <col min="8176" max="8176" width="7.375" style="96" bestFit="1" customWidth="1"/>
    <col min="8177" max="8177" width="19.125" style="96" customWidth="1"/>
    <col min="8178" max="8178" width="9.875" style="96" customWidth="1"/>
    <col min="8179" max="8179" width="8.5" style="96" customWidth="1"/>
    <col min="8180" max="8426" width="11" style="96"/>
    <col min="8427" max="8427" width="20.625" style="96" bestFit="1" customWidth="1"/>
    <col min="8428" max="8428" width="45.375" style="96" customWidth="1"/>
    <col min="8429" max="8429" width="34" style="96" customWidth="1"/>
    <col min="8430" max="8430" width="9.625" style="96" bestFit="1" customWidth="1"/>
    <col min="8431" max="8431" width="8.5" style="96" customWidth="1"/>
    <col min="8432" max="8432" width="7.375" style="96" bestFit="1" customWidth="1"/>
    <col min="8433" max="8433" width="19.125" style="96" customWidth="1"/>
    <col min="8434" max="8434" width="9.875" style="96" customWidth="1"/>
    <col min="8435" max="8435" width="8.5" style="96" customWidth="1"/>
    <col min="8436" max="8682" width="11" style="96"/>
    <col min="8683" max="8683" width="20.625" style="96" bestFit="1" customWidth="1"/>
    <col min="8684" max="8684" width="45.375" style="96" customWidth="1"/>
    <col min="8685" max="8685" width="34" style="96" customWidth="1"/>
    <col min="8686" max="8686" width="9.625" style="96" bestFit="1" customWidth="1"/>
    <col min="8687" max="8687" width="8.5" style="96" customWidth="1"/>
    <col min="8688" max="8688" width="7.375" style="96" bestFit="1" customWidth="1"/>
    <col min="8689" max="8689" width="19.125" style="96" customWidth="1"/>
    <col min="8690" max="8690" width="9.875" style="96" customWidth="1"/>
    <col min="8691" max="8691" width="8.5" style="96" customWidth="1"/>
    <col min="8692" max="8938" width="11" style="96"/>
    <col min="8939" max="8939" width="20.625" style="96" bestFit="1" customWidth="1"/>
    <col min="8940" max="8940" width="45.375" style="96" customWidth="1"/>
    <col min="8941" max="8941" width="34" style="96" customWidth="1"/>
    <col min="8942" max="8942" width="9.625" style="96" bestFit="1" customWidth="1"/>
    <col min="8943" max="8943" width="8.5" style="96" customWidth="1"/>
    <col min="8944" max="8944" width="7.375" style="96" bestFit="1" customWidth="1"/>
    <col min="8945" max="8945" width="19.125" style="96" customWidth="1"/>
    <col min="8946" max="8946" width="9.875" style="96" customWidth="1"/>
    <col min="8947" max="8947" width="8.5" style="96" customWidth="1"/>
    <col min="8948" max="9194" width="11" style="96"/>
    <col min="9195" max="9195" width="20.625" style="96" bestFit="1" customWidth="1"/>
    <col min="9196" max="9196" width="45.375" style="96" customWidth="1"/>
    <col min="9197" max="9197" width="34" style="96" customWidth="1"/>
    <col min="9198" max="9198" width="9.625" style="96" bestFit="1" customWidth="1"/>
    <col min="9199" max="9199" width="8.5" style="96" customWidth="1"/>
    <col min="9200" max="9200" width="7.375" style="96" bestFit="1" customWidth="1"/>
    <col min="9201" max="9201" width="19.125" style="96" customWidth="1"/>
    <col min="9202" max="9202" width="9.875" style="96" customWidth="1"/>
    <col min="9203" max="9203" width="8.5" style="96" customWidth="1"/>
    <col min="9204" max="9450" width="11" style="96"/>
    <col min="9451" max="9451" width="20.625" style="96" bestFit="1" customWidth="1"/>
    <col min="9452" max="9452" width="45.375" style="96" customWidth="1"/>
    <col min="9453" max="9453" width="34" style="96" customWidth="1"/>
    <col min="9454" max="9454" width="9.625" style="96" bestFit="1" customWidth="1"/>
    <col min="9455" max="9455" width="8.5" style="96" customWidth="1"/>
    <col min="9456" max="9456" width="7.375" style="96" bestFit="1" customWidth="1"/>
    <col min="9457" max="9457" width="19.125" style="96" customWidth="1"/>
    <col min="9458" max="9458" width="9.875" style="96" customWidth="1"/>
    <col min="9459" max="9459" width="8.5" style="96" customWidth="1"/>
    <col min="9460" max="9706" width="11" style="96"/>
    <col min="9707" max="9707" width="20.625" style="96" bestFit="1" customWidth="1"/>
    <col min="9708" max="9708" width="45.375" style="96" customWidth="1"/>
    <col min="9709" max="9709" width="34" style="96" customWidth="1"/>
    <col min="9710" max="9710" width="9.625" style="96" bestFit="1" customWidth="1"/>
    <col min="9711" max="9711" width="8.5" style="96" customWidth="1"/>
    <col min="9712" max="9712" width="7.375" style="96" bestFit="1" customWidth="1"/>
    <col min="9713" max="9713" width="19.125" style="96" customWidth="1"/>
    <col min="9714" max="9714" width="9.875" style="96" customWidth="1"/>
    <col min="9715" max="9715" width="8.5" style="96" customWidth="1"/>
    <col min="9716" max="9962" width="11" style="96"/>
    <col min="9963" max="9963" width="20.625" style="96" bestFit="1" customWidth="1"/>
    <col min="9964" max="9964" width="45.375" style="96" customWidth="1"/>
    <col min="9965" max="9965" width="34" style="96" customWidth="1"/>
    <col min="9966" max="9966" width="9.625" style="96" bestFit="1" customWidth="1"/>
    <col min="9967" max="9967" width="8.5" style="96" customWidth="1"/>
    <col min="9968" max="9968" width="7.375" style="96" bestFit="1" customWidth="1"/>
    <col min="9969" max="9969" width="19.125" style="96" customWidth="1"/>
    <col min="9970" max="9970" width="9.875" style="96" customWidth="1"/>
    <col min="9971" max="9971" width="8.5" style="96" customWidth="1"/>
    <col min="9972" max="10218" width="11" style="96"/>
    <col min="10219" max="10219" width="20.625" style="96" bestFit="1" customWidth="1"/>
    <col min="10220" max="10220" width="45.375" style="96" customWidth="1"/>
    <col min="10221" max="10221" width="34" style="96" customWidth="1"/>
    <col min="10222" max="10222" width="9.625" style="96" bestFit="1" customWidth="1"/>
    <col min="10223" max="10223" width="8.5" style="96" customWidth="1"/>
    <col min="10224" max="10224" width="7.375" style="96" bestFit="1" customWidth="1"/>
    <col min="10225" max="10225" width="19.125" style="96" customWidth="1"/>
    <col min="10226" max="10226" width="9.875" style="96" customWidth="1"/>
    <col min="10227" max="10227" width="8.5" style="96" customWidth="1"/>
    <col min="10228" max="10474" width="11" style="96"/>
    <col min="10475" max="10475" width="20.625" style="96" bestFit="1" customWidth="1"/>
    <col min="10476" max="10476" width="45.375" style="96" customWidth="1"/>
    <col min="10477" max="10477" width="34" style="96" customWidth="1"/>
    <col min="10478" max="10478" width="9.625" style="96" bestFit="1" customWidth="1"/>
    <col min="10479" max="10479" width="8.5" style="96" customWidth="1"/>
    <col min="10480" max="10480" width="7.375" style="96" bestFit="1" customWidth="1"/>
    <col min="10481" max="10481" width="19.125" style="96" customWidth="1"/>
    <col min="10482" max="10482" width="9.875" style="96" customWidth="1"/>
    <col min="10483" max="10483" width="8.5" style="96" customWidth="1"/>
    <col min="10484" max="10730" width="11" style="96"/>
    <col min="10731" max="10731" width="20.625" style="96" bestFit="1" customWidth="1"/>
    <col min="10732" max="10732" width="45.375" style="96" customWidth="1"/>
    <col min="10733" max="10733" width="34" style="96" customWidth="1"/>
    <col min="10734" max="10734" width="9.625" style="96" bestFit="1" customWidth="1"/>
    <col min="10735" max="10735" width="8.5" style="96" customWidth="1"/>
    <col min="10736" max="10736" width="7.375" style="96" bestFit="1" customWidth="1"/>
    <col min="10737" max="10737" width="19.125" style="96" customWidth="1"/>
    <col min="10738" max="10738" width="9.875" style="96" customWidth="1"/>
    <col min="10739" max="10739" width="8.5" style="96" customWidth="1"/>
    <col min="10740" max="10986" width="11" style="96"/>
    <col min="10987" max="10987" width="20.625" style="96" bestFit="1" customWidth="1"/>
    <col min="10988" max="10988" width="45.375" style="96" customWidth="1"/>
    <col min="10989" max="10989" width="34" style="96" customWidth="1"/>
    <col min="10990" max="10990" width="9.625" style="96" bestFit="1" customWidth="1"/>
    <col min="10991" max="10991" width="8.5" style="96" customWidth="1"/>
    <col min="10992" max="10992" width="7.375" style="96" bestFit="1" customWidth="1"/>
    <col min="10993" max="10993" width="19.125" style="96" customWidth="1"/>
    <col min="10994" max="10994" width="9.875" style="96" customWidth="1"/>
    <col min="10995" max="10995" width="8.5" style="96" customWidth="1"/>
    <col min="10996" max="11242" width="11" style="96"/>
    <col min="11243" max="11243" width="20.625" style="96" bestFit="1" customWidth="1"/>
    <col min="11244" max="11244" width="45.375" style="96" customWidth="1"/>
    <col min="11245" max="11245" width="34" style="96" customWidth="1"/>
    <col min="11246" max="11246" width="9.625" style="96" bestFit="1" customWidth="1"/>
    <col min="11247" max="11247" width="8.5" style="96" customWidth="1"/>
    <col min="11248" max="11248" width="7.375" style="96" bestFit="1" customWidth="1"/>
    <col min="11249" max="11249" width="19.125" style="96" customWidth="1"/>
    <col min="11250" max="11250" width="9.875" style="96" customWidth="1"/>
    <col min="11251" max="11251" width="8.5" style="96" customWidth="1"/>
    <col min="11252" max="11498" width="11" style="96"/>
    <col min="11499" max="11499" width="20.625" style="96" bestFit="1" customWidth="1"/>
    <col min="11500" max="11500" width="45.375" style="96" customWidth="1"/>
    <col min="11501" max="11501" width="34" style="96" customWidth="1"/>
    <col min="11502" max="11502" width="9.625" style="96" bestFit="1" customWidth="1"/>
    <col min="11503" max="11503" width="8.5" style="96" customWidth="1"/>
    <col min="11504" max="11504" width="7.375" style="96" bestFit="1" customWidth="1"/>
    <col min="11505" max="11505" width="19.125" style="96" customWidth="1"/>
    <col min="11506" max="11506" width="9.875" style="96" customWidth="1"/>
    <col min="11507" max="11507" width="8.5" style="96" customWidth="1"/>
    <col min="11508" max="11754" width="11" style="96"/>
    <col min="11755" max="11755" width="20.625" style="96" bestFit="1" customWidth="1"/>
    <col min="11756" max="11756" width="45.375" style="96" customWidth="1"/>
    <col min="11757" max="11757" width="34" style="96" customWidth="1"/>
    <col min="11758" max="11758" width="9.625" style="96" bestFit="1" customWidth="1"/>
    <col min="11759" max="11759" width="8.5" style="96" customWidth="1"/>
    <col min="11760" max="11760" width="7.375" style="96" bestFit="1" customWidth="1"/>
    <col min="11761" max="11761" width="19.125" style="96" customWidth="1"/>
    <col min="11762" max="11762" width="9.875" style="96" customWidth="1"/>
    <col min="11763" max="11763" width="8.5" style="96" customWidth="1"/>
    <col min="11764" max="12010" width="11" style="96"/>
    <col min="12011" max="12011" width="20.625" style="96" bestFit="1" customWidth="1"/>
    <col min="12012" max="12012" width="45.375" style="96" customWidth="1"/>
    <col min="12013" max="12013" width="34" style="96" customWidth="1"/>
    <col min="12014" max="12014" width="9.625" style="96" bestFit="1" customWidth="1"/>
    <col min="12015" max="12015" width="8.5" style="96" customWidth="1"/>
    <col min="12016" max="12016" width="7.375" style="96" bestFit="1" customWidth="1"/>
    <col min="12017" max="12017" width="19.125" style="96" customWidth="1"/>
    <col min="12018" max="12018" width="9.875" style="96" customWidth="1"/>
    <col min="12019" max="12019" width="8.5" style="96" customWidth="1"/>
    <col min="12020" max="12266" width="11" style="96"/>
    <col min="12267" max="12267" width="20.625" style="96" bestFit="1" customWidth="1"/>
    <col min="12268" max="12268" width="45.375" style="96" customWidth="1"/>
    <col min="12269" max="12269" width="34" style="96" customWidth="1"/>
    <col min="12270" max="12270" width="9.625" style="96" bestFit="1" customWidth="1"/>
    <col min="12271" max="12271" width="8.5" style="96" customWidth="1"/>
    <col min="12272" max="12272" width="7.375" style="96" bestFit="1" customWidth="1"/>
    <col min="12273" max="12273" width="19.125" style="96" customWidth="1"/>
    <col min="12274" max="12274" width="9.875" style="96" customWidth="1"/>
    <col min="12275" max="12275" width="8.5" style="96" customWidth="1"/>
    <col min="12276" max="12522" width="11" style="96"/>
    <col min="12523" max="12523" width="20.625" style="96" bestFit="1" customWidth="1"/>
    <col min="12524" max="12524" width="45.375" style="96" customWidth="1"/>
    <col min="12525" max="12525" width="34" style="96" customWidth="1"/>
    <col min="12526" max="12526" width="9.625" style="96" bestFit="1" customWidth="1"/>
    <col min="12527" max="12527" width="8.5" style="96" customWidth="1"/>
    <col min="12528" max="12528" width="7.375" style="96" bestFit="1" customWidth="1"/>
    <col min="12529" max="12529" width="19.125" style="96" customWidth="1"/>
    <col min="12530" max="12530" width="9.875" style="96" customWidth="1"/>
    <col min="12531" max="12531" width="8.5" style="96" customWidth="1"/>
    <col min="12532" max="12778" width="11" style="96"/>
    <col min="12779" max="12779" width="20.625" style="96" bestFit="1" customWidth="1"/>
    <col min="12780" max="12780" width="45.375" style="96" customWidth="1"/>
    <col min="12781" max="12781" width="34" style="96" customWidth="1"/>
    <col min="12782" max="12782" width="9.625" style="96" bestFit="1" customWidth="1"/>
    <col min="12783" max="12783" width="8.5" style="96" customWidth="1"/>
    <col min="12784" max="12784" width="7.375" style="96" bestFit="1" customWidth="1"/>
    <col min="12785" max="12785" width="19.125" style="96" customWidth="1"/>
    <col min="12786" max="12786" width="9.875" style="96" customWidth="1"/>
    <col min="12787" max="12787" width="8.5" style="96" customWidth="1"/>
    <col min="12788" max="13034" width="11" style="96"/>
    <col min="13035" max="13035" width="20.625" style="96" bestFit="1" customWidth="1"/>
    <col min="13036" max="13036" width="45.375" style="96" customWidth="1"/>
    <col min="13037" max="13037" width="34" style="96" customWidth="1"/>
    <col min="13038" max="13038" width="9.625" style="96" bestFit="1" customWidth="1"/>
    <col min="13039" max="13039" width="8.5" style="96" customWidth="1"/>
    <col min="13040" max="13040" width="7.375" style="96" bestFit="1" customWidth="1"/>
    <col min="13041" max="13041" width="19.125" style="96" customWidth="1"/>
    <col min="13042" max="13042" width="9.875" style="96" customWidth="1"/>
    <col min="13043" max="13043" width="8.5" style="96" customWidth="1"/>
    <col min="13044" max="13290" width="11" style="96"/>
    <col min="13291" max="13291" width="20.625" style="96" bestFit="1" customWidth="1"/>
    <col min="13292" max="13292" width="45.375" style="96" customWidth="1"/>
    <col min="13293" max="13293" width="34" style="96" customWidth="1"/>
    <col min="13294" max="13294" width="9.625" style="96" bestFit="1" customWidth="1"/>
    <col min="13295" max="13295" width="8.5" style="96" customWidth="1"/>
    <col min="13296" max="13296" width="7.375" style="96" bestFit="1" customWidth="1"/>
    <col min="13297" max="13297" width="19.125" style="96" customWidth="1"/>
    <col min="13298" max="13298" width="9.875" style="96" customWidth="1"/>
    <col min="13299" max="13299" width="8.5" style="96" customWidth="1"/>
    <col min="13300" max="13546" width="11" style="96"/>
    <col min="13547" max="13547" width="20.625" style="96" bestFit="1" customWidth="1"/>
    <col min="13548" max="13548" width="45.375" style="96" customWidth="1"/>
    <col min="13549" max="13549" width="34" style="96" customWidth="1"/>
    <col min="13550" max="13550" width="9.625" style="96" bestFit="1" customWidth="1"/>
    <col min="13551" max="13551" width="8.5" style="96" customWidth="1"/>
    <col min="13552" max="13552" width="7.375" style="96" bestFit="1" customWidth="1"/>
    <col min="13553" max="13553" width="19.125" style="96" customWidth="1"/>
    <col min="13554" max="13554" width="9.875" style="96" customWidth="1"/>
    <col min="13555" max="13555" width="8.5" style="96" customWidth="1"/>
    <col min="13556" max="13802" width="11" style="96"/>
    <col min="13803" max="13803" width="20.625" style="96" bestFit="1" customWidth="1"/>
    <col min="13804" max="13804" width="45.375" style="96" customWidth="1"/>
    <col min="13805" max="13805" width="34" style="96" customWidth="1"/>
    <col min="13806" max="13806" width="9.625" style="96" bestFit="1" customWidth="1"/>
    <col min="13807" max="13807" width="8.5" style="96" customWidth="1"/>
    <col min="13808" max="13808" width="7.375" style="96" bestFit="1" customWidth="1"/>
    <col min="13809" max="13809" width="19.125" style="96" customWidth="1"/>
    <col min="13810" max="13810" width="9.875" style="96" customWidth="1"/>
    <col min="13811" max="13811" width="8.5" style="96" customWidth="1"/>
    <col min="13812" max="14058" width="11" style="96"/>
    <col min="14059" max="14059" width="20.625" style="96" bestFit="1" customWidth="1"/>
    <col min="14060" max="14060" width="45.375" style="96" customWidth="1"/>
    <col min="14061" max="14061" width="34" style="96" customWidth="1"/>
    <col min="14062" max="14062" width="9.625" style="96" bestFit="1" customWidth="1"/>
    <col min="14063" max="14063" width="8.5" style="96" customWidth="1"/>
    <col min="14064" max="14064" width="7.375" style="96" bestFit="1" customWidth="1"/>
    <col min="14065" max="14065" width="19.125" style="96" customWidth="1"/>
    <col min="14066" max="14066" width="9.875" style="96" customWidth="1"/>
    <col min="14067" max="14067" width="8.5" style="96" customWidth="1"/>
    <col min="14068" max="14314" width="11" style="96"/>
    <col min="14315" max="14315" width="20.625" style="96" bestFit="1" customWidth="1"/>
    <col min="14316" max="14316" width="45.375" style="96" customWidth="1"/>
    <col min="14317" max="14317" width="34" style="96" customWidth="1"/>
    <col min="14318" max="14318" width="9.625" style="96" bestFit="1" customWidth="1"/>
    <col min="14319" max="14319" width="8.5" style="96" customWidth="1"/>
    <col min="14320" max="14320" width="7.375" style="96" bestFit="1" customWidth="1"/>
    <col min="14321" max="14321" width="19.125" style="96" customWidth="1"/>
    <col min="14322" max="14322" width="9.875" style="96" customWidth="1"/>
    <col min="14323" max="14323" width="8.5" style="96" customWidth="1"/>
    <col min="14324" max="14570" width="11" style="96"/>
    <col min="14571" max="14571" width="20.625" style="96" bestFit="1" customWidth="1"/>
    <col min="14572" max="14572" width="45.375" style="96" customWidth="1"/>
    <col min="14573" max="14573" width="34" style="96" customWidth="1"/>
    <col min="14574" max="14574" width="9.625" style="96" bestFit="1" customWidth="1"/>
    <col min="14575" max="14575" width="8.5" style="96" customWidth="1"/>
    <col min="14576" max="14576" width="7.375" style="96" bestFit="1" customWidth="1"/>
    <col min="14577" max="14577" width="19.125" style="96" customWidth="1"/>
    <col min="14578" max="14578" width="9.875" style="96" customWidth="1"/>
    <col min="14579" max="14579" width="8.5" style="96" customWidth="1"/>
    <col min="14580" max="14826" width="11" style="96"/>
    <col min="14827" max="14827" width="20.625" style="96" bestFit="1" customWidth="1"/>
    <col min="14828" max="14828" width="45.375" style="96" customWidth="1"/>
    <col min="14829" max="14829" width="34" style="96" customWidth="1"/>
    <col min="14830" max="14830" width="9.625" style="96" bestFit="1" customWidth="1"/>
    <col min="14831" max="14831" width="8.5" style="96" customWidth="1"/>
    <col min="14832" max="14832" width="7.375" style="96" bestFit="1" customWidth="1"/>
    <col min="14833" max="14833" width="19.125" style="96" customWidth="1"/>
    <col min="14834" max="14834" width="9.875" style="96" customWidth="1"/>
    <col min="14835" max="14835" width="8.5" style="96" customWidth="1"/>
    <col min="14836" max="15082" width="11" style="96"/>
    <col min="15083" max="15083" width="20.625" style="96" bestFit="1" customWidth="1"/>
    <col min="15084" max="15084" width="45.375" style="96" customWidth="1"/>
    <col min="15085" max="15085" width="34" style="96" customWidth="1"/>
    <col min="15086" max="15086" width="9.625" style="96" bestFit="1" customWidth="1"/>
    <col min="15087" max="15087" width="8.5" style="96" customWidth="1"/>
    <col min="15088" max="15088" width="7.375" style="96" bestFit="1" customWidth="1"/>
    <col min="15089" max="15089" width="19.125" style="96" customWidth="1"/>
    <col min="15090" max="15090" width="9.875" style="96" customWidth="1"/>
    <col min="15091" max="15091" width="8.5" style="96" customWidth="1"/>
    <col min="15092" max="15338" width="11" style="96"/>
    <col min="15339" max="15339" width="20.625" style="96" bestFit="1" customWidth="1"/>
    <col min="15340" max="15340" width="45.375" style="96" customWidth="1"/>
    <col min="15341" max="15341" width="34" style="96" customWidth="1"/>
    <col min="15342" max="15342" width="9.625" style="96" bestFit="1" customWidth="1"/>
    <col min="15343" max="15343" width="8.5" style="96" customWidth="1"/>
    <col min="15344" max="15344" width="7.375" style="96" bestFit="1" customWidth="1"/>
    <col min="15345" max="15345" width="19.125" style="96" customWidth="1"/>
    <col min="15346" max="15346" width="9.875" style="96" customWidth="1"/>
    <col min="15347" max="15347" width="8.5" style="96" customWidth="1"/>
    <col min="15348" max="15594" width="11" style="96"/>
    <col min="15595" max="15595" width="20.625" style="96" bestFit="1" customWidth="1"/>
    <col min="15596" max="15596" width="45.375" style="96" customWidth="1"/>
    <col min="15597" max="15597" width="34" style="96" customWidth="1"/>
    <col min="15598" max="15598" width="9.625" style="96" bestFit="1" customWidth="1"/>
    <col min="15599" max="15599" width="8.5" style="96" customWidth="1"/>
    <col min="15600" max="15600" width="7.375" style="96" bestFit="1" customWidth="1"/>
    <col min="15601" max="15601" width="19.125" style="96" customWidth="1"/>
    <col min="15602" max="15602" width="9.875" style="96" customWidth="1"/>
    <col min="15603" max="15603" width="8.5" style="96" customWidth="1"/>
    <col min="15604" max="15850" width="11" style="96"/>
    <col min="15851" max="15851" width="20.625" style="96" bestFit="1" customWidth="1"/>
    <col min="15852" max="15852" width="45.375" style="96" customWidth="1"/>
    <col min="15853" max="15853" width="34" style="96" customWidth="1"/>
    <col min="15854" max="15854" width="9.625" style="96" bestFit="1" customWidth="1"/>
    <col min="15855" max="15855" width="8.5" style="96" customWidth="1"/>
    <col min="15856" max="15856" width="7.375" style="96" bestFit="1" customWidth="1"/>
    <col min="15857" max="15857" width="19.125" style="96" customWidth="1"/>
    <col min="15858" max="15858" width="9.875" style="96" customWidth="1"/>
    <col min="15859" max="15859" width="8.5" style="96" customWidth="1"/>
    <col min="15860" max="16106" width="11" style="96"/>
    <col min="16107" max="16107" width="20.625" style="96" bestFit="1" customWidth="1"/>
    <col min="16108" max="16108" width="45.375" style="96" customWidth="1"/>
    <col min="16109" max="16109" width="34" style="96" customWidth="1"/>
    <col min="16110" max="16110" width="9.625" style="96" bestFit="1" customWidth="1"/>
    <col min="16111" max="16111" width="8.5" style="96" customWidth="1"/>
    <col min="16112" max="16112" width="7.375" style="96" bestFit="1" customWidth="1"/>
    <col min="16113" max="16113" width="19.125" style="96" customWidth="1"/>
    <col min="16114" max="16114" width="9.875" style="96" customWidth="1"/>
    <col min="16115" max="16115" width="8.5" style="96" customWidth="1"/>
    <col min="16116" max="16384" width="11" style="96"/>
  </cols>
  <sheetData>
    <row r="1" spans="1:7" s="154" customFormat="1">
      <c r="A1" s="246"/>
      <c r="B1" s="246"/>
      <c r="C1" s="246"/>
      <c r="D1" s="156"/>
      <c r="E1" s="156"/>
      <c r="F1" s="156"/>
      <c r="G1" s="155"/>
    </row>
    <row r="2" spans="1:7">
      <c r="A2" s="100" t="s">
        <v>0</v>
      </c>
      <c r="B2" s="100" t="s">
        <v>197</v>
      </c>
    </row>
    <row r="3" spans="1:7">
      <c r="A3" s="100" t="s">
        <v>9</v>
      </c>
      <c r="B3" s="153">
        <v>43512</v>
      </c>
    </row>
    <row r="4" spans="1:7">
      <c r="A4" s="100" t="s">
        <v>10</v>
      </c>
      <c r="B4" s="152" t="s">
        <v>195</v>
      </c>
    </row>
    <row r="5" spans="1:7">
      <c r="A5" s="100" t="s">
        <v>194</v>
      </c>
      <c r="B5" s="100" t="s">
        <v>198</v>
      </c>
    </row>
    <row r="6" spans="1:7">
      <c r="A6" s="100" t="s">
        <v>11</v>
      </c>
      <c r="B6" s="100" t="s">
        <v>199</v>
      </c>
    </row>
    <row r="7" spans="1:7">
      <c r="A7" s="100" t="s">
        <v>192</v>
      </c>
      <c r="B7" s="247" t="s">
        <v>200</v>
      </c>
      <c r="C7" s="248"/>
      <c r="D7" s="248"/>
      <c r="E7" s="248"/>
      <c r="F7" s="248"/>
      <c r="G7" s="248"/>
    </row>
    <row r="8" spans="1:7" s="97" customFormat="1">
      <c r="A8" s="249" t="s">
        <v>191</v>
      </c>
      <c r="B8" s="249"/>
      <c r="C8" s="151" t="s">
        <v>190</v>
      </c>
      <c r="D8" s="105" t="s">
        <v>189</v>
      </c>
      <c r="E8" s="105" t="s">
        <v>1</v>
      </c>
      <c r="F8" s="105" t="s">
        <v>2</v>
      </c>
      <c r="G8" s="149" t="s">
        <v>188</v>
      </c>
    </row>
    <row r="9" spans="1:7" s="97" customFormat="1">
      <c r="A9" s="250" t="s">
        <v>201</v>
      </c>
      <c r="B9" s="251" t="s">
        <v>202</v>
      </c>
      <c r="C9" s="33" t="s">
        <v>203</v>
      </c>
      <c r="D9" s="136">
        <v>700</v>
      </c>
      <c r="E9" s="38">
        <v>2</v>
      </c>
      <c r="F9" s="38">
        <v>150</v>
      </c>
      <c r="G9" s="38" t="s">
        <v>204</v>
      </c>
    </row>
    <row r="10" spans="1:7" s="97" customFormat="1">
      <c r="A10" s="250"/>
      <c r="B10" s="251"/>
      <c r="C10" s="33" t="s">
        <v>205</v>
      </c>
      <c r="D10" s="136">
        <v>1600</v>
      </c>
      <c r="E10" s="38">
        <v>2</v>
      </c>
      <c r="F10" s="38">
        <v>10</v>
      </c>
      <c r="G10" s="38" t="s">
        <v>204</v>
      </c>
    </row>
    <row r="11" spans="1:7" s="97" customFormat="1">
      <c r="A11" s="250"/>
      <c r="B11" s="251"/>
      <c r="C11" s="33" t="s">
        <v>206</v>
      </c>
      <c r="D11" s="136">
        <v>700</v>
      </c>
      <c r="E11" s="38">
        <v>2</v>
      </c>
      <c r="F11" s="38">
        <v>150</v>
      </c>
      <c r="G11" s="38">
        <f t="shared" ref="G11:G19" si="0">D11*E11*F11</f>
        <v>210000</v>
      </c>
    </row>
    <row r="12" spans="1:7" s="97" customFormat="1">
      <c r="A12" s="250"/>
      <c r="B12" s="251" t="s">
        <v>207</v>
      </c>
      <c r="C12" s="33" t="s">
        <v>203</v>
      </c>
      <c r="D12" s="136">
        <v>600</v>
      </c>
      <c r="E12" s="38">
        <v>2</v>
      </c>
      <c r="F12" s="38">
        <v>70</v>
      </c>
      <c r="G12" s="38" t="s">
        <v>204</v>
      </c>
    </row>
    <row r="13" spans="1:7" s="97" customFormat="1">
      <c r="A13" s="250"/>
      <c r="B13" s="251"/>
      <c r="C13" s="33" t="s">
        <v>206</v>
      </c>
      <c r="D13" s="136">
        <v>600</v>
      </c>
      <c r="E13" s="38">
        <v>2</v>
      </c>
      <c r="F13" s="38">
        <v>200</v>
      </c>
      <c r="G13" s="38">
        <f t="shared" si="0"/>
        <v>240000</v>
      </c>
    </row>
    <row r="14" spans="1:7" s="97" customFormat="1">
      <c r="A14" s="250"/>
      <c r="B14" s="251" t="s">
        <v>208</v>
      </c>
      <c r="C14" s="33" t="s">
        <v>203</v>
      </c>
      <c r="D14" s="136">
        <v>500</v>
      </c>
      <c r="E14" s="38">
        <v>2</v>
      </c>
      <c r="F14" s="38">
        <v>30</v>
      </c>
      <c r="G14" s="38" t="s">
        <v>204</v>
      </c>
    </row>
    <row r="15" spans="1:7" s="97" customFormat="1">
      <c r="A15" s="250"/>
      <c r="B15" s="251"/>
      <c r="C15" s="33" t="s">
        <v>206</v>
      </c>
      <c r="D15" s="136">
        <v>500</v>
      </c>
      <c r="E15" s="38">
        <v>2</v>
      </c>
      <c r="F15" s="38">
        <v>100</v>
      </c>
      <c r="G15" s="38">
        <f t="shared" si="0"/>
        <v>100000</v>
      </c>
    </row>
    <row r="16" spans="1:7" s="97" customFormat="1">
      <c r="A16" s="250"/>
      <c r="B16" s="252" t="s">
        <v>209</v>
      </c>
      <c r="C16" s="33" t="s">
        <v>203</v>
      </c>
      <c r="D16" s="136">
        <v>500</v>
      </c>
      <c r="E16" s="38">
        <v>2</v>
      </c>
      <c r="F16" s="38">
        <v>30</v>
      </c>
      <c r="G16" s="38" t="s">
        <v>204</v>
      </c>
    </row>
    <row r="17" spans="1:14" s="97" customFormat="1">
      <c r="A17" s="250"/>
      <c r="B17" s="252"/>
      <c r="C17" s="33" t="s">
        <v>206</v>
      </c>
      <c r="D17" s="136">
        <v>500</v>
      </c>
      <c r="E17" s="38">
        <v>2</v>
      </c>
      <c r="F17" s="38">
        <v>240</v>
      </c>
      <c r="G17" s="38">
        <f t="shared" si="0"/>
        <v>240000</v>
      </c>
    </row>
    <row r="18" spans="1:14" s="97" customFormat="1">
      <c r="A18" s="250"/>
      <c r="B18" s="253" t="s">
        <v>210</v>
      </c>
      <c r="C18" s="33" t="s">
        <v>203</v>
      </c>
      <c r="D18" s="38">
        <v>580</v>
      </c>
      <c r="E18" s="38">
        <v>2</v>
      </c>
      <c r="F18" s="38">
        <v>20</v>
      </c>
      <c r="G18" s="38" t="s">
        <v>204</v>
      </c>
    </row>
    <row r="19" spans="1:14" s="97" customFormat="1">
      <c r="A19" s="250"/>
      <c r="B19" s="253"/>
      <c r="C19" s="33" t="s">
        <v>206</v>
      </c>
      <c r="D19" s="38">
        <v>580</v>
      </c>
      <c r="E19" s="38">
        <v>2</v>
      </c>
      <c r="F19" s="38">
        <v>310</v>
      </c>
      <c r="G19" s="38">
        <f t="shared" si="0"/>
        <v>359600</v>
      </c>
    </row>
    <row r="20" spans="1:14" s="97" customFormat="1">
      <c r="A20" s="250"/>
      <c r="B20" s="254" t="s">
        <v>114</v>
      </c>
      <c r="C20" s="254"/>
      <c r="D20" s="254"/>
      <c r="E20" s="254"/>
      <c r="F20" s="254"/>
      <c r="G20" s="107">
        <f>SUM(G11:G19)</f>
        <v>1149600</v>
      </c>
      <c r="H20" s="102"/>
      <c r="I20" s="102"/>
      <c r="J20" s="102"/>
      <c r="K20" s="102"/>
      <c r="L20" s="102"/>
      <c r="M20" s="102"/>
      <c r="N20" s="102"/>
    </row>
    <row r="21" spans="1:14" s="97" customFormat="1" ht="33">
      <c r="A21" s="250" t="s">
        <v>211</v>
      </c>
      <c r="B21" s="252" t="s">
        <v>212</v>
      </c>
      <c r="C21" s="33" t="s">
        <v>213</v>
      </c>
      <c r="D21" s="138">
        <v>258</v>
      </c>
      <c r="E21" s="42">
        <v>1</v>
      </c>
      <c r="F21" s="158">
        <v>300</v>
      </c>
      <c r="G21" s="42">
        <f>D21*E21*F21</f>
        <v>77400</v>
      </c>
      <c r="H21" s="102"/>
      <c r="I21" s="102"/>
      <c r="J21" s="102"/>
      <c r="K21" s="102"/>
      <c r="L21" s="102"/>
      <c r="M21" s="102"/>
      <c r="N21" s="102"/>
    </row>
    <row r="22" spans="1:14" s="97" customFormat="1" ht="45.6" customHeight="1">
      <c r="A22" s="250"/>
      <c r="B22" s="252"/>
      <c r="C22" s="33" t="s">
        <v>214</v>
      </c>
      <c r="D22" s="138">
        <v>258</v>
      </c>
      <c r="E22" s="42">
        <v>1</v>
      </c>
      <c r="F22" s="158">
        <v>270</v>
      </c>
      <c r="G22" s="42">
        <f t="shared" ref="G22:G36" si="1">D22*E22*F22</f>
        <v>69660</v>
      </c>
      <c r="H22" s="102"/>
      <c r="I22" s="102"/>
      <c r="J22" s="102"/>
      <c r="K22" s="102"/>
      <c r="L22" s="102"/>
      <c r="M22" s="102"/>
      <c r="N22" s="102"/>
    </row>
    <row r="23" spans="1:14" s="97" customFormat="1" ht="33">
      <c r="A23" s="250"/>
      <c r="B23" s="252"/>
      <c r="C23" s="33" t="s">
        <v>215</v>
      </c>
      <c r="D23" s="138">
        <v>218</v>
      </c>
      <c r="E23" s="42">
        <v>1</v>
      </c>
      <c r="F23" s="158">
        <v>130</v>
      </c>
      <c r="G23" s="42">
        <f t="shared" si="1"/>
        <v>28340</v>
      </c>
      <c r="H23" s="102"/>
      <c r="I23" s="102"/>
      <c r="J23" s="102"/>
      <c r="K23" s="102"/>
      <c r="L23" s="102"/>
      <c r="M23" s="102"/>
      <c r="N23" s="102"/>
    </row>
    <row r="24" spans="1:14" s="97" customFormat="1" ht="49.5">
      <c r="A24" s="250"/>
      <c r="B24" s="252"/>
      <c r="C24" s="33" t="s">
        <v>216</v>
      </c>
      <c r="D24" s="138">
        <v>218</v>
      </c>
      <c r="E24" s="42">
        <v>1</v>
      </c>
      <c r="F24" s="158">
        <v>270</v>
      </c>
      <c r="G24" s="42">
        <f t="shared" si="1"/>
        <v>58860</v>
      </c>
      <c r="H24" s="102"/>
      <c r="I24" s="102"/>
      <c r="J24" s="102"/>
      <c r="K24" s="102"/>
      <c r="L24" s="102"/>
      <c r="M24" s="102"/>
      <c r="N24" s="102"/>
    </row>
    <row r="25" spans="1:14" s="97" customFormat="1" ht="33">
      <c r="A25" s="250"/>
      <c r="B25" s="252"/>
      <c r="C25" s="33" t="s">
        <v>217</v>
      </c>
      <c r="D25" s="138">
        <v>218</v>
      </c>
      <c r="E25" s="42">
        <v>1</v>
      </c>
      <c r="F25" s="158">
        <v>330</v>
      </c>
      <c r="G25" s="42">
        <f t="shared" si="1"/>
        <v>71940</v>
      </c>
      <c r="H25" s="102"/>
      <c r="I25" s="102"/>
      <c r="J25" s="102"/>
      <c r="K25" s="102"/>
      <c r="L25" s="102"/>
      <c r="M25" s="102"/>
      <c r="N25" s="102"/>
    </row>
    <row r="26" spans="1:14" s="97" customFormat="1" ht="33">
      <c r="A26" s="250"/>
      <c r="B26" s="118" t="s">
        <v>218</v>
      </c>
      <c r="C26" s="132" t="s">
        <v>219</v>
      </c>
      <c r="D26" s="131">
        <v>218</v>
      </c>
      <c r="E26" s="38">
        <v>1</v>
      </c>
      <c r="F26" s="142">
        <v>1300</v>
      </c>
      <c r="G26" s="42">
        <f t="shared" si="1"/>
        <v>283400</v>
      </c>
      <c r="H26" s="102"/>
      <c r="I26" s="102"/>
      <c r="J26" s="102"/>
      <c r="K26" s="102"/>
      <c r="L26" s="102"/>
      <c r="M26" s="102"/>
      <c r="N26" s="102"/>
    </row>
    <row r="27" spans="1:14" s="106" customFormat="1">
      <c r="A27" s="250"/>
      <c r="B27" s="33" t="s">
        <v>220</v>
      </c>
      <c r="C27" s="133" t="s">
        <v>221</v>
      </c>
      <c r="D27" s="131">
        <v>80</v>
      </c>
      <c r="E27" s="142">
        <v>1</v>
      </c>
      <c r="F27" s="142">
        <v>1300</v>
      </c>
      <c r="G27" s="42">
        <f t="shared" si="1"/>
        <v>104000</v>
      </c>
      <c r="H27" s="102"/>
      <c r="I27" s="102"/>
      <c r="J27" s="102"/>
      <c r="K27" s="102"/>
      <c r="L27" s="102"/>
      <c r="M27" s="102"/>
      <c r="N27" s="102"/>
    </row>
    <row r="28" spans="1:14" s="106" customFormat="1" ht="33">
      <c r="A28" s="250"/>
      <c r="B28" s="253" t="s">
        <v>222</v>
      </c>
      <c r="C28" s="132" t="s">
        <v>223</v>
      </c>
      <c r="D28" s="131">
        <v>500</v>
      </c>
      <c r="E28" s="142">
        <v>1</v>
      </c>
      <c r="F28" s="142">
        <v>20</v>
      </c>
      <c r="G28" s="42">
        <f t="shared" si="1"/>
        <v>10000</v>
      </c>
      <c r="H28" s="102"/>
      <c r="I28" s="102"/>
      <c r="J28" s="102"/>
      <c r="K28" s="102"/>
      <c r="L28" s="102"/>
      <c r="M28" s="102"/>
      <c r="N28" s="102"/>
    </row>
    <row r="29" spans="1:14" s="106" customFormat="1" ht="33">
      <c r="A29" s="250"/>
      <c r="B29" s="253"/>
      <c r="C29" s="132" t="s">
        <v>224</v>
      </c>
      <c r="D29" s="131">
        <v>500</v>
      </c>
      <c r="E29" s="142">
        <v>1</v>
      </c>
      <c r="F29" s="142">
        <v>45</v>
      </c>
      <c r="G29" s="42">
        <f t="shared" si="1"/>
        <v>22500</v>
      </c>
      <c r="H29" s="102"/>
      <c r="I29" s="102"/>
      <c r="J29" s="102"/>
      <c r="K29" s="102"/>
      <c r="L29" s="102"/>
      <c r="M29" s="102"/>
      <c r="N29" s="102"/>
    </row>
    <row r="30" spans="1:14" s="106" customFormat="1" ht="33">
      <c r="A30" s="250"/>
      <c r="B30" s="253"/>
      <c r="C30" s="132" t="s">
        <v>225</v>
      </c>
      <c r="D30" s="131">
        <v>4180</v>
      </c>
      <c r="E30" s="142">
        <v>1</v>
      </c>
      <c r="F30" s="142">
        <v>115</v>
      </c>
      <c r="G30" s="42">
        <f t="shared" si="1"/>
        <v>480700</v>
      </c>
      <c r="H30" s="102"/>
      <c r="I30" s="102"/>
      <c r="J30" s="102"/>
      <c r="K30" s="102"/>
      <c r="L30" s="102"/>
      <c r="M30" s="102"/>
      <c r="N30" s="102"/>
    </row>
    <row r="31" spans="1:14" s="106" customFormat="1">
      <c r="A31" s="250"/>
      <c r="B31" s="253"/>
      <c r="C31" s="132" t="s">
        <v>13</v>
      </c>
      <c r="D31" s="131">
        <v>76</v>
      </c>
      <c r="E31" s="142">
        <v>1</v>
      </c>
      <c r="F31" s="142">
        <v>1300</v>
      </c>
      <c r="G31" s="42">
        <f t="shared" si="1"/>
        <v>98800</v>
      </c>
      <c r="H31" s="102"/>
      <c r="I31" s="102"/>
      <c r="J31" s="102"/>
      <c r="K31" s="102"/>
      <c r="L31" s="102"/>
      <c r="M31" s="102"/>
      <c r="N31" s="102"/>
    </row>
    <row r="32" spans="1:14" s="106" customFormat="1">
      <c r="A32" s="250"/>
      <c r="B32" s="253"/>
      <c r="C32" s="133" t="s">
        <v>226</v>
      </c>
      <c r="D32" s="131">
        <v>10000</v>
      </c>
      <c r="E32" s="142">
        <v>1</v>
      </c>
      <c r="F32" s="142">
        <v>1</v>
      </c>
      <c r="G32" s="42">
        <f t="shared" si="1"/>
        <v>10000</v>
      </c>
      <c r="H32" s="102"/>
      <c r="I32" s="102"/>
      <c r="J32" s="102"/>
      <c r="K32" s="102"/>
      <c r="L32" s="102"/>
      <c r="M32" s="102"/>
      <c r="N32" s="102"/>
    </row>
    <row r="33" spans="1:14" s="106" customFormat="1" ht="49.5">
      <c r="A33" s="250"/>
      <c r="B33" s="253"/>
      <c r="C33" s="132" t="s">
        <v>102</v>
      </c>
      <c r="D33" s="131">
        <v>130000</v>
      </c>
      <c r="E33" s="142">
        <v>1</v>
      </c>
      <c r="F33" s="142">
        <v>1</v>
      </c>
      <c r="G33" s="42">
        <f t="shared" si="1"/>
        <v>130000</v>
      </c>
      <c r="H33" s="102"/>
      <c r="I33" s="102"/>
      <c r="J33" s="102"/>
      <c r="K33" s="102"/>
      <c r="L33" s="102"/>
      <c r="M33" s="102"/>
      <c r="N33" s="102"/>
    </row>
    <row r="34" spans="1:14" s="106" customFormat="1">
      <c r="A34" s="250"/>
      <c r="B34" s="253"/>
      <c r="C34" s="133" t="s">
        <v>227</v>
      </c>
      <c r="D34" s="131">
        <v>200</v>
      </c>
      <c r="E34" s="142">
        <v>1</v>
      </c>
      <c r="F34" s="142">
        <v>119</v>
      </c>
      <c r="G34" s="42">
        <f t="shared" si="1"/>
        <v>23800</v>
      </c>
      <c r="H34" s="102"/>
      <c r="I34" s="102"/>
      <c r="J34" s="102"/>
      <c r="K34" s="102"/>
      <c r="L34" s="102"/>
      <c r="M34" s="102"/>
      <c r="N34" s="102"/>
    </row>
    <row r="35" spans="1:14" s="106" customFormat="1" ht="33">
      <c r="A35" s="250"/>
      <c r="B35" s="63" t="s">
        <v>228</v>
      </c>
      <c r="C35" s="132" t="s">
        <v>229</v>
      </c>
      <c r="D35" s="131">
        <v>80</v>
      </c>
      <c r="E35" s="142">
        <v>1</v>
      </c>
      <c r="F35" s="142">
        <v>800</v>
      </c>
      <c r="G35" s="42">
        <f t="shared" si="1"/>
        <v>64000</v>
      </c>
      <c r="H35" s="102"/>
      <c r="I35" s="102"/>
      <c r="J35" s="102"/>
      <c r="K35" s="102"/>
      <c r="L35" s="102"/>
      <c r="M35" s="102"/>
      <c r="N35" s="102"/>
    </row>
    <row r="36" spans="1:14" s="97" customFormat="1">
      <c r="A36" s="250"/>
      <c r="B36" s="118" t="s">
        <v>230</v>
      </c>
      <c r="C36" s="33" t="s">
        <v>231</v>
      </c>
      <c r="D36" s="42">
        <v>500</v>
      </c>
      <c r="E36" s="42">
        <v>1</v>
      </c>
      <c r="F36" s="50">
        <v>80</v>
      </c>
      <c r="G36" s="42">
        <f t="shared" si="1"/>
        <v>40000</v>
      </c>
      <c r="H36" s="102"/>
      <c r="I36" s="102"/>
      <c r="J36" s="102"/>
      <c r="K36" s="102"/>
      <c r="L36" s="102"/>
      <c r="M36" s="102"/>
      <c r="N36" s="102"/>
    </row>
    <row r="37" spans="1:14" s="97" customFormat="1">
      <c r="A37" s="250"/>
      <c r="B37" s="254" t="s">
        <v>114</v>
      </c>
      <c r="C37" s="254"/>
      <c r="D37" s="254"/>
      <c r="E37" s="254"/>
      <c r="F37" s="254"/>
      <c r="G37" s="107">
        <f>SUM(G21:G36)</f>
        <v>1573400</v>
      </c>
      <c r="H37" s="102"/>
      <c r="I37" s="102"/>
      <c r="J37" s="102"/>
      <c r="K37" s="102"/>
      <c r="L37" s="102"/>
      <c r="M37" s="102"/>
      <c r="N37" s="102"/>
    </row>
    <row r="38" spans="1:14" s="97" customFormat="1" ht="49.5">
      <c r="A38" s="250" t="s">
        <v>162</v>
      </c>
      <c r="B38" s="253" t="s">
        <v>232</v>
      </c>
      <c r="C38" s="33" t="s">
        <v>233</v>
      </c>
      <c r="D38" s="136">
        <v>120000</v>
      </c>
      <c r="E38" s="42">
        <v>1</v>
      </c>
      <c r="F38" s="42">
        <v>2</v>
      </c>
      <c r="G38" s="42">
        <f>D38*E38*F38</f>
        <v>240000</v>
      </c>
      <c r="H38" s="102"/>
      <c r="I38" s="102"/>
      <c r="J38" s="102"/>
      <c r="K38" s="102"/>
      <c r="L38" s="102"/>
      <c r="M38" s="102"/>
      <c r="N38" s="102"/>
    </row>
    <row r="39" spans="1:14" s="97" customFormat="1" ht="33">
      <c r="A39" s="250"/>
      <c r="B39" s="253"/>
      <c r="C39" s="33" t="s">
        <v>234</v>
      </c>
      <c r="D39" s="136">
        <v>120000</v>
      </c>
      <c r="E39" s="42">
        <v>1</v>
      </c>
      <c r="F39" s="42">
        <v>1</v>
      </c>
      <c r="G39" s="42">
        <f t="shared" ref="G39:G48" si="2">D39*E39*F39</f>
        <v>120000</v>
      </c>
      <c r="H39" s="140"/>
      <c r="I39" s="140"/>
      <c r="J39" s="140"/>
      <c r="K39" s="140"/>
      <c r="L39" s="140"/>
      <c r="M39" s="140"/>
      <c r="N39" s="140"/>
    </row>
    <row r="40" spans="1:14" s="97" customFormat="1" ht="49.5">
      <c r="A40" s="250"/>
      <c r="B40" s="253"/>
      <c r="C40" s="33" t="s">
        <v>235</v>
      </c>
      <c r="D40" s="136">
        <v>80000</v>
      </c>
      <c r="E40" s="42">
        <v>1</v>
      </c>
      <c r="F40" s="42">
        <v>1</v>
      </c>
      <c r="G40" s="42">
        <f t="shared" si="2"/>
        <v>80000</v>
      </c>
      <c r="H40" s="102"/>
      <c r="I40" s="102"/>
      <c r="J40" s="102"/>
      <c r="K40" s="102"/>
      <c r="L40" s="102"/>
      <c r="M40" s="102"/>
      <c r="N40" s="102"/>
    </row>
    <row r="41" spans="1:14" s="97" customFormat="1" ht="49.5">
      <c r="A41" s="250"/>
      <c r="B41" s="253"/>
      <c r="C41" s="33" t="s">
        <v>236</v>
      </c>
      <c r="D41" s="136">
        <v>50000</v>
      </c>
      <c r="E41" s="42">
        <v>1</v>
      </c>
      <c r="F41" s="42">
        <v>2</v>
      </c>
      <c r="G41" s="42">
        <f t="shared" si="2"/>
        <v>100000</v>
      </c>
      <c r="H41" s="102"/>
      <c r="I41" s="102"/>
      <c r="J41" s="102"/>
      <c r="K41" s="102"/>
      <c r="L41" s="102"/>
      <c r="M41" s="102"/>
      <c r="N41" s="102"/>
    </row>
    <row r="42" spans="1:14" s="97" customFormat="1" ht="49.5">
      <c r="A42" s="250"/>
      <c r="B42" s="253"/>
      <c r="C42" s="33" t="s">
        <v>237</v>
      </c>
      <c r="D42" s="136">
        <v>50000</v>
      </c>
      <c r="E42" s="42">
        <v>1</v>
      </c>
      <c r="F42" s="42">
        <v>1</v>
      </c>
      <c r="G42" s="42">
        <f t="shared" si="2"/>
        <v>50000</v>
      </c>
      <c r="H42" s="102"/>
      <c r="I42" s="102"/>
      <c r="J42" s="102"/>
      <c r="K42" s="102"/>
      <c r="L42" s="102"/>
      <c r="M42" s="102"/>
      <c r="N42" s="102"/>
    </row>
    <row r="43" spans="1:14" s="106" customFormat="1">
      <c r="A43" s="250"/>
      <c r="B43" s="33" t="s">
        <v>238</v>
      </c>
      <c r="C43" s="20" t="s">
        <v>239</v>
      </c>
      <c r="D43" s="38">
        <v>200000</v>
      </c>
      <c r="E43" s="38">
        <v>1</v>
      </c>
      <c r="F43" s="43">
        <v>1</v>
      </c>
      <c r="G43" s="42">
        <f t="shared" si="2"/>
        <v>200000</v>
      </c>
      <c r="H43" s="102"/>
      <c r="I43" s="102"/>
      <c r="J43" s="102"/>
      <c r="K43" s="102"/>
      <c r="L43" s="102"/>
      <c r="M43" s="102"/>
      <c r="N43" s="102"/>
    </row>
    <row r="44" spans="1:14" s="159" customFormat="1">
      <c r="A44" s="250"/>
      <c r="B44" s="212" t="s">
        <v>14</v>
      </c>
      <c r="C44" s="33" t="s">
        <v>240</v>
      </c>
      <c r="D44" s="38">
        <v>2000</v>
      </c>
      <c r="E44" s="38">
        <v>5</v>
      </c>
      <c r="F44" s="38">
        <v>4</v>
      </c>
      <c r="G44" s="42">
        <f t="shared" si="2"/>
        <v>40000</v>
      </c>
    </row>
    <row r="45" spans="1:14" s="159" customFormat="1">
      <c r="A45" s="250"/>
      <c r="B45" s="212"/>
      <c r="C45" s="33" t="s">
        <v>241</v>
      </c>
      <c r="D45" s="38">
        <v>2000</v>
      </c>
      <c r="E45" s="38">
        <v>5</v>
      </c>
      <c r="F45" s="38">
        <v>1</v>
      </c>
      <c r="G45" s="42">
        <f t="shared" si="2"/>
        <v>10000</v>
      </c>
    </row>
    <row r="46" spans="1:14" s="159" customFormat="1">
      <c r="A46" s="250"/>
      <c r="B46" s="212"/>
      <c r="C46" s="33" t="s">
        <v>242</v>
      </c>
      <c r="D46" s="38">
        <v>2000</v>
      </c>
      <c r="E46" s="38">
        <v>5</v>
      </c>
      <c r="F46" s="38">
        <v>1</v>
      </c>
      <c r="G46" s="42">
        <f t="shared" si="2"/>
        <v>10000</v>
      </c>
    </row>
    <row r="47" spans="1:14" s="159" customFormat="1">
      <c r="A47" s="250"/>
      <c r="B47" s="212"/>
      <c r="C47" s="33" t="s">
        <v>243</v>
      </c>
      <c r="D47" s="38">
        <v>2000</v>
      </c>
      <c r="E47" s="38">
        <v>5</v>
      </c>
      <c r="F47" s="38">
        <v>1</v>
      </c>
      <c r="G47" s="42">
        <f t="shared" si="2"/>
        <v>10000</v>
      </c>
    </row>
    <row r="48" spans="1:14" s="159" customFormat="1">
      <c r="A48" s="250"/>
      <c r="B48" s="212"/>
      <c r="C48" s="33" t="s">
        <v>244</v>
      </c>
      <c r="D48" s="38">
        <v>2000</v>
      </c>
      <c r="E48" s="38">
        <v>5</v>
      </c>
      <c r="F48" s="38">
        <v>1</v>
      </c>
      <c r="G48" s="42">
        <f t="shared" si="2"/>
        <v>10000</v>
      </c>
    </row>
    <row r="49" spans="1:14" s="97" customFormat="1">
      <c r="A49" s="250"/>
      <c r="B49" s="254" t="s">
        <v>114</v>
      </c>
      <c r="C49" s="254"/>
      <c r="D49" s="254"/>
      <c r="E49" s="254"/>
      <c r="F49" s="254"/>
      <c r="G49" s="107">
        <f>SUM(G38:G48)</f>
        <v>870000</v>
      </c>
      <c r="H49" s="140"/>
      <c r="I49" s="140"/>
      <c r="J49" s="140"/>
      <c r="K49" s="140"/>
      <c r="L49" s="140"/>
      <c r="M49" s="140"/>
      <c r="N49" s="140"/>
    </row>
    <row r="50" spans="1:14" s="106" customFormat="1">
      <c r="A50" s="263" t="s">
        <v>26</v>
      </c>
      <c r="B50" s="264" t="s">
        <v>25</v>
      </c>
      <c r="C50" s="55" t="s">
        <v>151</v>
      </c>
      <c r="D50" s="265">
        <v>130000</v>
      </c>
      <c r="E50" s="49">
        <v>2</v>
      </c>
      <c r="F50" s="49">
        <v>1</v>
      </c>
      <c r="G50" s="258">
        <f>D50</f>
        <v>130000</v>
      </c>
      <c r="H50" s="102"/>
      <c r="I50" s="102"/>
      <c r="J50" s="102"/>
      <c r="K50" s="102"/>
      <c r="L50" s="102"/>
      <c r="M50" s="102"/>
      <c r="N50" s="102"/>
    </row>
    <row r="51" spans="1:14" s="106" customFormat="1">
      <c r="A51" s="263"/>
      <c r="B51" s="264"/>
      <c r="C51" s="55" t="s">
        <v>150</v>
      </c>
      <c r="D51" s="266"/>
      <c r="E51" s="49">
        <v>2</v>
      </c>
      <c r="F51" s="49">
        <v>1</v>
      </c>
      <c r="G51" s="259"/>
      <c r="H51" s="102"/>
      <c r="I51" s="102"/>
      <c r="J51" s="102"/>
      <c r="K51" s="102"/>
      <c r="L51" s="102"/>
      <c r="M51" s="102"/>
      <c r="N51" s="102"/>
    </row>
    <row r="52" spans="1:14" s="106" customFormat="1">
      <c r="A52" s="263"/>
      <c r="B52" s="264"/>
      <c r="C52" s="55" t="s">
        <v>149</v>
      </c>
      <c r="D52" s="266"/>
      <c r="E52" s="49">
        <v>2</v>
      </c>
      <c r="F52" s="49">
        <v>1</v>
      </c>
      <c r="G52" s="259"/>
      <c r="H52" s="102"/>
      <c r="I52" s="102"/>
      <c r="J52" s="102"/>
      <c r="K52" s="102"/>
      <c r="L52" s="102"/>
      <c r="M52" s="102"/>
      <c r="N52" s="102"/>
    </row>
    <row r="53" spans="1:14" s="106" customFormat="1" ht="33">
      <c r="A53" s="263"/>
      <c r="B53" s="264"/>
      <c r="C53" s="55" t="s">
        <v>36</v>
      </c>
      <c r="D53" s="266"/>
      <c r="E53" s="49">
        <v>2</v>
      </c>
      <c r="F53" s="49">
        <v>1</v>
      </c>
      <c r="G53" s="259"/>
      <c r="H53" s="102"/>
      <c r="I53" s="102"/>
      <c r="J53" s="102"/>
      <c r="K53" s="102"/>
      <c r="L53" s="102"/>
      <c r="M53" s="102"/>
      <c r="N53" s="102"/>
    </row>
    <row r="54" spans="1:14" s="106" customFormat="1">
      <c r="A54" s="263"/>
      <c r="B54" s="264"/>
      <c r="C54" s="55" t="s">
        <v>148</v>
      </c>
      <c r="D54" s="266"/>
      <c r="E54" s="49">
        <v>2</v>
      </c>
      <c r="F54" s="49">
        <v>1</v>
      </c>
      <c r="G54" s="259"/>
      <c r="H54" s="102"/>
      <c r="I54" s="102"/>
      <c r="J54" s="102"/>
      <c r="K54" s="102"/>
      <c r="L54" s="102"/>
      <c r="M54" s="102"/>
      <c r="N54" s="102"/>
    </row>
    <row r="55" spans="1:14" s="106" customFormat="1">
      <c r="A55" s="263"/>
      <c r="B55" s="264"/>
      <c r="C55" s="55" t="s">
        <v>22</v>
      </c>
      <c r="D55" s="266"/>
      <c r="E55" s="49">
        <v>2</v>
      </c>
      <c r="F55" s="49">
        <v>1</v>
      </c>
      <c r="G55" s="259"/>
      <c r="H55" s="102"/>
      <c r="I55" s="102"/>
      <c r="J55" s="102"/>
      <c r="K55" s="102"/>
      <c r="L55" s="102"/>
      <c r="M55" s="102"/>
      <c r="N55" s="102"/>
    </row>
    <row r="56" spans="1:14" s="106" customFormat="1">
      <c r="A56" s="263"/>
      <c r="B56" s="264"/>
      <c r="C56" s="55" t="s">
        <v>147</v>
      </c>
      <c r="D56" s="266"/>
      <c r="E56" s="49">
        <v>2</v>
      </c>
      <c r="F56" s="49">
        <v>1</v>
      </c>
      <c r="G56" s="259"/>
      <c r="H56" s="102"/>
      <c r="I56" s="102"/>
      <c r="J56" s="102"/>
      <c r="K56" s="102"/>
      <c r="L56" s="102"/>
      <c r="M56" s="102"/>
      <c r="N56" s="102"/>
    </row>
    <row r="57" spans="1:14" s="106" customFormat="1">
      <c r="A57" s="263"/>
      <c r="B57" s="264"/>
      <c r="C57" s="55" t="s">
        <v>146</v>
      </c>
      <c r="D57" s="266"/>
      <c r="E57" s="49">
        <v>2</v>
      </c>
      <c r="F57" s="49">
        <v>1</v>
      </c>
      <c r="G57" s="259"/>
      <c r="H57" s="102"/>
      <c r="I57" s="102"/>
      <c r="J57" s="102"/>
      <c r="K57" s="102"/>
      <c r="L57" s="102"/>
      <c r="M57" s="102"/>
      <c r="N57" s="102"/>
    </row>
    <row r="58" spans="1:14" s="106" customFormat="1">
      <c r="A58" s="263"/>
      <c r="B58" s="264"/>
      <c r="C58" s="55" t="s">
        <v>96</v>
      </c>
      <c r="D58" s="266"/>
      <c r="E58" s="49">
        <v>2</v>
      </c>
      <c r="F58" s="49">
        <v>1</v>
      </c>
      <c r="G58" s="259"/>
      <c r="H58" s="102"/>
      <c r="I58" s="102"/>
      <c r="J58" s="102"/>
      <c r="K58" s="102"/>
      <c r="L58" s="102"/>
      <c r="M58" s="102"/>
      <c r="N58" s="102"/>
    </row>
    <row r="59" spans="1:14" s="106" customFormat="1">
      <c r="A59" s="263"/>
      <c r="B59" s="264"/>
      <c r="C59" s="55" t="s">
        <v>73</v>
      </c>
      <c r="D59" s="266"/>
      <c r="E59" s="49">
        <v>2</v>
      </c>
      <c r="F59" s="49">
        <v>1</v>
      </c>
      <c r="G59" s="259"/>
      <c r="H59" s="102"/>
      <c r="I59" s="102"/>
      <c r="J59" s="102"/>
      <c r="K59" s="102"/>
      <c r="L59" s="102"/>
      <c r="M59" s="102"/>
      <c r="N59" s="102"/>
    </row>
    <row r="60" spans="1:14" s="106" customFormat="1">
      <c r="A60" s="263"/>
      <c r="B60" s="264"/>
      <c r="C60" s="55" t="s">
        <v>34</v>
      </c>
      <c r="D60" s="266"/>
      <c r="E60" s="49">
        <v>2</v>
      </c>
      <c r="F60" s="49">
        <v>2</v>
      </c>
      <c r="G60" s="259"/>
      <c r="H60" s="102"/>
      <c r="I60" s="102"/>
      <c r="J60" s="102"/>
      <c r="K60" s="102"/>
      <c r="L60" s="102"/>
      <c r="M60" s="102"/>
      <c r="N60" s="102"/>
    </row>
    <row r="61" spans="1:14" s="106" customFormat="1">
      <c r="A61" s="263"/>
      <c r="B61" s="264"/>
      <c r="C61" s="55" t="s">
        <v>21</v>
      </c>
      <c r="D61" s="266"/>
      <c r="E61" s="49">
        <v>2</v>
      </c>
      <c r="F61" s="49">
        <v>2</v>
      </c>
      <c r="G61" s="259"/>
      <c r="H61" s="102"/>
      <c r="I61" s="102"/>
      <c r="J61" s="102"/>
      <c r="K61" s="102"/>
      <c r="L61" s="102"/>
      <c r="M61" s="102"/>
      <c r="N61" s="102"/>
    </row>
    <row r="62" spans="1:14" s="106" customFormat="1">
      <c r="A62" s="263"/>
      <c r="B62" s="264"/>
      <c r="C62" s="55" t="s">
        <v>20</v>
      </c>
      <c r="D62" s="266"/>
      <c r="E62" s="49">
        <v>2</v>
      </c>
      <c r="F62" s="49">
        <v>2</v>
      </c>
      <c r="G62" s="259"/>
      <c r="H62" s="102"/>
      <c r="I62" s="102"/>
      <c r="J62" s="102"/>
      <c r="K62" s="102"/>
      <c r="L62" s="102"/>
      <c r="M62" s="102"/>
      <c r="N62" s="102"/>
    </row>
    <row r="63" spans="1:14" s="106" customFormat="1">
      <c r="A63" s="263"/>
      <c r="B63" s="264"/>
      <c r="C63" s="55" t="s">
        <v>24</v>
      </c>
      <c r="D63" s="266"/>
      <c r="E63" s="49">
        <v>2</v>
      </c>
      <c r="F63" s="49">
        <v>4</v>
      </c>
      <c r="G63" s="259"/>
      <c r="H63" s="102"/>
      <c r="I63" s="102"/>
      <c r="J63" s="102"/>
      <c r="K63" s="102"/>
      <c r="L63" s="102"/>
      <c r="M63" s="102"/>
      <c r="N63" s="102"/>
    </row>
    <row r="64" spans="1:14" s="106" customFormat="1">
      <c r="A64" s="263"/>
      <c r="B64" s="264"/>
      <c r="C64" s="55" t="s">
        <v>23</v>
      </c>
      <c r="D64" s="266"/>
      <c r="E64" s="49">
        <v>2</v>
      </c>
      <c r="F64" s="49">
        <v>8</v>
      </c>
      <c r="G64" s="259"/>
      <c r="H64" s="102"/>
      <c r="I64" s="102"/>
      <c r="J64" s="102"/>
      <c r="K64" s="102"/>
      <c r="L64" s="102"/>
      <c r="M64" s="102"/>
      <c r="N64" s="102"/>
    </row>
    <row r="65" spans="1:14" s="106" customFormat="1">
      <c r="A65" s="263"/>
      <c r="B65" s="264" t="s">
        <v>28</v>
      </c>
      <c r="C65" s="55" t="s">
        <v>145</v>
      </c>
      <c r="D65" s="266"/>
      <c r="E65" s="49">
        <v>2</v>
      </c>
      <c r="F65" s="50">
        <v>2</v>
      </c>
      <c r="G65" s="259"/>
      <c r="H65" s="102"/>
      <c r="I65" s="102"/>
      <c r="J65" s="102"/>
      <c r="K65" s="102"/>
      <c r="L65" s="102"/>
      <c r="M65" s="102"/>
      <c r="N65" s="102"/>
    </row>
    <row r="66" spans="1:14" s="106" customFormat="1">
      <c r="A66" s="263"/>
      <c r="B66" s="264"/>
      <c r="C66" s="55" t="s">
        <v>33</v>
      </c>
      <c r="D66" s="267"/>
      <c r="E66" s="49">
        <v>2</v>
      </c>
      <c r="F66" s="50">
        <v>2</v>
      </c>
      <c r="G66" s="260"/>
      <c r="H66" s="102"/>
      <c r="I66" s="102"/>
      <c r="J66" s="102"/>
      <c r="K66" s="102"/>
      <c r="L66" s="102"/>
      <c r="M66" s="102"/>
      <c r="N66" s="102"/>
    </row>
    <row r="67" spans="1:14" s="106" customFormat="1">
      <c r="A67" s="263"/>
      <c r="B67" s="254" t="s">
        <v>114</v>
      </c>
      <c r="C67" s="254"/>
      <c r="D67" s="254"/>
      <c r="E67" s="254"/>
      <c r="F67" s="254"/>
      <c r="G67" s="107">
        <f>SUM(G50:G66)</f>
        <v>130000</v>
      </c>
      <c r="H67" s="102"/>
      <c r="I67" s="102"/>
      <c r="J67" s="102"/>
      <c r="K67" s="102"/>
      <c r="L67" s="102"/>
      <c r="M67" s="102"/>
      <c r="N67" s="102"/>
    </row>
    <row r="68" spans="1:14" s="139" customFormat="1">
      <c r="A68" s="257" t="s">
        <v>245</v>
      </c>
      <c r="B68" s="118" t="s">
        <v>246</v>
      </c>
      <c r="C68" s="118" t="s">
        <v>247</v>
      </c>
      <c r="D68" s="42">
        <v>3200</v>
      </c>
      <c r="E68" s="42">
        <v>2</v>
      </c>
      <c r="F68" s="141">
        <v>15</v>
      </c>
      <c r="G68" s="116">
        <f>+D68*E68*F68</f>
        <v>96000</v>
      </c>
    </row>
    <row r="69" spans="1:14" s="139" customFormat="1">
      <c r="A69" s="257"/>
      <c r="B69" s="118" t="s">
        <v>248</v>
      </c>
      <c r="C69" s="118" t="s">
        <v>249</v>
      </c>
      <c r="D69" s="42">
        <v>2800</v>
      </c>
      <c r="E69" s="42">
        <v>2</v>
      </c>
      <c r="F69" s="141">
        <v>8</v>
      </c>
      <c r="G69" s="116">
        <f t="shared" ref="G69:G78" si="3">+D69*E69*F69</f>
        <v>44800</v>
      </c>
    </row>
    <row r="70" spans="1:14" s="139" customFormat="1">
      <c r="A70" s="257"/>
      <c r="B70" s="118" t="s">
        <v>250</v>
      </c>
      <c r="C70" s="118" t="s">
        <v>251</v>
      </c>
      <c r="D70" s="42">
        <v>5500</v>
      </c>
      <c r="E70" s="42">
        <v>1</v>
      </c>
      <c r="F70" s="141">
        <v>40</v>
      </c>
      <c r="G70" s="116">
        <f t="shared" si="3"/>
        <v>220000</v>
      </c>
      <c r="H70" s="140"/>
    </row>
    <row r="71" spans="1:14" s="139" customFormat="1" ht="33">
      <c r="A71" s="257"/>
      <c r="B71" s="118" t="s">
        <v>252</v>
      </c>
      <c r="C71" s="118" t="s">
        <v>143</v>
      </c>
      <c r="D71" s="42">
        <v>3200</v>
      </c>
      <c r="E71" s="42">
        <v>4</v>
      </c>
      <c r="F71" s="141">
        <v>8</v>
      </c>
      <c r="G71" s="116">
        <f t="shared" si="3"/>
        <v>102400</v>
      </c>
      <c r="H71" s="140"/>
    </row>
    <row r="72" spans="1:14" s="139" customFormat="1" ht="33">
      <c r="A72" s="257"/>
      <c r="B72" s="118" t="s">
        <v>253</v>
      </c>
      <c r="C72" s="118" t="s">
        <v>143</v>
      </c>
      <c r="D72" s="42">
        <v>2800</v>
      </c>
      <c r="E72" s="42">
        <v>4</v>
      </c>
      <c r="F72" s="141">
        <v>8</v>
      </c>
      <c r="G72" s="116">
        <f t="shared" si="3"/>
        <v>89600</v>
      </c>
      <c r="H72" s="140"/>
    </row>
    <row r="73" spans="1:14" s="139" customFormat="1">
      <c r="A73" s="257"/>
      <c r="B73" s="118" t="s">
        <v>254</v>
      </c>
      <c r="C73" s="118"/>
      <c r="D73" s="42">
        <v>2000</v>
      </c>
      <c r="E73" s="42">
        <v>1</v>
      </c>
      <c r="F73" s="141">
        <v>1</v>
      </c>
      <c r="G73" s="116">
        <f t="shared" si="3"/>
        <v>2000</v>
      </c>
      <c r="H73" s="140"/>
    </row>
    <row r="74" spans="1:14" s="139" customFormat="1">
      <c r="A74" s="257"/>
      <c r="B74" s="253" t="s">
        <v>140</v>
      </c>
      <c r="C74" s="33" t="s">
        <v>255</v>
      </c>
      <c r="D74" s="42">
        <v>2800</v>
      </c>
      <c r="E74" s="38">
        <v>1</v>
      </c>
      <c r="F74" s="43">
        <v>5</v>
      </c>
      <c r="G74" s="116">
        <f t="shared" si="3"/>
        <v>14000</v>
      </c>
      <c r="H74" s="140"/>
    </row>
    <row r="75" spans="1:14" s="139" customFormat="1">
      <c r="A75" s="257"/>
      <c r="B75" s="253"/>
      <c r="C75" s="33" t="s">
        <v>139</v>
      </c>
      <c r="D75" s="42">
        <v>2200</v>
      </c>
      <c r="E75" s="38">
        <v>1</v>
      </c>
      <c r="F75" s="43">
        <v>5</v>
      </c>
      <c r="G75" s="116">
        <f t="shared" si="3"/>
        <v>11000</v>
      </c>
      <c r="H75" s="140"/>
    </row>
    <row r="76" spans="1:14" s="139" customFormat="1">
      <c r="A76" s="257"/>
      <c r="B76" s="253"/>
      <c r="C76" s="33" t="s">
        <v>256</v>
      </c>
      <c r="D76" s="42">
        <v>3200</v>
      </c>
      <c r="E76" s="38">
        <v>1</v>
      </c>
      <c r="F76" s="43">
        <v>2</v>
      </c>
      <c r="G76" s="116">
        <f t="shared" si="3"/>
        <v>6400</v>
      </c>
      <c r="H76" s="140"/>
    </row>
    <row r="77" spans="1:14" s="139" customFormat="1">
      <c r="A77" s="257"/>
      <c r="B77" s="253"/>
      <c r="C77" s="33" t="s">
        <v>257</v>
      </c>
      <c r="D77" s="42">
        <v>2800</v>
      </c>
      <c r="E77" s="38">
        <v>1</v>
      </c>
      <c r="F77" s="43">
        <v>2</v>
      </c>
      <c r="G77" s="116">
        <f t="shared" si="3"/>
        <v>5600</v>
      </c>
      <c r="H77" s="140"/>
    </row>
    <row r="78" spans="1:14" s="139" customFormat="1">
      <c r="A78" s="257"/>
      <c r="B78" s="33" t="s">
        <v>258</v>
      </c>
      <c r="C78" s="118" t="s">
        <v>138</v>
      </c>
      <c r="D78" s="42">
        <v>180</v>
      </c>
      <c r="E78" s="42">
        <v>2</v>
      </c>
      <c r="F78" s="141">
        <v>40</v>
      </c>
      <c r="G78" s="116">
        <f t="shared" si="3"/>
        <v>14400</v>
      </c>
      <c r="H78" s="140"/>
    </row>
    <row r="79" spans="1:14" s="106" customFormat="1">
      <c r="A79" s="257"/>
      <c r="B79" s="254" t="s">
        <v>114</v>
      </c>
      <c r="C79" s="254"/>
      <c r="D79" s="254"/>
      <c r="E79" s="254"/>
      <c r="F79" s="254"/>
      <c r="G79" s="107">
        <f>SUM(G68:G78)</f>
        <v>606200</v>
      </c>
      <c r="H79" s="102"/>
      <c r="I79" s="102"/>
      <c r="J79" s="102"/>
      <c r="K79" s="102"/>
      <c r="L79" s="102"/>
      <c r="M79" s="102"/>
      <c r="N79" s="102"/>
    </row>
    <row r="80" spans="1:14" s="106" customFormat="1">
      <c r="A80" s="257" t="s">
        <v>137</v>
      </c>
      <c r="B80" s="118" t="s">
        <v>136</v>
      </c>
      <c r="C80" s="118" t="s">
        <v>259</v>
      </c>
      <c r="D80" s="42">
        <v>8000</v>
      </c>
      <c r="E80" s="138">
        <v>5</v>
      </c>
      <c r="F80" s="42">
        <v>15</v>
      </c>
      <c r="G80" s="116">
        <f>D80*E80*F80</f>
        <v>600000</v>
      </c>
      <c r="H80" s="102"/>
      <c r="I80" s="102"/>
      <c r="J80" s="102"/>
      <c r="K80" s="102"/>
      <c r="L80" s="102"/>
      <c r="M80" s="102"/>
      <c r="N80" s="102"/>
    </row>
    <row r="81" spans="1:14" s="106" customFormat="1">
      <c r="A81" s="257"/>
      <c r="B81" s="118" t="s">
        <v>135</v>
      </c>
      <c r="C81" s="118" t="s">
        <v>134</v>
      </c>
      <c r="D81" s="42">
        <v>80</v>
      </c>
      <c r="E81" s="42">
        <v>1</v>
      </c>
      <c r="F81" s="42">
        <v>50</v>
      </c>
      <c r="G81" s="116">
        <f t="shared" ref="G81:G93" si="4">D81*E81*F81</f>
        <v>4000</v>
      </c>
      <c r="H81" s="102"/>
      <c r="I81" s="102"/>
      <c r="J81" s="102"/>
      <c r="K81" s="102"/>
      <c r="L81" s="102"/>
      <c r="M81" s="102"/>
      <c r="N81" s="102"/>
    </row>
    <row r="82" spans="1:14" s="106" customFormat="1">
      <c r="A82" s="257"/>
      <c r="B82" s="118" t="s">
        <v>133</v>
      </c>
      <c r="C82" s="118" t="s">
        <v>132</v>
      </c>
      <c r="D82" s="42">
        <v>80</v>
      </c>
      <c r="E82" s="42">
        <v>1</v>
      </c>
      <c r="F82" s="42">
        <v>100</v>
      </c>
      <c r="G82" s="116">
        <f t="shared" si="4"/>
        <v>8000</v>
      </c>
      <c r="H82" s="102"/>
      <c r="I82" s="102"/>
      <c r="J82" s="102"/>
      <c r="K82" s="102"/>
      <c r="L82" s="102"/>
      <c r="M82" s="102"/>
      <c r="N82" s="102"/>
    </row>
    <row r="83" spans="1:14" s="106" customFormat="1">
      <c r="A83" s="257"/>
      <c r="B83" s="118" t="s">
        <v>131</v>
      </c>
      <c r="C83" s="118" t="s">
        <v>260</v>
      </c>
      <c r="D83" s="42">
        <v>4</v>
      </c>
      <c r="E83" s="42">
        <v>1</v>
      </c>
      <c r="F83" s="42">
        <v>1300</v>
      </c>
      <c r="G83" s="116">
        <f t="shared" si="4"/>
        <v>5200</v>
      </c>
      <c r="H83" s="102"/>
      <c r="I83" s="102"/>
      <c r="J83" s="102"/>
      <c r="K83" s="102"/>
      <c r="L83" s="102"/>
      <c r="M83" s="102"/>
      <c r="N83" s="102"/>
    </row>
    <row r="84" spans="1:14" s="106" customFormat="1">
      <c r="A84" s="257"/>
      <c r="B84" s="118" t="s">
        <v>130</v>
      </c>
      <c r="C84" s="118" t="s">
        <v>134</v>
      </c>
      <c r="D84" s="42">
        <v>500</v>
      </c>
      <c r="E84" s="42">
        <v>1</v>
      </c>
      <c r="F84" s="42">
        <v>10</v>
      </c>
      <c r="G84" s="116">
        <f t="shared" si="4"/>
        <v>5000</v>
      </c>
      <c r="H84" s="102"/>
      <c r="I84" s="102"/>
      <c r="J84" s="102"/>
      <c r="K84" s="102"/>
      <c r="L84" s="102"/>
      <c r="M84" s="102"/>
      <c r="N84" s="102"/>
    </row>
    <row r="85" spans="1:14" s="106" customFormat="1">
      <c r="A85" s="257"/>
      <c r="B85" s="118" t="s">
        <v>261</v>
      </c>
      <c r="C85" s="118" t="s">
        <v>262</v>
      </c>
      <c r="D85" s="42">
        <v>200</v>
      </c>
      <c r="E85" s="42">
        <v>1</v>
      </c>
      <c r="F85" s="42">
        <v>30</v>
      </c>
      <c r="G85" s="116">
        <f t="shared" si="4"/>
        <v>6000</v>
      </c>
      <c r="H85" s="102"/>
      <c r="I85" s="102"/>
      <c r="J85" s="102"/>
      <c r="K85" s="102"/>
      <c r="L85" s="102"/>
      <c r="M85" s="102"/>
      <c r="N85" s="102"/>
    </row>
    <row r="86" spans="1:14" s="106" customFormat="1">
      <c r="A86" s="257"/>
      <c r="B86" s="118" t="s">
        <v>263</v>
      </c>
      <c r="C86" s="118" t="s">
        <v>264</v>
      </c>
      <c r="D86" s="42">
        <v>500</v>
      </c>
      <c r="E86" s="138">
        <v>1</v>
      </c>
      <c r="F86" s="42">
        <v>5</v>
      </c>
      <c r="G86" s="116">
        <f t="shared" si="4"/>
        <v>2500</v>
      </c>
      <c r="H86" s="102"/>
      <c r="I86" s="102"/>
      <c r="J86" s="102"/>
      <c r="K86" s="102"/>
      <c r="L86" s="102"/>
      <c r="M86" s="102"/>
      <c r="N86" s="102"/>
    </row>
    <row r="87" spans="1:14" s="106" customFormat="1">
      <c r="A87" s="257"/>
      <c r="B87" s="118" t="s">
        <v>129</v>
      </c>
      <c r="C87" s="118" t="s">
        <v>265</v>
      </c>
      <c r="D87" s="42">
        <v>100</v>
      </c>
      <c r="E87" s="138">
        <v>1</v>
      </c>
      <c r="F87" s="42">
        <v>1300</v>
      </c>
      <c r="G87" s="116">
        <f t="shared" si="4"/>
        <v>130000</v>
      </c>
      <c r="H87" s="102"/>
      <c r="I87" s="102"/>
      <c r="J87" s="102"/>
      <c r="K87" s="102"/>
      <c r="L87" s="102"/>
      <c r="M87" s="102"/>
      <c r="N87" s="102"/>
    </row>
    <row r="88" spans="1:14" s="106" customFormat="1">
      <c r="A88" s="257"/>
      <c r="B88" s="118" t="s">
        <v>106</v>
      </c>
      <c r="C88" s="118"/>
      <c r="D88" s="42">
        <v>5</v>
      </c>
      <c r="E88" s="138">
        <v>1</v>
      </c>
      <c r="F88" s="42">
        <v>1000</v>
      </c>
      <c r="G88" s="116">
        <f t="shared" si="4"/>
        <v>5000</v>
      </c>
      <c r="H88" s="102"/>
      <c r="I88" s="102"/>
      <c r="J88" s="102"/>
      <c r="K88" s="102"/>
      <c r="L88" s="102"/>
      <c r="M88" s="102"/>
      <c r="N88" s="102"/>
    </row>
    <row r="89" spans="1:14" s="106" customFormat="1">
      <c r="A89" s="257"/>
      <c r="B89" s="129" t="s">
        <v>266</v>
      </c>
      <c r="C89" s="118"/>
      <c r="D89" s="42">
        <v>20</v>
      </c>
      <c r="E89" s="38">
        <v>1</v>
      </c>
      <c r="F89" s="38">
        <v>1300</v>
      </c>
      <c r="G89" s="116">
        <f t="shared" si="4"/>
        <v>26000</v>
      </c>
      <c r="H89" s="102"/>
      <c r="I89" s="102"/>
      <c r="J89" s="102"/>
      <c r="K89" s="102"/>
      <c r="L89" s="102"/>
      <c r="M89" s="102"/>
      <c r="N89" s="102"/>
    </row>
    <row r="90" spans="1:14" s="106" customFormat="1">
      <c r="A90" s="257"/>
      <c r="B90" s="118" t="s">
        <v>267</v>
      </c>
      <c r="C90" s="118" t="s">
        <v>268</v>
      </c>
      <c r="D90" s="160">
        <v>10</v>
      </c>
      <c r="E90" s="42">
        <v>1</v>
      </c>
      <c r="F90" s="141">
        <v>1300</v>
      </c>
      <c r="G90" s="116">
        <f t="shared" si="4"/>
        <v>13000</v>
      </c>
      <c r="H90" s="102"/>
      <c r="I90" s="102"/>
      <c r="J90" s="102"/>
      <c r="K90" s="102"/>
      <c r="L90" s="102"/>
      <c r="M90" s="102"/>
      <c r="N90" s="102"/>
    </row>
    <row r="91" spans="1:14" s="106" customFormat="1">
      <c r="A91" s="257"/>
      <c r="B91" s="118" t="s">
        <v>269</v>
      </c>
      <c r="C91" s="118" t="s">
        <v>270</v>
      </c>
      <c r="D91" s="160">
        <v>20</v>
      </c>
      <c r="E91" s="42">
        <v>1</v>
      </c>
      <c r="F91" s="141">
        <v>800</v>
      </c>
      <c r="G91" s="116">
        <f t="shared" si="4"/>
        <v>16000</v>
      </c>
      <c r="H91" s="102"/>
      <c r="I91" s="102"/>
      <c r="J91" s="102"/>
      <c r="K91" s="102"/>
      <c r="L91" s="102"/>
      <c r="M91" s="102"/>
      <c r="N91" s="102"/>
    </row>
    <row r="92" spans="1:14" s="106" customFormat="1">
      <c r="A92" s="257"/>
      <c r="B92" s="33" t="s">
        <v>128</v>
      </c>
      <c r="C92" s="20" t="s">
        <v>271</v>
      </c>
      <c r="D92" s="38">
        <v>60</v>
      </c>
      <c r="E92" s="38">
        <v>1</v>
      </c>
      <c r="F92" s="43">
        <v>1000</v>
      </c>
      <c r="G92" s="116">
        <f t="shared" si="4"/>
        <v>60000</v>
      </c>
      <c r="H92" s="102"/>
      <c r="I92" s="102"/>
      <c r="J92" s="102"/>
      <c r="K92" s="102"/>
      <c r="L92" s="102"/>
      <c r="M92" s="102"/>
      <c r="N92" s="102"/>
    </row>
    <row r="93" spans="1:14" s="106" customFormat="1">
      <c r="A93" s="257"/>
      <c r="B93" s="33" t="s">
        <v>272</v>
      </c>
      <c r="C93" s="20" t="s">
        <v>273</v>
      </c>
      <c r="D93" s="38">
        <v>2000</v>
      </c>
      <c r="E93" s="38">
        <v>1</v>
      </c>
      <c r="F93" s="43">
        <v>3</v>
      </c>
      <c r="G93" s="116">
        <f t="shared" si="4"/>
        <v>6000</v>
      </c>
      <c r="H93" s="102"/>
      <c r="I93" s="102"/>
      <c r="J93" s="102"/>
      <c r="K93" s="102"/>
      <c r="L93" s="102"/>
      <c r="M93" s="102"/>
      <c r="N93" s="102"/>
    </row>
    <row r="94" spans="1:14" s="106" customFormat="1">
      <c r="A94" s="257"/>
      <c r="B94" s="254" t="s">
        <v>114</v>
      </c>
      <c r="C94" s="254"/>
      <c r="D94" s="254"/>
      <c r="E94" s="254"/>
      <c r="F94" s="254"/>
      <c r="G94" s="107">
        <f>SUM(G80:G93)</f>
        <v>886700</v>
      </c>
      <c r="H94" s="102"/>
      <c r="I94" s="102"/>
      <c r="J94" s="102"/>
      <c r="K94" s="102"/>
      <c r="L94" s="102"/>
      <c r="M94" s="102"/>
      <c r="N94" s="102"/>
    </row>
    <row r="95" spans="1:14" s="106" customFormat="1" ht="33">
      <c r="A95" s="257" t="s">
        <v>126</v>
      </c>
      <c r="B95" s="129" t="s">
        <v>125</v>
      </c>
      <c r="C95" s="72" t="s">
        <v>274</v>
      </c>
      <c r="D95" s="32">
        <v>100000</v>
      </c>
      <c r="E95" s="124">
        <v>1</v>
      </c>
      <c r="F95" s="124">
        <v>1</v>
      </c>
      <c r="G95" s="116">
        <f>D95*E95*F95</f>
        <v>100000</v>
      </c>
      <c r="H95" s="102"/>
      <c r="I95" s="102"/>
      <c r="J95" s="102"/>
      <c r="K95" s="102"/>
      <c r="L95" s="102"/>
      <c r="M95" s="102"/>
      <c r="N95" s="102"/>
    </row>
    <row r="96" spans="1:14" s="106" customFormat="1">
      <c r="A96" s="257"/>
      <c r="B96" s="127" t="s">
        <v>124</v>
      </c>
      <c r="C96" s="128" t="s">
        <v>275</v>
      </c>
      <c r="D96" s="125">
        <v>30</v>
      </c>
      <c r="E96" s="125">
        <v>1</v>
      </c>
      <c r="F96" s="124">
        <v>1300</v>
      </c>
      <c r="G96" s="116">
        <f t="shared" ref="G96:G98" si="5">D96*E96*F96</f>
        <v>39000</v>
      </c>
      <c r="H96" s="102"/>
      <c r="I96" s="102"/>
      <c r="J96" s="102"/>
      <c r="K96" s="102"/>
      <c r="L96" s="102"/>
      <c r="M96" s="102"/>
      <c r="N96" s="102"/>
    </row>
    <row r="97" spans="1:14" s="106" customFormat="1">
      <c r="A97" s="257"/>
      <c r="B97" s="127" t="s">
        <v>4</v>
      </c>
      <c r="C97" s="126" t="s">
        <v>276</v>
      </c>
      <c r="D97" s="32">
        <v>0.5</v>
      </c>
      <c r="E97" s="124">
        <v>20</v>
      </c>
      <c r="F97" s="124">
        <v>1300</v>
      </c>
      <c r="G97" s="116">
        <f t="shared" si="5"/>
        <v>13000</v>
      </c>
      <c r="H97" s="102"/>
      <c r="I97" s="102"/>
      <c r="J97" s="102"/>
      <c r="K97" s="102"/>
      <c r="L97" s="102"/>
      <c r="M97" s="102"/>
      <c r="N97" s="102"/>
    </row>
    <row r="98" spans="1:14" s="106" customFormat="1">
      <c r="A98" s="257"/>
      <c r="B98" s="127" t="s">
        <v>5</v>
      </c>
      <c r="C98" s="126" t="s">
        <v>123</v>
      </c>
      <c r="D98" s="32">
        <v>400</v>
      </c>
      <c r="E98" s="124">
        <v>6</v>
      </c>
      <c r="F98" s="124">
        <v>15</v>
      </c>
      <c r="G98" s="116">
        <f t="shared" si="5"/>
        <v>36000</v>
      </c>
      <c r="H98" s="102"/>
      <c r="I98" s="102"/>
      <c r="J98" s="102"/>
      <c r="K98" s="102"/>
      <c r="L98" s="102"/>
      <c r="M98" s="102"/>
      <c r="N98" s="102"/>
    </row>
    <row r="99" spans="1:14" s="106" customFormat="1" ht="17.25" thickBot="1">
      <c r="A99" s="257"/>
      <c r="B99" s="254" t="s">
        <v>114</v>
      </c>
      <c r="C99" s="254"/>
      <c r="D99" s="254"/>
      <c r="E99" s="254"/>
      <c r="F99" s="254"/>
      <c r="G99" s="107">
        <f>SUM(G95:G98)</f>
        <v>188000</v>
      </c>
      <c r="H99" s="102"/>
      <c r="I99" s="102"/>
      <c r="J99" s="102"/>
      <c r="K99" s="102"/>
      <c r="L99" s="102"/>
      <c r="M99" s="102"/>
      <c r="N99" s="102"/>
    </row>
    <row r="100" spans="1:14" s="115" customFormat="1">
      <c r="A100" s="250" t="s">
        <v>122</v>
      </c>
      <c r="B100" s="252" t="s">
        <v>121</v>
      </c>
      <c r="C100" s="123" t="s">
        <v>277</v>
      </c>
      <c r="D100" s="39">
        <v>450</v>
      </c>
      <c r="E100" s="42">
        <v>5</v>
      </c>
      <c r="F100" s="43">
        <v>20</v>
      </c>
      <c r="G100" s="116">
        <f>+D100*E100*F100</f>
        <v>45000</v>
      </c>
    </row>
    <row r="101" spans="1:14" s="115" customFormat="1">
      <c r="A101" s="250"/>
      <c r="B101" s="252"/>
      <c r="C101" s="123" t="s">
        <v>278</v>
      </c>
      <c r="D101" s="38">
        <v>500</v>
      </c>
      <c r="E101" s="42">
        <v>4</v>
      </c>
      <c r="F101" s="43">
        <v>10</v>
      </c>
      <c r="G101" s="116">
        <f t="shared" ref="G101:G107" si="6">+D101*E101*F101</f>
        <v>20000</v>
      </c>
    </row>
    <row r="102" spans="1:14" s="115" customFormat="1">
      <c r="A102" s="250"/>
      <c r="B102" s="252"/>
      <c r="C102" s="123" t="s">
        <v>120</v>
      </c>
      <c r="D102" s="115">
        <v>500</v>
      </c>
      <c r="E102" s="42">
        <v>5</v>
      </c>
      <c r="F102" s="43">
        <v>20</v>
      </c>
      <c r="G102" s="116">
        <f t="shared" si="6"/>
        <v>50000</v>
      </c>
    </row>
    <row r="103" spans="1:14" s="115" customFormat="1">
      <c r="A103" s="250"/>
      <c r="B103" s="252"/>
      <c r="C103" s="122" t="s">
        <v>119</v>
      </c>
      <c r="D103" s="38">
        <v>1500</v>
      </c>
      <c r="E103" s="138">
        <v>1</v>
      </c>
      <c r="F103" s="43">
        <v>20</v>
      </c>
      <c r="G103" s="116">
        <f t="shared" si="6"/>
        <v>30000</v>
      </c>
    </row>
    <row r="104" spans="1:14" s="115" customFormat="1" ht="33">
      <c r="A104" s="250"/>
      <c r="B104" s="120" t="s">
        <v>118</v>
      </c>
      <c r="C104" s="119" t="s">
        <v>117</v>
      </c>
      <c r="D104" s="30">
        <v>500</v>
      </c>
      <c r="E104" s="42">
        <v>2</v>
      </c>
      <c r="F104" s="43">
        <v>40</v>
      </c>
      <c r="G104" s="116">
        <f t="shared" si="6"/>
        <v>40000</v>
      </c>
    </row>
    <row r="105" spans="1:14" s="115" customFormat="1" ht="49.5">
      <c r="A105" s="250"/>
      <c r="B105" s="120" t="s">
        <v>3</v>
      </c>
      <c r="C105" s="119" t="s">
        <v>116</v>
      </c>
      <c r="D105" s="30">
        <v>600</v>
      </c>
      <c r="E105" s="138">
        <v>2</v>
      </c>
      <c r="F105" s="43">
        <v>100</v>
      </c>
      <c r="G105" s="116">
        <f t="shared" si="6"/>
        <v>120000</v>
      </c>
    </row>
    <row r="106" spans="1:14" s="115" customFormat="1" ht="17.25" thickBot="1">
      <c r="A106" s="250"/>
      <c r="B106" s="120" t="s">
        <v>279</v>
      </c>
      <c r="C106" s="123" t="s">
        <v>280</v>
      </c>
      <c r="D106" s="52">
        <v>50</v>
      </c>
      <c r="E106" s="42">
        <v>2</v>
      </c>
      <c r="F106" s="43">
        <v>40</v>
      </c>
      <c r="G106" s="116">
        <f t="shared" si="6"/>
        <v>4000</v>
      </c>
    </row>
    <row r="107" spans="1:14" s="115" customFormat="1">
      <c r="A107" s="250"/>
      <c r="B107" s="120" t="s">
        <v>281</v>
      </c>
      <c r="C107" s="123" t="s">
        <v>280</v>
      </c>
      <c r="D107" s="38">
        <v>50</v>
      </c>
      <c r="E107" s="42">
        <v>2</v>
      </c>
      <c r="F107" s="137">
        <f>F105</f>
        <v>100</v>
      </c>
      <c r="G107" s="116">
        <f t="shared" si="6"/>
        <v>10000</v>
      </c>
    </row>
    <row r="108" spans="1:14" s="106" customFormat="1">
      <c r="A108" s="250"/>
      <c r="B108" s="254" t="s">
        <v>114</v>
      </c>
      <c r="C108" s="254"/>
      <c r="D108" s="254"/>
      <c r="E108" s="254"/>
      <c r="F108" s="254"/>
      <c r="G108" s="107">
        <f>SUM(G100:G107)</f>
        <v>319000</v>
      </c>
      <c r="H108" s="102"/>
      <c r="I108" s="102"/>
      <c r="J108" s="102"/>
      <c r="K108" s="102"/>
      <c r="L108" s="102"/>
      <c r="M108" s="102"/>
      <c r="N108" s="102"/>
    </row>
    <row r="109" spans="1:14" s="25" customFormat="1">
      <c r="A109" s="261" t="s">
        <v>282</v>
      </c>
      <c r="B109" s="161" t="s">
        <v>15</v>
      </c>
      <c r="C109" s="162" t="s">
        <v>283</v>
      </c>
      <c r="D109" s="38">
        <v>150000</v>
      </c>
      <c r="E109" s="42">
        <v>1</v>
      </c>
      <c r="F109" s="43">
        <v>1</v>
      </c>
      <c r="G109" s="116">
        <f t="shared" ref="G109:G112" si="7">+D109*E109*F109</f>
        <v>150000</v>
      </c>
    </row>
    <row r="110" spans="1:14" s="25" customFormat="1">
      <c r="A110" s="262"/>
      <c r="B110" s="163" t="s">
        <v>30</v>
      </c>
      <c r="C110" s="164" t="s">
        <v>17</v>
      </c>
      <c r="D110" s="38">
        <v>100000</v>
      </c>
      <c r="E110" s="42">
        <v>1</v>
      </c>
      <c r="F110" s="43">
        <v>1</v>
      </c>
      <c r="G110" s="116">
        <f t="shared" si="7"/>
        <v>100000</v>
      </c>
    </row>
    <row r="111" spans="1:14" s="106" customFormat="1">
      <c r="A111" s="108"/>
      <c r="B111" s="254" t="s">
        <v>114</v>
      </c>
      <c r="C111" s="254"/>
      <c r="D111" s="254"/>
      <c r="E111" s="254"/>
      <c r="F111" s="254"/>
      <c r="G111" s="107">
        <f>SUM(G109:G110)</f>
        <v>250000</v>
      </c>
      <c r="H111" s="102"/>
      <c r="I111" s="102"/>
      <c r="J111" s="102"/>
      <c r="K111" s="102"/>
      <c r="L111" s="102"/>
      <c r="M111" s="102"/>
      <c r="N111" s="102"/>
    </row>
    <row r="112" spans="1:14" s="25" customFormat="1">
      <c r="A112" s="114" t="s">
        <v>284</v>
      </c>
      <c r="B112" s="161" t="s">
        <v>285</v>
      </c>
      <c r="C112" s="162" t="s">
        <v>286</v>
      </c>
      <c r="D112" s="38">
        <v>20000</v>
      </c>
      <c r="E112" s="42">
        <v>1</v>
      </c>
      <c r="F112" s="43">
        <v>1</v>
      </c>
      <c r="G112" s="116">
        <f t="shared" si="7"/>
        <v>20000</v>
      </c>
    </row>
    <row r="113" spans="1:14" s="106" customFormat="1">
      <c r="A113" s="108"/>
      <c r="B113" s="254" t="s">
        <v>114</v>
      </c>
      <c r="C113" s="254"/>
      <c r="D113" s="254"/>
      <c r="E113" s="254"/>
      <c r="F113" s="254"/>
      <c r="G113" s="107">
        <f>SUM(G112)</f>
        <v>20000</v>
      </c>
      <c r="H113" s="102"/>
      <c r="I113" s="102"/>
      <c r="J113" s="102"/>
      <c r="K113" s="102"/>
      <c r="L113" s="102"/>
      <c r="M113" s="102"/>
      <c r="N113" s="102"/>
    </row>
    <row r="114" spans="1:14" s="101" customFormat="1">
      <c r="A114" s="255" t="s">
        <v>113</v>
      </c>
      <c r="B114" s="255"/>
      <c r="C114" s="255"/>
      <c r="D114" s="255"/>
      <c r="E114" s="255"/>
      <c r="F114" s="255"/>
      <c r="G114" s="105">
        <f>G20+G37+G49+G67+G79+G108+G99+G94+G111</f>
        <v>5972900</v>
      </c>
      <c r="H114" s="102"/>
      <c r="I114" s="102"/>
      <c r="J114" s="102"/>
      <c r="K114" s="102"/>
      <c r="L114" s="102"/>
      <c r="M114" s="102"/>
      <c r="N114" s="102"/>
    </row>
    <row r="115" spans="1:14" s="101" customFormat="1">
      <c r="A115" s="255" t="s">
        <v>112</v>
      </c>
      <c r="B115" s="255"/>
      <c r="C115" s="255"/>
      <c r="D115" s="255"/>
      <c r="E115" s="255"/>
      <c r="F115" s="255"/>
      <c r="G115" s="104">
        <f>G114*0.1</f>
        <v>597290</v>
      </c>
      <c r="H115" s="102"/>
      <c r="I115" s="102"/>
      <c r="J115" s="102"/>
      <c r="K115" s="102"/>
      <c r="L115" s="102"/>
      <c r="M115" s="102"/>
      <c r="N115" s="102"/>
    </row>
    <row r="116" spans="1:14" s="101" customFormat="1">
      <c r="A116" s="256" t="s">
        <v>111</v>
      </c>
      <c r="B116" s="256"/>
      <c r="C116" s="256"/>
      <c r="D116" s="256"/>
      <c r="E116" s="256"/>
      <c r="F116" s="256"/>
      <c r="G116" s="103">
        <f>SUM(G114:G115)</f>
        <v>6570190</v>
      </c>
      <c r="H116" s="102"/>
      <c r="I116" s="102"/>
      <c r="J116" s="102"/>
      <c r="K116" s="102"/>
      <c r="L116" s="102"/>
      <c r="M116" s="102"/>
      <c r="N116" s="102"/>
    </row>
    <row r="117" spans="1:14">
      <c r="A117" s="188" t="s">
        <v>433</v>
      </c>
      <c r="B117" s="188"/>
      <c r="C117" s="188"/>
      <c r="D117" s="188"/>
      <c r="E117" s="188"/>
      <c r="F117" s="188"/>
      <c r="G117" s="90">
        <v>3500000</v>
      </c>
    </row>
  </sheetData>
  <mergeCells count="41">
    <mergeCell ref="G50:G66"/>
    <mergeCell ref="A109:A110"/>
    <mergeCell ref="B111:F111"/>
    <mergeCell ref="B113:F113"/>
    <mergeCell ref="A114:F114"/>
    <mergeCell ref="A50:A67"/>
    <mergeCell ref="B50:B64"/>
    <mergeCell ref="B65:B66"/>
    <mergeCell ref="B67:F67"/>
    <mergeCell ref="A68:A79"/>
    <mergeCell ref="B74:B77"/>
    <mergeCell ref="B79:F79"/>
    <mergeCell ref="D50:D66"/>
    <mergeCell ref="B38:B42"/>
    <mergeCell ref="B44:B48"/>
    <mergeCell ref="B49:F49"/>
    <mergeCell ref="A115:F115"/>
    <mergeCell ref="A116:F116"/>
    <mergeCell ref="A80:A94"/>
    <mergeCell ref="B94:F94"/>
    <mergeCell ref="A95:A99"/>
    <mergeCell ref="B99:F99"/>
    <mergeCell ref="A100:A108"/>
    <mergeCell ref="B100:B103"/>
    <mergeCell ref="B108:F108"/>
    <mergeCell ref="A117:F117"/>
    <mergeCell ref="A1:C1"/>
    <mergeCell ref="B7:G7"/>
    <mergeCell ref="A8:B8"/>
    <mergeCell ref="A9:A20"/>
    <mergeCell ref="B9:B11"/>
    <mergeCell ref="B12:B13"/>
    <mergeCell ref="B14:B15"/>
    <mergeCell ref="B16:B17"/>
    <mergeCell ref="B18:B19"/>
    <mergeCell ref="B20:F20"/>
    <mergeCell ref="A21:A37"/>
    <mergeCell ref="B21:B25"/>
    <mergeCell ref="B28:B34"/>
    <mergeCell ref="B37:F37"/>
    <mergeCell ref="A38:A49"/>
  </mergeCells>
  <phoneticPr fontId="21" type="noConversion"/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23"/>
  <sheetViews>
    <sheetView view="pageBreakPreview" topLeftCell="A115" zoomScale="85" zoomScaleNormal="85" zoomScaleSheetLayoutView="85" zoomScalePageLayoutView="85" workbookViewId="0">
      <selection activeCell="G130" sqref="G130"/>
    </sheetView>
  </sheetViews>
  <sheetFormatPr defaultColWidth="11" defaultRowHeight="16.5"/>
  <cols>
    <col min="1" max="1" width="17.5" style="101" customWidth="1"/>
    <col min="2" max="2" width="43.375" style="100" customWidth="1"/>
    <col min="3" max="3" width="44.625" style="100" customWidth="1"/>
    <col min="4" max="4" width="9.625" style="98" customWidth="1"/>
    <col min="5" max="5" width="6.375" style="99" bestFit="1" customWidth="1"/>
    <col min="6" max="6" width="6.5" style="98" bestFit="1" customWidth="1"/>
    <col min="7" max="7" width="10.875" style="177" customWidth="1"/>
    <col min="8" max="8" width="11" style="96" customWidth="1"/>
    <col min="9" max="234" width="11" style="96"/>
    <col min="235" max="235" width="20.5" style="96" bestFit="1" customWidth="1"/>
    <col min="236" max="236" width="45.5" style="96" customWidth="1"/>
    <col min="237" max="237" width="34" style="96" customWidth="1"/>
    <col min="238" max="238" width="9.5" style="96" bestFit="1" customWidth="1"/>
    <col min="239" max="239" width="8.5" style="96" customWidth="1"/>
    <col min="240" max="240" width="7.5" style="96" bestFit="1" customWidth="1"/>
    <col min="241" max="241" width="19.125" style="96" customWidth="1"/>
    <col min="242" max="242" width="9.875" style="96" customWidth="1"/>
    <col min="243" max="243" width="8.5" style="96" customWidth="1"/>
    <col min="244" max="490" width="11" style="96"/>
    <col min="491" max="491" width="20.5" style="96" bestFit="1" customWidth="1"/>
    <col min="492" max="492" width="45.5" style="96" customWidth="1"/>
    <col min="493" max="493" width="34" style="96" customWidth="1"/>
    <col min="494" max="494" width="9.5" style="96" bestFit="1" customWidth="1"/>
    <col min="495" max="495" width="8.5" style="96" customWidth="1"/>
    <col min="496" max="496" width="7.5" style="96" bestFit="1" customWidth="1"/>
    <col min="497" max="497" width="19.125" style="96" customWidth="1"/>
    <col min="498" max="498" width="9.875" style="96" customWidth="1"/>
    <col min="499" max="499" width="8.5" style="96" customWidth="1"/>
    <col min="500" max="746" width="11" style="96"/>
    <col min="747" max="747" width="20.5" style="96" bestFit="1" customWidth="1"/>
    <col min="748" max="748" width="45.5" style="96" customWidth="1"/>
    <col min="749" max="749" width="34" style="96" customWidth="1"/>
    <col min="750" max="750" width="9.5" style="96" bestFit="1" customWidth="1"/>
    <col min="751" max="751" width="8.5" style="96" customWidth="1"/>
    <col min="752" max="752" width="7.5" style="96" bestFit="1" customWidth="1"/>
    <col min="753" max="753" width="19.125" style="96" customWidth="1"/>
    <col min="754" max="754" width="9.875" style="96" customWidth="1"/>
    <col min="755" max="755" width="8.5" style="96" customWidth="1"/>
    <col min="756" max="1002" width="11" style="96"/>
    <col min="1003" max="1003" width="20.5" style="96" bestFit="1" customWidth="1"/>
    <col min="1004" max="1004" width="45.5" style="96" customWidth="1"/>
    <col min="1005" max="1005" width="34" style="96" customWidth="1"/>
    <col min="1006" max="1006" width="9.5" style="96" bestFit="1" customWidth="1"/>
    <col min="1007" max="1007" width="8.5" style="96" customWidth="1"/>
    <col min="1008" max="1008" width="7.5" style="96" bestFit="1" customWidth="1"/>
    <col min="1009" max="1009" width="19.125" style="96" customWidth="1"/>
    <col min="1010" max="1010" width="9.875" style="96" customWidth="1"/>
    <col min="1011" max="1011" width="8.5" style="96" customWidth="1"/>
    <col min="1012" max="1258" width="11" style="96"/>
    <col min="1259" max="1259" width="20.5" style="96" bestFit="1" customWidth="1"/>
    <col min="1260" max="1260" width="45.5" style="96" customWidth="1"/>
    <col min="1261" max="1261" width="34" style="96" customWidth="1"/>
    <col min="1262" max="1262" width="9.5" style="96" bestFit="1" customWidth="1"/>
    <col min="1263" max="1263" width="8.5" style="96" customWidth="1"/>
    <col min="1264" max="1264" width="7.5" style="96" bestFit="1" customWidth="1"/>
    <col min="1265" max="1265" width="19.125" style="96" customWidth="1"/>
    <col min="1266" max="1266" width="9.875" style="96" customWidth="1"/>
    <col min="1267" max="1267" width="8.5" style="96" customWidth="1"/>
    <col min="1268" max="1514" width="11" style="96"/>
    <col min="1515" max="1515" width="20.5" style="96" bestFit="1" customWidth="1"/>
    <col min="1516" max="1516" width="45.5" style="96" customWidth="1"/>
    <col min="1517" max="1517" width="34" style="96" customWidth="1"/>
    <col min="1518" max="1518" width="9.5" style="96" bestFit="1" customWidth="1"/>
    <col min="1519" max="1519" width="8.5" style="96" customWidth="1"/>
    <col min="1520" max="1520" width="7.5" style="96" bestFit="1" customWidth="1"/>
    <col min="1521" max="1521" width="19.125" style="96" customWidth="1"/>
    <col min="1522" max="1522" width="9.875" style="96" customWidth="1"/>
    <col min="1523" max="1523" width="8.5" style="96" customWidth="1"/>
    <col min="1524" max="1770" width="11" style="96"/>
    <col min="1771" max="1771" width="20.5" style="96" bestFit="1" customWidth="1"/>
    <col min="1772" max="1772" width="45.5" style="96" customWidth="1"/>
    <col min="1773" max="1773" width="34" style="96" customWidth="1"/>
    <col min="1774" max="1774" width="9.5" style="96" bestFit="1" customWidth="1"/>
    <col min="1775" max="1775" width="8.5" style="96" customWidth="1"/>
    <col min="1776" max="1776" width="7.5" style="96" bestFit="1" customWidth="1"/>
    <col min="1777" max="1777" width="19.125" style="96" customWidth="1"/>
    <col min="1778" max="1778" width="9.875" style="96" customWidth="1"/>
    <col min="1779" max="1779" width="8.5" style="96" customWidth="1"/>
    <col min="1780" max="2026" width="11" style="96"/>
    <col min="2027" max="2027" width="20.5" style="96" bestFit="1" customWidth="1"/>
    <col min="2028" max="2028" width="45.5" style="96" customWidth="1"/>
    <col min="2029" max="2029" width="34" style="96" customWidth="1"/>
    <col min="2030" max="2030" width="9.5" style="96" bestFit="1" customWidth="1"/>
    <col min="2031" max="2031" width="8.5" style="96" customWidth="1"/>
    <col min="2032" max="2032" width="7.5" style="96" bestFit="1" customWidth="1"/>
    <col min="2033" max="2033" width="19.125" style="96" customWidth="1"/>
    <col min="2034" max="2034" width="9.875" style="96" customWidth="1"/>
    <col min="2035" max="2035" width="8.5" style="96" customWidth="1"/>
    <col min="2036" max="2282" width="11" style="96"/>
    <col min="2283" max="2283" width="20.5" style="96" bestFit="1" customWidth="1"/>
    <col min="2284" max="2284" width="45.5" style="96" customWidth="1"/>
    <col min="2285" max="2285" width="34" style="96" customWidth="1"/>
    <col min="2286" max="2286" width="9.5" style="96" bestFit="1" customWidth="1"/>
    <col min="2287" max="2287" width="8.5" style="96" customWidth="1"/>
    <col min="2288" max="2288" width="7.5" style="96" bestFit="1" customWidth="1"/>
    <col min="2289" max="2289" width="19.125" style="96" customWidth="1"/>
    <col min="2290" max="2290" width="9.875" style="96" customWidth="1"/>
    <col min="2291" max="2291" width="8.5" style="96" customWidth="1"/>
    <col min="2292" max="2538" width="11" style="96"/>
    <col min="2539" max="2539" width="20.5" style="96" bestFit="1" customWidth="1"/>
    <col min="2540" max="2540" width="45.5" style="96" customWidth="1"/>
    <col min="2541" max="2541" width="34" style="96" customWidth="1"/>
    <col min="2542" max="2542" width="9.5" style="96" bestFit="1" customWidth="1"/>
    <col min="2543" max="2543" width="8.5" style="96" customWidth="1"/>
    <col min="2544" max="2544" width="7.5" style="96" bestFit="1" customWidth="1"/>
    <col min="2545" max="2545" width="19.125" style="96" customWidth="1"/>
    <col min="2546" max="2546" width="9.875" style="96" customWidth="1"/>
    <col min="2547" max="2547" width="8.5" style="96" customWidth="1"/>
    <col min="2548" max="2794" width="11" style="96"/>
    <col min="2795" max="2795" width="20.5" style="96" bestFit="1" customWidth="1"/>
    <col min="2796" max="2796" width="45.5" style="96" customWidth="1"/>
    <col min="2797" max="2797" width="34" style="96" customWidth="1"/>
    <col min="2798" max="2798" width="9.5" style="96" bestFit="1" customWidth="1"/>
    <col min="2799" max="2799" width="8.5" style="96" customWidth="1"/>
    <col min="2800" max="2800" width="7.5" style="96" bestFit="1" customWidth="1"/>
    <col min="2801" max="2801" width="19.125" style="96" customWidth="1"/>
    <col min="2802" max="2802" width="9.875" style="96" customWidth="1"/>
    <col min="2803" max="2803" width="8.5" style="96" customWidth="1"/>
    <col min="2804" max="3050" width="11" style="96"/>
    <col min="3051" max="3051" width="20.5" style="96" bestFit="1" customWidth="1"/>
    <col min="3052" max="3052" width="45.5" style="96" customWidth="1"/>
    <col min="3053" max="3053" width="34" style="96" customWidth="1"/>
    <col min="3054" max="3054" width="9.5" style="96" bestFit="1" customWidth="1"/>
    <col min="3055" max="3055" width="8.5" style="96" customWidth="1"/>
    <col min="3056" max="3056" width="7.5" style="96" bestFit="1" customWidth="1"/>
    <col min="3057" max="3057" width="19.125" style="96" customWidth="1"/>
    <col min="3058" max="3058" width="9.875" style="96" customWidth="1"/>
    <col min="3059" max="3059" width="8.5" style="96" customWidth="1"/>
    <col min="3060" max="3306" width="11" style="96"/>
    <col min="3307" max="3307" width="20.5" style="96" bestFit="1" customWidth="1"/>
    <col min="3308" max="3308" width="45.5" style="96" customWidth="1"/>
    <col min="3309" max="3309" width="34" style="96" customWidth="1"/>
    <col min="3310" max="3310" width="9.5" style="96" bestFit="1" customWidth="1"/>
    <col min="3311" max="3311" width="8.5" style="96" customWidth="1"/>
    <col min="3312" max="3312" width="7.5" style="96" bestFit="1" customWidth="1"/>
    <col min="3313" max="3313" width="19.125" style="96" customWidth="1"/>
    <col min="3314" max="3314" width="9.875" style="96" customWidth="1"/>
    <col min="3315" max="3315" width="8.5" style="96" customWidth="1"/>
    <col min="3316" max="3562" width="11" style="96"/>
    <col min="3563" max="3563" width="20.5" style="96" bestFit="1" customWidth="1"/>
    <col min="3564" max="3564" width="45.5" style="96" customWidth="1"/>
    <col min="3565" max="3565" width="34" style="96" customWidth="1"/>
    <col min="3566" max="3566" width="9.5" style="96" bestFit="1" customWidth="1"/>
    <col min="3567" max="3567" width="8.5" style="96" customWidth="1"/>
    <col min="3568" max="3568" width="7.5" style="96" bestFit="1" customWidth="1"/>
    <col min="3569" max="3569" width="19.125" style="96" customWidth="1"/>
    <col min="3570" max="3570" width="9.875" style="96" customWidth="1"/>
    <col min="3571" max="3571" width="8.5" style="96" customWidth="1"/>
    <col min="3572" max="3818" width="11" style="96"/>
    <col min="3819" max="3819" width="20.5" style="96" bestFit="1" customWidth="1"/>
    <col min="3820" max="3820" width="45.5" style="96" customWidth="1"/>
    <col min="3821" max="3821" width="34" style="96" customWidth="1"/>
    <col min="3822" max="3822" width="9.5" style="96" bestFit="1" customWidth="1"/>
    <col min="3823" max="3823" width="8.5" style="96" customWidth="1"/>
    <col min="3824" max="3824" width="7.5" style="96" bestFit="1" customWidth="1"/>
    <col min="3825" max="3825" width="19.125" style="96" customWidth="1"/>
    <col min="3826" max="3826" width="9.875" style="96" customWidth="1"/>
    <col min="3827" max="3827" width="8.5" style="96" customWidth="1"/>
    <col min="3828" max="4074" width="11" style="96"/>
    <col min="4075" max="4075" width="20.5" style="96" bestFit="1" customWidth="1"/>
    <col min="4076" max="4076" width="45.5" style="96" customWidth="1"/>
    <col min="4077" max="4077" width="34" style="96" customWidth="1"/>
    <col min="4078" max="4078" width="9.5" style="96" bestFit="1" customWidth="1"/>
    <col min="4079" max="4079" width="8.5" style="96" customWidth="1"/>
    <col min="4080" max="4080" width="7.5" style="96" bestFit="1" customWidth="1"/>
    <col min="4081" max="4081" width="19.125" style="96" customWidth="1"/>
    <col min="4082" max="4082" width="9.875" style="96" customWidth="1"/>
    <col min="4083" max="4083" width="8.5" style="96" customWidth="1"/>
    <col min="4084" max="4330" width="11" style="96"/>
    <col min="4331" max="4331" width="20.5" style="96" bestFit="1" customWidth="1"/>
    <col min="4332" max="4332" width="45.5" style="96" customWidth="1"/>
    <col min="4333" max="4333" width="34" style="96" customWidth="1"/>
    <col min="4334" max="4334" width="9.5" style="96" bestFit="1" customWidth="1"/>
    <col min="4335" max="4335" width="8.5" style="96" customWidth="1"/>
    <col min="4336" max="4336" width="7.5" style="96" bestFit="1" customWidth="1"/>
    <col min="4337" max="4337" width="19.125" style="96" customWidth="1"/>
    <col min="4338" max="4338" width="9.875" style="96" customWidth="1"/>
    <col min="4339" max="4339" width="8.5" style="96" customWidth="1"/>
    <col min="4340" max="4586" width="11" style="96"/>
    <col min="4587" max="4587" width="20.5" style="96" bestFit="1" customWidth="1"/>
    <col min="4588" max="4588" width="45.5" style="96" customWidth="1"/>
    <col min="4589" max="4589" width="34" style="96" customWidth="1"/>
    <col min="4590" max="4590" width="9.5" style="96" bestFit="1" customWidth="1"/>
    <col min="4591" max="4591" width="8.5" style="96" customWidth="1"/>
    <col min="4592" max="4592" width="7.5" style="96" bestFit="1" customWidth="1"/>
    <col min="4593" max="4593" width="19.125" style="96" customWidth="1"/>
    <col min="4594" max="4594" width="9.875" style="96" customWidth="1"/>
    <col min="4595" max="4595" width="8.5" style="96" customWidth="1"/>
    <col min="4596" max="4842" width="11" style="96"/>
    <col min="4843" max="4843" width="20.5" style="96" bestFit="1" customWidth="1"/>
    <col min="4844" max="4844" width="45.5" style="96" customWidth="1"/>
    <col min="4845" max="4845" width="34" style="96" customWidth="1"/>
    <col min="4846" max="4846" width="9.5" style="96" bestFit="1" customWidth="1"/>
    <col min="4847" max="4847" width="8.5" style="96" customWidth="1"/>
    <col min="4848" max="4848" width="7.5" style="96" bestFit="1" customWidth="1"/>
    <col min="4849" max="4849" width="19.125" style="96" customWidth="1"/>
    <col min="4850" max="4850" width="9.875" style="96" customWidth="1"/>
    <col min="4851" max="4851" width="8.5" style="96" customWidth="1"/>
    <col min="4852" max="5098" width="11" style="96"/>
    <col min="5099" max="5099" width="20.5" style="96" bestFit="1" customWidth="1"/>
    <col min="5100" max="5100" width="45.5" style="96" customWidth="1"/>
    <col min="5101" max="5101" width="34" style="96" customWidth="1"/>
    <col min="5102" max="5102" width="9.5" style="96" bestFit="1" customWidth="1"/>
    <col min="5103" max="5103" width="8.5" style="96" customWidth="1"/>
    <col min="5104" max="5104" width="7.5" style="96" bestFit="1" customWidth="1"/>
    <col min="5105" max="5105" width="19.125" style="96" customWidth="1"/>
    <col min="5106" max="5106" width="9.875" style="96" customWidth="1"/>
    <col min="5107" max="5107" width="8.5" style="96" customWidth="1"/>
    <col min="5108" max="5354" width="11" style="96"/>
    <col min="5355" max="5355" width="20.5" style="96" bestFit="1" customWidth="1"/>
    <col min="5356" max="5356" width="45.5" style="96" customWidth="1"/>
    <col min="5357" max="5357" width="34" style="96" customWidth="1"/>
    <col min="5358" max="5358" width="9.5" style="96" bestFit="1" customWidth="1"/>
    <col min="5359" max="5359" width="8.5" style="96" customWidth="1"/>
    <col min="5360" max="5360" width="7.5" style="96" bestFit="1" customWidth="1"/>
    <col min="5361" max="5361" width="19.125" style="96" customWidth="1"/>
    <col min="5362" max="5362" width="9.875" style="96" customWidth="1"/>
    <col min="5363" max="5363" width="8.5" style="96" customWidth="1"/>
    <col min="5364" max="5610" width="11" style="96"/>
    <col min="5611" max="5611" width="20.5" style="96" bestFit="1" customWidth="1"/>
    <col min="5612" max="5612" width="45.5" style="96" customWidth="1"/>
    <col min="5613" max="5613" width="34" style="96" customWidth="1"/>
    <col min="5614" max="5614" width="9.5" style="96" bestFit="1" customWidth="1"/>
    <col min="5615" max="5615" width="8.5" style="96" customWidth="1"/>
    <col min="5616" max="5616" width="7.5" style="96" bestFit="1" customWidth="1"/>
    <col min="5617" max="5617" width="19.125" style="96" customWidth="1"/>
    <col min="5618" max="5618" width="9.875" style="96" customWidth="1"/>
    <col min="5619" max="5619" width="8.5" style="96" customWidth="1"/>
    <col min="5620" max="5866" width="11" style="96"/>
    <col min="5867" max="5867" width="20.5" style="96" bestFit="1" customWidth="1"/>
    <col min="5868" max="5868" width="45.5" style="96" customWidth="1"/>
    <col min="5869" max="5869" width="34" style="96" customWidth="1"/>
    <col min="5870" max="5870" width="9.5" style="96" bestFit="1" customWidth="1"/>
    <col min="5871" max="5871" width="8.5" style="96" customWidth="1"/>
    <col min="5872" max="5872" width="7.5" style="96" bestFit="1" customWidth="1"/>
    <col min="5873" max="5873" width="19.125" style="96" customWidth="1"/>
    <col min="5874" max="5874" width="9.875" style="96" customWidth="1"/>
    <col min="5875" max="5875" width="8.5" style="96" customWidth="1"/>
    <col min="5876" max="6122" width="11" style="96"/>
    <col min="6123" max="6123" width="20.5" style="96" bestFit="1" customWidth="1"/>
    <col min="6124" max="6124" width="45.5" style="96" customWidth="1"/>
    <col min="6125" max="6125" width="34" style="96" customWidth="1"/>
    <col min="6126" max="6126" width="9.5" style="96" bestFit="1" customWidth="1"/>
    <col min="6127" max="6127" width="8.5" style="96" customWidth="1"/>
    <col min="6128" max="6128" width="7.5" style="96" bestFit="1" customWidth="1"/>
    <col min="6129" max="6129" width="19.125" style="96" customWidth="1"/>
    <col min="6130" max="6130" width="9.875" style="96" customWidth="1"/>
    <col min="6131" max="6131" width="8.5" style="96" customWidth="1"/>
    <col min="6132" max="6378" width="11" style="96"/>
    <col min="6379" max="6379" width="20.5" style="96" bestFit="1" customWidth="1"/>
    <col min="6380" max="6380" width="45.5" style="96" customWidth="1"/>
    <col min="6381" max="6381" width="34" style="96" customWidth="1"/>
    <col min="6382" max="6382" width="9.5" style="96" bestFit="1" customWidth="1"/>
    <col min="6383" max="6383" width="8.5" style="96" customWidth="1"/>
    <col min="6384" max="6384" width="7.5" style="96" bestFit="1" customWidth="1"/>
    <col min="6385" max="6385" width="19.125" style="96" customWidth="1"/>
    <col min="6386" max="6386" width="9.875" style="96" customWidth="1"/>
    <col min="6387" max="6387" width="8.5" style="96" customWidth="1"/>
    <col min="6388" max="6634" width="11" style="96"/>
    <col min="6635" max="6635" width="20.5" style="96" bestFit="1" customWidth="1"/>
    <col min="6636" max="6636" width="45.5" style="96" customWidth="1"/>
    <col min="6637" max="6637" width="34" style="96" customWidth="1"/>
    <col min="6638" max="6638" width="9.5" style="96" bestFit="1" customWidth="1"/>
    <col min="6639" max="6639" width="8.5" style="96" customWidth="1"/>
    <col min="6640" max="6640" width="7.5" style="96" bestFit="1" customWidth="1"/>
    <col min="6641" max="6641" width="19.125" style="96" customWidth="1"/>
    <col min="6642" max="6642" width="9.875" style="96" customWidth="1"/>
    <col min="6643" max="6643" width="8.5" style="96" customWidth="1"/>
    <col min="6644" max="6890" width="11" style="96"/>
    <col min="6891" max="6891" width="20.5" style="96" bestFit="1" customWidth="1"/>
    <col min="6892" max="6892" width="45.5" style="96" customWidth="1"/>
    <col min="6893" max="6893" width="34" style="96" customWidth="1"/>
    <col min="6894" max="6894" width="9.5" style="96" bestFit="1" customWidth="1"/>
    <col min="6895" max="6895" width="8.5" style="96" customWidth="1"/>
    <col min="6896" max="6896" width="7.5" style="96" bestFit="1" customWidth="1"/>
    <col min="6897" max="6897" width="19.125" style="96" customWidth="1"/>
    <col min="6898" max="6898" width="9.875" style="96" customWidth="1"/>
    <col min="6899" max="6899" width="8.5" style="96" customWidth="1"/>
    <col min="6900" max="7146" width="11" style="96"/>
    <col min="7147" max="7147" width="20.5" style="96" bestFit="1" customWidth="1"/>
    <col min="7148" max="7148" width="45.5" style="96" customWidth="1"/>
    <col min="7149" max="7149" width="34" style="96" customWidth="1"/>
    <col min="7150" max="7150" width="9.5" style="96" bestFit="1" customWidth="1"/>
    <col min="7151" max="7151" width="8.5" style="96" customWidth="1"/>
    <col min="7152" max="7152" width="7.5" style="96" bestFit="1" customWidth="1"/>
    <col min="7153" max="7153" width="19.125" style="96" customWidth="1"/>
    <col min="7154" max="7154" width="9.875" style="96" customWidth="1"/>
    <col min="7155" max="7155" width="8.5" style="96" customWidth="1"/>
    <col min="7156" max="7402" width="11" style="96"/>
    <col min="7403" max="7403" width="20.5" style="96" bestFit="1" customWidth="1"/>
    <col min="7404" max="7404" width="45.5" style="96" customWidth="1"/>
    <col min="7405" max="7405" width="34" style="96" customWidth="1"/>
    <col min="7406" max="7406" width="9.5" style="96" bestFit="1" customWidth="1"/>
    <col min="7407" max="7407" width="8.5" style="96" customWidth="1"/>
    <col min="7408" max="7408" width="7.5" style="96" bestFit="1" customWidth="1"/>
    <col min="7409" max="7409" width="19.125" style="96" customWidth="1"/>
    <col min="7410" max="7410" width="9.875" style="96" customWidth="1"/>
    <col min="7411" max="7411" width="8.5" style="96" customWidth="1"/>
    <col min="7412" max="7658" width="11" style="96"/>
    <col min="7659" max="7659" width="20.5" style="96" bestFit="1" customWidth="1"/>
    <col min="7660" max="7660" width="45.5" style="96" customWidth="1"/>
    <col min="7661" max="7661" width="34" style="96" customWidth="1"/>
    <col min="7662" max="7662" width="9.5" style="96" bestFit="1" customWidth="1"/>
    <col min="7663" max="7663" width="8.5" style="96" customWidth="1"/>
    <col min="7664" max="7664" width="7.5" style="96" bestFit="1" customWidth="1"/>
    <col min="7665" max="7665" width="19.125" style="96" customWidth="1"/>
    <col min="7666" max="7666" width="9.875" style="96" customWidth="1"/>
    <col min="7667" max="7667" width="8.5" style="96" customWidth="1"/>
    <col min="7668" max="7914" width="11" style="96"/>
    <col min="7915" max="7915" width="20.5" style="96" bestFit="1" customWidth="1"/>
    <col min="7916" max="7916" width="45.5" style="96" customWidth="1"/>
    <col min="7917" max="7917" width="34" style="96" customWidth="1"/>
    <col min="7918" max="7918" width="9.5" style="96" bestFit="1" customWidth="1"/>
    <col min="7919" max="7919" width="8.5" style="96" customWidth="1"/>
    <col min="7920" max="7920" width="7.5" style="96" bestFit="1" customWidth="1"/>
    <col min="7921" max="7921" width="19.125" style="96" customWidth="1"/>
    <col min="7922" max="7922" width="9.875" style="96" customWidth="1"/>
    <col min="7923" max="7923" width="8.5" style="96" customWidth="1"/>
    <col min="7924" max="8170" width="11" style="96"/>
    <col min="8171" max="8171" width="20.5" style="96" bestFit="1" customWidth="1"/>
    <col min="8172" max="8172" width="45.5" style="96" customWidth="1"/>
    <col min="8173" max="8173" width="34" style="96" customWidth="1"/>
    <col min="8174" max="8174" width="9.5" style="96" bestFit="1" customWidth="1"/>
    <col min="8175" max="8175" width="8.5" style="96" customWidth="1"/>
    <col min="8176" max="8176" width="7.5" style="96" bestFit="1" customWidth="1"/>
    <col min="8177" max="8177" width="19.125" style="96" customWidth="1"/>
    <col min="8178" max="8178" width="9.875" style="96" customWidth="1"/>
    <col min="8179" max="8179" width="8.5" style="96" customWidth="1"/>
    <col min="8180" max="8426" width="11" style="96"/>
    <col min="8427" max="8427" width="20.5" style="96" bestFit="1" customWidth="1"/>
    <col min="8428" max="8428" width="45.5" style="96" customWidth="1"/>
    <col min="8429" max="8429" width="34" style="96" customWidth="1"/>
    <col min="8430" max="8430" width="9.5" style="96" bestFit="1" customWidth="1"/>
    <col min="8431" max="8431" width="8.5" style="96" customWidth="1"/>
    <col min="8432" max="8432" width="7.5" style="96" bestFit="1" customWidth="1"/>
    <col min="8433" max="8433" width="19.125" style="96" customWidth="1"/>
    <col min="8434" max="8434" width="9.875" style="96" customWidth="1"/>
    <col min="8435" max="8435" width="8.5" style="96" customWidth="1"/>
    <col min="8436" max="8682" width="11" style="96"/>
    <col min="8683" max="8683" width="20.5" style="96" bestFit="1" customWidth="1"/>
    <col min="8684" max="8684" width="45.5" style="96" customWidth="1"/>
    <col min="8685" max="8685" width="34" style="96" customWidth="1"/>
    <col min="8686" max="8686" width="9.5" style="96" bestFit="1" customWidth="1"/>
    <col min="8687" max="8687" width="8.5" style="96" customWidth="1"/>
    <col min="8688" max="8688" width="7.5" style="96" bestFit="1" customWidth="1"/>
    <col min="8689" max="8689" width="19.125" style="96" customWidth="1"/>
    <col min="8690" max="8690" width="9.875" style="96" customWidth="1"/>
    <col min="8691" max="8691" width="8.5" style="96" customWidth="1"/>
    <col min="8692" max="8938" width="11" style="96"/>
    <col min="8939" max="8939" width="20.5" style="96" bestFit="1" customWidth="1"/>
    <col min="8940" max="8940" width="45.5" style="96" customWidth="1"/>
    <col min="8941" max="8941" width="34" style="96" customWidth="1"/>
    <col min="8942" max="8942" width="9.5" style="96" bestFit="1" customWidth="1"/>
    <col min="8943" max="8943" width="8.5" style="96" customWidth="1"/>
    <col min="8944" max="8944" width="7.5" style="96" bestFit="1" customWidth="1"/>
    <col min="8945" max="8945" width="19.125" style="96" customWidth="1"/>
    <col min="8946" max="8946" width="9.875" style="96" customWidth="1"/>
    <col min="8947" max="8947" width="8.5" style="96" customWidth="1"/>
    <col min="8948" max="9194" width="11" style="96"/>
    <col min="9195" max="9195" width="20.5" style="96" bestFit="1" customWidth="1"/>
    <col min="9196" max="9196" width="45.5" style="96" customWidth="1"/>
    <col min="9197" max="9197" width="34" style="96" customWidth="1"/>
    <col min="9198" max="9198" width="9.5" style="96" bestFit="1" customWidth="1"/>
    <col min="9199" max="9199" width="8.5" style="96" customWidth="1"/>
    <col min="9200" max="9200" width="7.5" style="96" bestFit="1" customWidth="1"/>
    <col min="9201" max="9201" width="19.125" style="96" customWidth="1"/>
    <col min="9202" max="9202" width="9.875" style="96" customWidth="1"/>
    <col min="9203" max="9203" width="8.5" style="96" customWidth="1"/>
    <col min="9204" max="9450" width="11" style="96"/>
    <col min="9451" max="9451" width="20.5" style="96" bestFit="1" customWidth="1"/>
    <col min="9452" max="9452" width="45.5" style="96" customWidth="1"/>
    <col min="9453" max="9453" width="34" style="96" customWidth="1"/>
    <col min="9454" max="9454" width="9.5" style="96" bestFit="1" customWidth="1"/>
    <col min="9455" max="9455" width="8.5" style="96" customWidth="1"/>
    <col min="9456" max="9456" width="7.5" style="96" bestFit="1" customWidth="1"/>
    <col min="9457" max="9457" width="19.125" style="96" customWidth="1"/>
    <col min="9458" max="9458" width="9.875" style="96" customWidth="1"/>
    <col min="9459" max="9459" width="8.5" style="96" customWidth="1"/>
    <col min="9460" max="9706" width="11" style="96"/>
    <col min="9707" max="9707" width="20.5" style="96" bestFit="1" customWidth="1"/>
    <col min="9708" max="9708" width="45.5" style="96" customWidth="1"/>
    <col min="9709" max="9709" width="34" style="96" customWidth="1"/>
    <col min="9710" max="9710" width="9.5" style="96" bestFit="1" customWidth="1"/>
    <col min="9711" max="9711" width="8.5" style="96" customWidth="1"/>
    <col min="9712" max="9712" width="7.5" style="96" bestFit="1" customWidth="1"/>
    <col min="9713" max="9713" width="19.125" style="96" customWidth="1"/>
    <col min="9714" max="9714" width="9.875" style="96" customWidth="1"/>
    <col min="9715" max="9715" width="8.5" style="96" customWidth="1"/>
    <col min="9716" max="9962" width="11" style="96"/>
    <col min="9963" max="9963" width="20.5" style="96" bestFit="1" customWidth="1"/>
    <col min="9964" max="9964" width="45.5" style="96" customWidth="1"/>
    <col min="9965" max="9965" width="34" style="96" customWidth="1"/>
    <col min="9966" max="9966" width="9.5" style="96" bestFit="1" customWidth="1"/>
    <col min="9967" max="9967" width="8.5" style="96" customWidth="1"/>
    <col min="9968" max="9968" width="7.5" style="96" bestFit="1" customWidth="1"/>
    <col min="9969" max="9969" width="19.125" style="96" customWidth="1"/>
    <col min="9970" max="9970" width="9.875" style="96" customWidth="1"/>
    <col min="9971" max="9971" width="8.5" style="96" customWidth="1"/>
    <col min="9972" max="10218" width="11" style="96"/>
    <col min="10219" max="10219" width="20.5" style="96" bestFit="1" customWidth="1"/>
    <col min="10220" max="10220" width="45.5" style="96" customWidth="1"/>
    <col min="10221" max="10221" width="34" style="96" customWidth="1"/>
    <col min="10222" max="10222" width="9.5" style="96" bestFit="1" customWidth="1"/>
    <col min="10223" max="10223" width="8.5" style="96" customWidth="1"/>
    <col min="10224" max="10224" width="7.5" style="96" bestFit="1" customWidth="1"/>
    <col min="10225" max="10225" width="19.125" style="96" customWidth="1"/>
    <col min="10226" max="10226" width="9.875" style="96" customWidth="1"/>
    <col min="10227" max="10227" width="8.5" style="96" customWidth="1"/>
    <col min="10228" max="10474" width="11" style="96"/>
    <col min="10475" max="10475" width="20.5" style="96" bestFit="1" customWidth="1"/>
    <col min="10476" max="10476" width="45.5" style="96" customWidth="1"/>
    <col min="10477" max="10477" width="34" style="96" customWidth="1"/>
    <col min="10478" max="10478" width="9.5" style="96" bestFit="1" customWidth="1"/>
    <col min="10479" max="10479" width="8.5" style="96" customWidth="1"/>
    <col min="10480" max="10480" width="7.5" style="96" bestFit="1" customWidth="1"/>
    <col min="10481" max="10481" width="19.125" style="96" customWidth="1"/>
    <col min="10482" max="10482" width="9.875" style="96" customWidth="1"/>
    <col min="10483" max="10483" width="8.5" style="96" customWidth="1"/>
    <col min="10484" max="10730" width="11" style="96"/>
    <col min="10731" max="10731" width="20.5" style="96" bestFit="1" customWidth="1"/>
    <col min="10732" max="10732" width="45.5" style="96" customWidth="1"/>
    <col min="10733" max="10733" width="34" style="96" customWidth="1"/>
    <col min="10734" max="10734" width="9.5" style="96" bestFit="1" customWidth="1"/>
    <col min="10735" max="10735" width="8.5" style="96" customWidth="1"/>
    <col min="10736" max="10736" width="7.5" style="96" bestFit="1" customWidth="1"/>
    <col min="10737" max="10737" width="19.125" style="96" customWidth="1"/>
    <col min="10738" max="10738" width="9.875" style="96" customWidth="1"/>
    <col min="10739" max="10739" width="8.5" style="96" customWidth="1"/>
    <col min="10740" max="10986" width="11" style="96"/>
    <col min="10987" max="10987" width="20.5" style="96" bestFit="1" customWidth="1"/>
    <col min="10988" max="10988" width="45.5" style="96" customWidth="1"/>
    <col min="10989" max="10989" width="34" style="96" customWidth="1"/>
    <col min="10990" max="10990" width="9.5" style="96" bestFit="1" customWidth="1"/>
    <col min="10991" max="10991" width="8.5" style="96" customWidth="1"/>
    <col min="10992" max="10992" width="7.5" style="96" bestFit="1" customWidth="1"/>
    <col min="10993" max="10993" width="19.125" style="96" customWidth="1"/>
    <col min="10994" max="10994" width="9.875" style="96" customWidth="1"/>
    <col min="10995" max="10995" width="8.5" style="96" customWidth="1"/>
    <col min="10996" max="11242" width="11" style="96"/>
    <col min="11243" max="11243" width="20.5" style="96" bestFit="1" customWidth="1"/>
    <col min="11244" max="11244" width="45.5" style="96" customWidth="1"/>
    <col min="11245" max="11245" width="34" style="96" customWidth="1"/>
    <col min="11246" max="11246" width="9.5" style="96" bestFit="1" customWidth="1"/>
    <col min="11247" max="11247" width="8.5" style="96" customWidth="1"/>
    <col min="11248" max="11248" width="7.5" style="96" bestFit="1" customWidth="1"/>
    <col min="11249" max="11249" width="19.125" style="96" customWidth="1"/>
    <col min="11250" max="11250" width="9.875" style="96" customWidth="1"/>
    <col min="11251" max="11251" width="8.5" style="96" customWidth="1"/>
    <col min="11252" max="11498" width="11" style="96"/>
    <col min="11499" max="11499" width="20.5" style="96" bestFit="1" customWidth="1"/>
    <col min="11500" max="11500" width="45.5" style="96" customWidth="1"/>
    <col min="11501" max="11501" width="34" style="96" customWidth="1"/>
    <col min="11502" max="11502" width="9.5" style="96" bestFit="1" customWidth="1"/>
    <col min="11503" max="11503" width="8.5" style="96" customWidth="1"/>
    <col min="11504" max="11504" width="7.5" style="96" bestFit="1" customWidth="1"/>
    <col min="11505" max="11505" width="19.125" style="96" customWidth="1"/>
    <col min="11506" max="11506" width="9.875" style="96" customWidth="1"/>
    <col min="11507" max="11507" width="8.5" style="96" customWidth="1"/>
    <col min="11508" max="11754" width="11" style="96"/>
    <col min="11755" max="11755" width="20.5" style="96" bestFit="1" customWidth="1"/>
    <col min="11756" max="11756" width="45.5" style="96" customWidth="1"/>
    <col min="11757" max="11757" width="34" style="96" customWidth="1"/>
    <col min="11758" max="11758" width="9.5" style="96" bestFit="1" customWidth="1"/>
    <col min="11759" max="11759" width="8.5" style="96" customWidth="1"/>
    <col min="11760" max="11760" width="7.5" style="96" bestFit="1" customWidth="1"/>
    <col min="11761" max="11761" width="19.125" style="96" customWidth="1"/>
    <col min="11762" max="11762" width="9.875" style="96" customWidth="1"/>
    <col min="11763" max="11763" width="8.5" style="96" customWidth="1"/>
    <col min="11764" max="12010" width="11" style="96"/>
    <col min="12011" max="12011" width="20.5" style="96" bestFit="1" customWidth="1"/>
    <col min="12012" max="12012" width="45.5" style="96" customWidth="1"/>
    <col min="12013" max="12013" width="34" style="96" customWidth="1"/>
    <col min="12014" max="12014" width="9.5" style="96" bestFit="1" customWidth="1"/>
    <col min="12015" max="12015" width="8.5" style="96" customWidth="1"/>
    <col min="12016" max="12016" width="7.5" style="96" bestFit="1" customWidth="1"/>
    <col min="12017" max="12017" width="19.125" style="96" customWidth="1"/>
    <col min="12018" max="12018" width="9.875" style="96" customWidth="1"/>
    <col min="12019" max="12019" width="8.5" style="96" customWidth="1"/>
    <col min="12020" max="12266" width="11" style="96"/>
    <col min="12267" max="12267" width="20.5" style="96" bestFit="1" customWidth="1"/>
    <col min="12268" max="12268" width="45.5" style="96" customWidth="1"/>
    <col min="12269" max="12269" width="34" style="96" customWidth="1"/>
    <col min="12270" max="12270" width="9.5" style="96" bestFit="1" customWidth="1"/>
    <col min="12271" max="12271" width="8.5" style="96" customWidth="1"/>
    <col min="12272" max="12272" width="7.5" style="96" bestFit="1" customWidth="1"/>
    <col min="12273" max="12273" width="19.125" style="96" customWidth="1"/>
    <col min="12274" max="12274" width="9.875" style="96" customWidth="1"/>
    <col min="12275" max="12275" width="8.5" style="96" customWidth="1"/>
    <col min="12276" max="12522" width="11" style="96"/>
    <col min="12523" max="12523" width="20.5" style="96" bestFit="1" customWidth="1"/>
    <col min="12524" max="12524" width="45.5" style="96" customWidth="1"/>
    <col min="12525" max="12525" width="34" style="96" customWidth="1"/>
    <col min="12526" max="12526" width="9.5" style="96" bestFit="1" customWidth="1"/>
    <col min="12527" max="12527" width="8.5" style="96" customWidth="1"/>
    <col min="12528" max="12528" width="7.5" style="96" bestFit="1" customWidth="1"/>
    <col min="12529" max="12529" width="19.125" style="96" customWidth="1"/>
    <col min="12530" max="12530" width="9.875" style="96" customWidth="1"/>
    <col min="12531" max="12531" width="8.5" style="96" customWidth="1"/>
    <col min="12532" max="12778" width="11" style="96"/>
    <col min="12779" max="12779" width="20.5" style="96" bestFit="1" customWidth="1"/>
    <col min="12780" max="12780" width="45.5" style="96" customWidth="1"/>
    <col min="12781" max="12781" width="34" style="96" customWidth="1"/>
    <col min="12782" max="12782" width="9.5" style="96" bestFit="1" customWidth="1"/>
    <col min="12783" max="12783" width="8.5" style="96" customWidth="1"/>
    <col min="12784" max="12784" width="7.5" style="96" bestFit="1" customWidth="1"/>
    <col min="12785" max="12785" width="19.125" style="96" customWidth="1"/>
    <col min="12786" max="12786" width="9.875" style="96" customWidth="1"/>
    <col min="12787" max="12787" width="8.5" style="96" customWidth="1"/>
    <col min="12788" max="13034" width="11" style="96"/>
    <col min="13035" max="13035" width="20.5" style="96" bestFit="1" customWidth="1"/>
    <col min="13036" max="13036" width="45.5" style="96" customWidth="1"/>
    <col min="13037" max="13037" width="34" style="96" customWidth="1"/>
    <col min="13038" max="13038" width="9.5" style="96" bestFit="1" customWidth="1"/>
    <col min="13039" max="13039" width="8.5" style="96" customWidth="1"/>
    <col min="13040" max="13040" width="7.5" style="96" bestFit="1" customWidth="1"/>
    <col min="13041" max="13041" width="19.125" style="96" customWidth="1"/>
    <col min="13042" max="13042" width="9.875" style="96" customWidth="1"/>
    <col min="13043" max="13043" width="8.5" style="96" customWidth="1"/>
    <col min="13044" max="13290" width="11" style="96"/>
    <col min="13291" max="13291" width="20.5" style="96" bestFit="1" customWidth="1"/>
    <col min="13292" max="13292" width="45.5" style="96" customWidth="1"/>
    <col min="13293" max="13293" width="34" style="96" customWidth="1"/>
    <col min="13294" max="13294" width="9.5" style="96" bestFit="1" customWidth="1"/>
    <col min="13295" max="13295" width="8.5" style="96" customWidth="1"/>
    <col min="13296" max="13296" width="7.5" style="96" bestFit="1" customWidth="1"/>
    <col min="13297" max="13297" width="19.125" style="96" customWidth="1"/>
    <col min="13298" max="13298" width="9.875" style="96" customWidth="1"/>
    <col min="13299" max="13299" width="8.5" style="96" customWidth="1"/>
    <col min="13300" max="13546" width="11" style="96"/>
    <col min="13547" max="13547" width="20.5" style="96" bestFit="1" customWidth="1"/>
    <col min="13548" max="13548" width="45.5" style="96" customWidth="1"/>
    <col min="13549" max="13549" width="34" style="96" customWidth="1"/>
    <col min="13550" max="13550" width="9.5" style="96" bestFit="1" customWidth="1"/>
    <col min="13551" max="13551" width="8.5" style="96" customWidth="1"/>
    <col min="13552" max="13552" width="7.5" style="96" bestFit="1" customWidth="1"/>
    <col min="13553" max="13553" width="19.125" style="96" customWidth="1"/>
    <col min="13554" max="13554" width="9.875" style="96" customWidth="1"/>
    <col min="13555" max="13555" width="8.5" style="96" customWidth="1"/>
    <col min="13556" max="13802" width="11" style="96"/>
    <col min="13803" max="13803" width="20.5" style="96" bestFit="1" customWidth="1"/>
    <col min="13804" max="13804" width="45.5" style="96" customWidth="1"/>
    <col min="13805" max="13805" width="34" style="96" customWidth="1"/>
    <col min="13806" max="13806" width="9.5" style="96" bestFit="1" customWidth="1"/>
    <col min="13807" max="13807" width="8.5" style="96" customWidth="1"/>
    <col min="13808" max="13808" width="7.5" style="96" bestFit="1" customWidth="1"/>
    <col min="13809" max="13809" width="19.125" style="96" customWidth="1"/>
    <col min="13810" max="13810" width="9.875" style="96" customWidth="1"/>
    <col min="13811" max="13811" width="8.5" style="96" customWidth="1"/>
    <col min="13812" max="14058" width="11" style="96"/>
    <col min="14059" max="14059" width="20.5" style="96" bestFit="1" customWidth="1"/>
    <col min="14060" max="14060" width="45.5" style="96" customWidth="1"/>
    <col min="14061" max="14061" width="34" style="96" customWidth="1"/>
    <col min="14062" max="14062" width="9.5" style="96" bestFit="1" customWidth="1"/>
    <col min="14063" max="14063" width="8.5" style="96" customWidth="1"/>
    <col min="14064" max="14064" width="7.5" style="96" bestFit="1" customWidth="1"/>
    <col min="14065" max="14065" width="19.125" style="96" customWidth="1"/>
    <col min="14066" max="14066" width="9.875" style="96" customWidth="1"/>
    <col min="14067" max="14067" width="8.5" style="96" customWidth="1"/>
    <col min="14068" max="14314" width="11" style="96"/>
    <col min="14315" max="14315" width="20.5" style="96" bestFit="1" customWidth="1"/>
    <col min="14316" max="14316" width="45.5" style="96" customWidth="1"/>
    <col min="14317" max="14317" width="34" style="96" customWidth="1"/>
    <col min="14318" max="14318" width="9.5" style="96" bestFit="1" customWidth="1"/>
    <col min="14319" max="14319" width="8.5" style="96" customWidth="1"/>
    <col min="14320" max="14320" width="7.5" style="96" bestFit="1" customWidth="1"/>
    <col min="14321" max="14321" width="19.125" style="96" customWidth="1"/>
    <col min="14322" max="14322" width="9.875" style="96" customWidth="1"/>
    <col min="14323" max="14323" width="8.5" style="96" customWidth="1"/>
    <col min="14324" max="14570" width="11" style="96"/>
    <col min="14571" max="14571" width="20.5" style="96" bestFit="1" customWidth="1"/>
    <col min="14572" max="14572" width="45.5" style="96" customWidth="1"/>
    <col min="14573" max="14573" width="34" style="96" customWidth="1"/>
    <col min="14574" max="14574" width="9.5" style="96" bestFit="1" customWidth="1"/>
    <col min="14575" max="14575" width="8.5" style="96" customWidth="1"/>
    <col min="14576" max="14576" width="7.5" style="96" bestFit="1" customWidth="1"/>
    <col min="14577" max="14577" width="19.125" style="96" customWidth="1"/>
    <col min="14578" max="14578" width="9.875" style="96" customWidth="1"/>
    <col min="14579" max="14579" width="8.5" style="96" customWidth="1"/>
    <col min="14580" max="14826" width="11" style="96"/>
    <col min="14827" max="14827" width="20.5" style="96" bestFit="1" customWidth="1"/>
    <col min="14828" max="14828" width="45.5" style="96" customWidth="1"/>
    <col min="14829" max="14829" width="34" style="96" customWidth="1"/>
    <col min="14830" max="14830" width="9.5" style="96" bestFit="1" customWidth="1"/>
    <col min="14831" max="14831" width="8.5" style="96" customWidth="1"/>
    <col min="14832" max="14832" width="7.5" style="96" bestFit="1" customWidth="1"/>
    <col min="14833" max="14833" width="19.125" style="96" customWidth="1"/>
    <col min="14834" max="14834" width="9.875" style="96" customWidth="1"/>
    <col min="14835" max="14835" width="8.5" style="96" customWidth="1"/>
    <col min="14836" max="15082" width="11" style="96"/>
    <col min="15083" max="15083" width="20.5" style="96" bestFit="1" customWidth="1"/>
    <col min="15084" max="15084" width="45.5" style="96" customWidth="1"/>
    <col min="15085" max="15085" width="34" style="96" customWidth="1"/>
    <col min="15086" max="15086" width="9.5" style="96" bestFit="1" customWidth="1"/>
    <col min="15087" max="15087" width="8.5" style="96" customWidth="1"/>
    <col min="15088" max="15088" width="7.5" style="96" bestFit="1" customWidth="1"/>
    <col min="15089" max="15089" width="19.125" style="96" customWidth="1"/>
    <col min="15090" max="15090" width="9.875" style="96" customWidth="1"/>
    <col min="15091" max="15091" width="8.5" style="96" customWidth="1"/>
    <col min="15092" max="15338" width="11" style="96"/>
    <col min="15339" max="15339" width="20.5" style="96" bestFit="1" customWidth="1"/>
    <col min="15340" max="15340" width="45.5" style="96" customWidth="1"/>
    <col min="15341" max="15341" width="34" style="96" customWidth="1"/>
    <col min="15342" max="15342" width="9.5" style="96" bestFit="1" customWidth="1"/>
    <col min="15343" max="15343" width="8.5" style="96" customWidth="1"/>
    <col min="15344" max="15344" width="7.5" style="96" bestFit="1" customWidth="1"/>
    <col min="15345" max="15345" width="19.125" style="96" customWidth="1"/>
    <col min="15346" max="15346" width="9.875" style="96" customWidth="1"/>
    <col min="15347" max="15347" width="8.5" style="96" customWidth="1"/>
    <col min="15348" max="15594" width="11" style="96"/>
    <col min="15595" max="15595" width="20.5" style="96" bestFit="1" customWidth="1"/>
    <col min="15596" max="15596" width="45.5" style="96" customWidth="1"/>
    <col min="15597" max="15597" width="34" style="96" customWidth="1"/>
    <col min="15598" max="15598" width="9.5" style="96" bestFit="1" customWidth="1"/>
    <col min="15599" max="15599" width="8.5" style="96" customWidth="1"/>
    <col min="15600" max="15600" width="7.5" style="96" bestFit="1" customWidth="1"/>
    <col min="15601" max="15601" width="19.125" style="96" customWidth="1"/>
    <col min="15602" max="15602" width="9.875" style="96" customWidth="1"/>
    <col min="15603" max="15603" width="8.5" style="96" customWidth="1"/>
    <col min="15604" max="15850" width="11" style="96"/>
    <col min="15851" max="15851" width="20.5" style="96" bestFit="1" customWidth="1"/>
    <col min="15852" max="15852" width="45.5" style="96" customWidth="1"/>
    <col min="15853" max="15853" width="34" style="96" customWidth="1"/>
    <col min="15854" max="15854" width="9.5" style="96" bestFit="1" customWidth="1"/>
    <col min="15855" max="15855" width="8.5" style="96" customWidth="1"/>
    <col min="15856" max="15856" width="7.5" style="96" bestFit="1" customWidth="1"/>
    <col min="15857" max="15857" width="19.125" style="96" customWidth="1"/>
    <col min="15858" max="15858" width="9.875" style="96" customWidth="1"/>
    <col min="15859" max="15859" width="8.5" style="96" customWidth="1"/>
    <col min="15860" max="16106" width="11" style="96"/>
    <col min="16107" max="16107" width="20.5" style="96" bestFit="1" customWidth="1"/>
    <col min="16108" max="16108" width="45.5" style="96" customWidth="1"/>
    <col min="16109" max="16109" width="34" style="96" customWidth="1"/>
    <col min="16110" max="16110" width="9.5" style="96" bestFit="1" customWidth="1"/>
    <col min="16111" max="16111" width="8.5" style="96" customWidth="1"/>
    <col min="16112" max="16112" width="7.5" style="96" bestFit="1" customWidth="1"/>
    <col min="16113" max="16113" width="19.125" style="96" customWidth="1"/>
    <col min="16114" max="16114" width="9.875" style="96" customWidth="1"/>
    <col min="16115" max="16115" width="8.5" style="96" customWidth="1"/>
    <col min="16116" max="16384" width="11" style="96"/>
  </cols>
  <sheetData>
    <row r="1" spans="1:10" s="154" customFormat="1">
      <c r="A1" s="246"/>
      <c r="B1" s="246"/>
      <c r="C1" s="246"/>
      <c r="D1" s="156"/>
      <c r="E1" s="157"/>
      <c r="F1" s="156"/>
      <c r="G1" s="155"/>
    </row>
    <row r="2" spans="1:10">
      <c r="A2" s="100" t="s">
        <v>0</v>
      </c>
      <c r="B2" s="100" t="s">
        <v>196</v>
      </c>
    </row>
    <row r="3" spans="1:10">
      <c r="A3" s="100" t="s">
        <v>9</v>
      </c>
      <c r="B3" s="153">
        <v>43512</v>
      </c>
    </row>
    <row r="4" spans="1:10">
      <c r="A4" s="100" t="s">
        <v>10</v>
      </c>
      <c r="B4" s="152" t="s">
        <v>195</v>
      </c>
    </row>
    <row r="5" spans="1:10">
      <c r="A5" s="100" t="s">
        <v>194</v>
      </c>
    </row>
    <row r="6" spans="1:10">
      <c r="A6" s="100" t="s">
        <v>11</v>
      </c>
      <c r="B6" s="100" t="s">
        <v>193</v>
      </c>
    </row>
    <row r="7" spans="1:10">
      <c r="A7" s="100" t="s">
        <v>192</v>
      </c>
      <c r="B7" s="247"/>
      <c r="C7" s="268"/>
      <c r="D7" s="268"/>
      <c r="E7" s="268"/>
      <c r="F7" s="268"/>
      <c r="G7" s="268"/>
    </row>
    <row r="8" spans="1:10" s="177" customFormat="1">
      <c r="A8" s="249" t="s">
        <v>191</v>
      </c>
      <c r="B8" s="249"/>
      <c r="C8" s="178" t="s">
        <v>190</v>
      </c>
      <c r="D8" s="105" t="s">
        <v>189</v>
      </c>
      <c r="E8" s="150" t="s">
        <v>1</v>
      </c>
      <c r="F8" s="105" t="s">
        <v>2</v>
      </c>
      <c r="G8" s="149" t="s">
        <v>188</v>
      </c>
    </row>
    <row r="9" spans="1:10" s="177" customFormat="1">
      <c r="A9" s="250" t="s">
        <v>187</v>
      </c>
      <c r="B9" s="269" t="s">
        <v>186</v>
      </c>
      <c r="C9" s="180" t="s">
        <v>185</v>
      </c>
      <c r="D9" s="142">
        <v>700</v>
      </c>
      <c r="E9" s="181">
        <v>2</v>
      </c>
      <c r="F9" s="147">
        <v>150</v>
      </c>
      <c r="G9" s="38">
        <v>0</v>
      </c>
      <c r="H9" s="148"/>
    </row>
    <row r="10" spans="1:10" s="177" customFormat="1">
      <c r="A10" s="250"/>
      <c r="B10" s="269"/>
      <c r="C10" s="180" t="s">
        <v>99</v>
      </c>
      <c r="D10" s="142">
        <v>700</v>
      </c>
      <c r="E10" s="181">
        <v>2</v>
      </c>
      <c r="F10" s="147">
        <v>215</v>
      </c>
      <c r="G10" s="38">
        <f>D10*E10*F10</f>
        <v>301000</v>
      </c>
    </row>
    <row r="11" spans="1:10" s="177" customFormat="1">
      <c r="A11" s="250"/>
      <c r="B11" s="269" t="s">
        <v>184</v>
      </c>
      <c r="C11" s="180" t="s">
        <v>292</v>
      </c>
      <c r="D11" s="142">
        <v>600</v>
      </c>
      <c r="E11" s="181">
        <v>2</v>
      </c>
      <c r="F11" s="147">
        <v>106</v>
      </c>
      <c r="G11" s="38">
        <f t="shared" ref="G11:G18" si="0">D11*E11*F11</f>
        <v>127200</v>
      </c>
    </row>
    <row r="12" spans="1:10" s="177" customFormat="1">
      <c r="A12" s="250"/>
      <c r="B12" s="269"/>
      <c r="C12" s="180" t="s">
        <v>99</v>
      </c>
      <c r="D12" s="142">
        <v>600</v>
      </c>
      <c r="E12" s="181">
        <v>2</v>
      </c>
      <c r="F12" s="147">
        <v>173</v>
      </c>
      <c r="G12" s="38">
        <f t="shared" si="0"/>
        <v>207600</v>
      </c>
    </row>
    <row r="13" spans="1:10" s="177" customFormat="1">
      <c r="A13" s="250"/>
      <c r="B13" s="270" t="s">
        <v>183</v>
      </c>
      <c r="C13" s="180" t="s">
        <v>292</v>
      </c>
      <c r="D13" s="134">
        <v>500</v>
      </c>
      <c r="E13" s="145">
        <v>2</v>
      </c>
      <c r="F13" s="144">
        <v>50</v>
      </c>
      <c r="G13" s="136">
        <f t="shared" si="0"/>
        <v>50000</v>
      </c>
    </row>
    <row r="14" spans="1:10" s="177" customFormat="1">
      <c r="A14" s="250"/>
      <c r="B14" s="271"/>
      <c r="C14" s="180" t="s">
        <v>99</v>
      </c>
      <c r="D14" s="134">
        <v>500</v>
      </c>
      <c r="E14" s="145">
        <v>2</v>
      </c>
      <c r="F14" s="144">
        <v>62</v>
      </c>
      <c r="G14" s="136">
        <f t="shared" si="0"/>
        <v>62000</v>
      </c>
    </row>
    <row r="15" spans="1:10" s="177" customFormat="1">
      <c r="A15" s="250"/>
      <c r="B15" s="270" t="s">
        <v>182</v>
      </c>
      <c r="C15" s="180" t="s">
        <v>292</v>
      </c>
      <c r="D15" s="134">
        <v>580</v>
      </c>
      <c r="E15" s="145">
        <v>2</v>
      </c>
      <c r="F15" s="144">
        <v>250</v>
      </c>
      <c r="G15" s="136">
        <f t="shared" si="0"/>
        <v>290000</v>
      </c>
      <c r="J15" s="146"/>
    </row>
    <row r="16" spans="1:10" s="177" customFormat="1">
      <c r="A16" s="250"/>
      <c r="B16" s="271"/>
      <c r="C16" s="180" t="s">
        <v>99</v>
      </c>
      <c r="D16" s="134">
        <v>580</v>
      </c>
      <c r="E16" s="145">
        <v>2</v>
      </c>
      <c r="F16" s="144">
        <v>0</v>
      </c>
      <c r="G16" s="136">
        <f t="shared" si="0"/>
        <v>0</v>
      </c>
    </row>
    <row r="17" spans="1:14" s="177" customFormat="1">
      <c r="A17" s="250"/>
      <c r="B17" s="270" t="s">
        <v>181</v>
      </c>
      <c r="C17" s="180" t="s">
        <v>292</v>
      </c>
      <c r="D17" s="134">
        <v>500</v>
      </c>
      <c r="E17" s="145">
        <v>2</v>
      </c>
      <c r="F17" s="144">
        <v>64</v>
      </c>
      <c r="G17" s="136">
        <f t="shared" si="0"/>
        <v>64000</v>
      </c>
    </row>
    <row r="18" spans="1:14" s="177" customFormat="1">
      <c r="A18" s="250"/>
      <c r="B18" s="271"/>
      <c r="C18" s="180" t="s">
        <v>99</v>
      </c>
      <c r="D18" s="134">
        <v>500</v>
      </c>
      <c r="E18" s="145">
        <v>2</v>
      </c>
      <c r="F18" s="144">
        <v>0</v>
      </c>
      <c r="G18" s="136">
        <f t="shared" si="0"/>
        <v>0</v>
      </c>
    </row>
    <row r="19" spans="1:14" s="177" customFormat="1">
      <c r="A19" s="250"/>
      <c r="B19" s="254" t="s">
        <v>114</v>
      </c>
      <c r="C19" s="254"/>
      <c r="D19" s="254"/>
      <c r="E19" s="254"/>
      <c r="F19" s="254"/>
      <c r="G19" s="107">
        <f>SUM(G9:G18)</f>
        <v>1101800</v>
      </c>
      <c r="H19" s="102"/>
      <c r="I19" s="102"/>
      <c r="J19" s="102"/>
      <c r="K19" s="102"/>
      <c r="L19" s="102"/>
      <c r="M19" s="102"/>
      <c r="N19" s="102"/>
    </row>
    <row r="20" spans="1:14" s="177" customFormat="1">
      <c r="A20" s="250" t="s">
        <v>180</v>
      </c>
      <c r="B20" s="272" t="s">
        <v>179</v>
      </c>
      <c r="C20" s="180" t="s">
        <v>178</v>
      </c>
      <c r="D20" s="131">
        <v>258</v>
      </c>
      <c r="E20" s="130">
        <v>1</v>
      </c>
      <c r="F20" s="142">
        <v>580</v>
      </c>
      <c r="G20" s="42">
        <f>D20*E20*F20</f>
        <v>149640</v>
      </c>
      <c r="H20" s="102"/>
      <c r="I20" s="102"/>
      <c r="J20" s="102"/>
      <c r="K20" s="102"/>
      <c r="L20" s="102"/>
      <c r="M20" s="102"/>
      <c r="N20" s="102"/>
    </row>
    <row r="21" spans="1:14" s="177" customFormat="1" ht="33">
      <c r="A21" s="250"/>
      <c r="B21" s="272"/>
      <c r="C21" s="180" t="s">
        <v>177</v>
      </c>
      <c r="D21" s="131">
        <v>258</v>
      </c>
      <c r="E21" s="130">
        <v>1</v>
      </c>
      <c r="F21" s="142">
        <v>452</v>
      </c>
      <c r="G21" s="42">
        <f t="shared" ref="G21:G32" si="1">D21*E21*F21</f>
        <v>116616</v>
      </c>
      <c r="H21" s="102"/>
      <c r="I21" s="102"/>
      <c r="J21" s="102"/>
      <c r="K21" s="102"/>
      <c r="L21" s="102"/>
      <c r="M21" s="102"/>
      <c r="N21" s="102"/>
    </row>
    <row r="22" spans="1:14" s="177" customFormat="1">
      <c r="A22" s="250"/>
      <c r="B22" s="272"/>
      <c r="C22" s="180" t="s">
        <v>176</v>
      </c>
      <c r="D22" s="135">
        <v>218</v>
      </c>
      <c r="E22" s="130">
        <v>1</v>
      </c>
      <c r="F22" s="134">
        <v>174</v>
      </c>
      <c r="G22" s="138">
        <f t="shared" si="1"/>
        <v>37932</v>
      </c>
      <c r="H22" s="102"/>
      <c r="I22" s="102"/>
      <c r="J22" s="102"/>
      <c r="K22" s="102"/>
      <c r="L22" s="102"/>
      <c r="M22" s="102"/>
      <c r="N22" s="102"/>
    </row>
    <row r="23" spans="1:14" s="177" customFormat="1">
      <c r="A23" s="250"/>
      <c r="B23" s="272"/>
      <c r="C23" s="180" t="s">
        <v>175</v>
      </c>
      <c r="D23" s="135">
        <v>218</v>
      </c>
      <c r="E23" s="130">
        <v>1</v>
      </c>
      <c r="F23" s="134">
        <v>250</v>
      </c>
      <c r="G23" s="138">
        <f t="shared" si="1"/>
        <v>54500</v>
      </c>
      <c r="H23" s="102"/>
      <c r="I23" s="102"/>
      <c r="J23" s="102"/>
      <c r="K23" s="102"/>
      <c r="L23" s="102"/>
      <c r="M23" s="102"/>
      <c r="N23" s="102"/>
    </row>
    <row r="24" spans="1:14" s="177" customFormat="1" ht="33">
      <c r="A24" s="250"/>
      <c r="B24" s="272"/>
      <c r="C24" s="180" t="s">
        <v>174</v>
      </c>
      <c r="D24" s="135">
        <v>218</v>
      </c>
      <c r="E24" s="130">
        <v>1</v>
      </c>
      <c r="F24" s="134">
        <v>64</v>
      </c>
      <c r="G24" s="138">
        <f t="shared" si="1"/>
        <v>13952</v>
      </c>
      <c r="H24" s="102"/>
      <c r="I24" s="102"/>
      <c r="J24" s="102"/>
      <c r="K24" s="102"/>
      <c r="L24" s="102"/>
      <c r="M24" s="102"/>
      <c r="N24" s="102"/>
    </row>
    <row r="25" spans="1:14" s="177" customFormat="1">
      <c r="A25" s="250"/>
      <c r="B25" s="272" t="s">
        <v>173</v>
      </c>
      <c r="C25" s="180" t="s">
        <v>172</v>
      </c>
      <c r="D25" s="131">
        <v>238</v>
      </c>
      <c r="E25" s="130">
        <v>1</v>
      </c>
      <c r="F25" s="142">
        <v>800</v>
      </c>
      <c r="G25" s="42">
        <f t="shared" si="1"/>
        <v>190400</v>
      </c>
      <c r="H25" s="102"/>
      <c r="I25" s="102"/>
      <c r="J25" s="102"/>
      <c r="K25" s="102"/>
      <c r="L25" s="102"/>
      <c r="M25" s="102"/>
      <c r="N25" s="102"/>
    </row>
    <row r="26" spans="1:14" s="177" customFormat="1">
      <c r="A26" s="250"/>
      <c r="B26" s="272"/>
      <c r="C26" s="180" t="s">
        <v>171</v>
      </c>
      <c r="D26" s="131">
        <v>218</v>
      </c>
      <c r="E26" s="130">
        <v>1</v>
      </c>
      <c r="F26" s="142">
        <v>720</v>
      </c>
      <c r="G26" s="42">
        <f t="shared" si="1"/>
        <v>156960</v>
      </c>
      <c r="H26" s="102"/>
      <c r="I26" s="102"/>
      <c r="J26" s="102"/>
      <c r="K26" s="102"/>
      <c r="L26" s="102"/>
      <c r="M26" s="102"/>
      <c r="N26" s="102"/>
    </row>
    <row r="27" spans="1:14" s="106" customFormat="1">
      <c r="A27" s="250"/>
      <c r="B27" s="272" t="s">
        <v>170</v>
      </c>
      <c r="C27" s="180" t="s">
        <v>169</v>
      </c>
      <c r="D27" s="131">
        <v>1200</v>
      </c>
      <c r="E27" s="130">
        <v>1</v>
      </c>
      <c r="F27" s="142">
        <v>200</v>
      </c>
      <c r="G27" s="42">
        <f t="shared" si="1"/>
        <v>240000</v>
      </c>
      <c r="H27" s="102"/>
      <c r="I27" s="102"/>
      <c r="J27" s="102"/>
      <c r="K27" s="102"/>
      <c r="L27" s="102"/>
      <c r="M27" s="102"/>
      <c r="N27" s="102"/>
    </row>
    <row r="28" spans="1:14" s="106" customFormat="1">
      <c r="A28" s="250"/>
      <c r="B28" s="272"/>
      <c r="C28" s="180" t="s">
        <v>168</v>
      </c>
      <c r="D28" s="131">
        <v>800</v>
      </c>
      <c r="E28" s="130">
        <v>1</v>
      </c>
      <c r="F28" s="142">
        <v>1320</v>
      </c>
      <c r="G28" s="42">
        <f t="shared" si="1"/>
        <v>1056000</v>
      </c>
      <c r="H28" s="102"/>
      <c r="I28" s="102"/>
      <c r="J28" s="102"/>
      <c r="K28" s="102"/>
      <c r="L28" s="102"/>
      <c r="M28" s="102"/>
      <c r="N28" s="102"/>
    </row>
    <row r="29" spans="1:14" s="106" customFormat="1">
      <c r="A29" s="250"/>
      <c r="B29" s="272"/>
      <c r="C29" s="180" t="s">
        <v>167</v>
      </c>
      <c r="D29" s="131">
        <v>76</v>
      </c>
      <c r="E29" s="130">
        <v>1</v>
      </c>
      <c r="F29" s="142">
        <v>1520</v>
      </c>
      <c r="G29" s="42">
        <f t="shared" si="1"/>
        <v>115520</v>
      </c>
      <c r="H29" s="102"/>
      <c r="I29" s="102"/>
      <c r="J29" s="102"/>
      <c r="K29" s="102"/>
      <c r="L29" s="102"/>
      <c r="M29" s="102"/>
      <c r="N29" s="102"/>
    </row>
    <row r="30" spans="1:14" s="106" customFormat="1">
      <c r="A30" s="250"/>
      <c r="B30" s="272"/>
      <c r="C30" s="180" t="s">
        <v>166</v>
      </c>
      <c r="D30" s="111">
        <v>150000</v>
      </c>
      <c r="E30" s="130">
        <v>1</v>
      </c>
      <c r="F30" s="142">
        <v>1</v>
      </c>
      <c r="G30" s="42">
        <f t="shared" si="1"/>
        <v>150000</v>
      </c>
      <c r="H30" s="102"/>
      <c r="I30" s="102"/>
      <c r="J30" s="102"/>
      <c r="K30" s="102"/>
      <c r="L30" s="102"/>
      <c r="M30" s="102"/>
      <c r="N30" s="102"/>
    </row>
    <row r="31" spans="1:14" s="106" customFormat="1">
      <c r="A31" s="250"/>
      <c r="B31" s="272"/>
      <c r="C31" s="180" t="s">
        <v>165</v>
      </c>
      <c r="D31" s="131">
        <v>200</v>
      </c>
      <c r="E31" s="130">
        <v>1</v>
      </c>
      <c r="F31" s="142">
        <v>220</v>
      </c>
      <c r="G31" s="42">
        <f t="shared" si="1"/>
        <v>44000</v>
      </c>
      <c r="H31" s="102"/>
      <c r="I31" s="102"/>
      <c r="J31" s="102"/>
      <c r="K31" s="102"/>
      <c r="L31" s="102"/>
      <c r="M31" s="102"/>
      <c r="N31" s="102"/>
    </row>
    <row r="32" spans="1:14" s="106" customFormat="1">
      <c r="A32" s="250"/>
      <c r="B32" s="143" t="s">
        <v>164</v>
      </c>
      <c r="C32" s="180" t="s">
        <v>163</v>
      </c>
      <c r="D32" s="131">
        <v>80</v>
      </c>
      <c r="E32" s="130">
        <v>1</v>
      </c>
      <c r="F32" s="142">
        <v>1520</v>
      </c>
      <c r="G32" s="42">
        <f t="shared" si="1"/>
        <v>121600</v>
      </c>
      <c r="H32" s="102"/>
      <c r="I32" s="102"/>
      <c r="J32" s="102"/>
      <c r="K32" s="102"/>
      <c r="L32" s="102"/>
      <c r="M32" s="102"/>
      <c r="N32" s="102"/>
    </row>
    <row r="33" spans="1:14" s="177" customFormat="1">
      <c r="A33" s="250"/>
      <c r="B33" s="254" t="s">
        <v>114</v>
      </c>
      <c r="C33" s="254"/>
      <c r="D33" s="254"/>
      <c r="E33" s="254"/>
      <c r="F33" s="254"/>
      <c r="G33" s="107">
        <f>SUM(G20:G32)</f>
        <v>2447120</v>
      </c>
      <c r="H33" s="102"/>
      <c r="I33" s="102"/>
      <c r="J33" s="102"/>
      <c r="K33" s="102"/>
      <c r="L33" s="102"/>
      <c r="M33" s="102"/>
      <c r="N33" s="102"/>
    </row>
    <row r="34" spans="1:14" s="177" customFormat="1" ht="66">
      <c r="A34" s="250" t="s">
        <v>162</v>
      </c>
      <c r="B34" s="275" t="s">
        <v>161</v>
      </c>
      <c r="C34" s="176" t="s">
        <v>160</v>
      </c>
      <c r="D34" s="136">
        <v>120000</v>
      </c>
      <c r="E34" s="121">
        <v>1</v>
      </c>
      <c r="F34" s="42">
        <v>3</v>
      </c>
      <c r="G34" s="42">
        <f>D34*E34*F34</f>
        <v>360000</v>
      </c>
      <c r="H34" s="102"/>
      <c r="I34" s="102"/>
      <c r="J34" s="102"/>
      <c r="K34" s="102"/>
      <c r="L34" s="102"/>
      <c r="M34" s="102"/>
      <c r="N34" s="102"/>
    </row>
    <row r="35" spans="1:14" s="177" customFormat="1" ht="49.5">
      <c r="A35" s="250"/>
      <c r="B35" s="276"/>
      <c r="C35" s="176" t="s">
        <v>159</v>
      </c>
      <c r="D35" s="136">
        <v>10000</v>
      </c>
      <c r="E35" s="121">
        <v>1</v>
      </c>
      <c r="F35" s="42">
        <v>1</v>
      </c>
      <c r="G35" s="42">
        <f t="shared" ref="G35:G55" si="2">D35*E35*F35</f>
        <v>10000</v>
      </c>
      <c r="H35" s="102"/>
      <c r="J35" s="102"/>
      <c r="K35" s="102"/>
      <c r="L35" s="102"/>
      <c r="M35" s="102"/>
      <c r="N35" s="102"/>
    </row>
    <row r="36" spans="1:14" s="177" customFormat="1" ht="49.5">
      <c r="A36" s="250"/>
      <c r="B36" s="276"/>
      <c r="C36" s="176" t="s">
        <v>158</v>
      </c>
      <c r="D36" s="136">
        <v>50000</v>
      </c>
      <c r="E36" s="121">
        <v>1</v>
      </c>
      <c r="F36" s="42">
        <v>1</v>
      </c>
      <c r="G36" s="42">
        <f t="shared" si="2"/>
        <v>50000</v>
      </c>
      <c r="H36" s="102"/>
      <c r="I36" s="102"/>
      <c r="J36" s="102"/>
      <c r="K36" s="102"/>
      <c r="L36" s="102"/>
      <c r="M36" s="102"/>
      <c r="N36" s="102"/>
    </row>
    <row r="37" spans="1:14" s="177" customFormat="1">
      <c r="A37" s="250"/>
      <c r="B37" s="277"/>
      <c r="C37" s="20" t="s">
        <v>157</v>
      </c>
      <c r="D37" s="131">
        <v>600</v>
      </c>
      <c r="E37" s="130">
        <v>1</v>
      </c>
      <c r="F37" s="142">
        <v>40</v>
      </c>
      <c r="G37" s="42">
        <f t="shared" si="2"/>
        <v>24000</v>
      </c>
      <c r="H37" s="102"/>
      <c r="I37" s="102"/>
      <c r="J37" s="102"/>
      <c r="K37" s="102"/>
      <c r="L37" s="102"/>
      <c r="M37" s="102"/>
      <c r="N37" s="102"/>
    </row>
    <row r="38" spans="1:14" s="177" customFormat="1">
      <c r="A38" s="250"/>
      <c r="B38" s="276" t="s">
        <v>293</v>
      </c>
      <c r="C38" s="176" t="s">
        <v>294</v>
      </c>
      <c r="D38" s="131">
        <v>20000</v>
      </c>
      <c r="E38" s="130">
        <v>0.5</v>
      </c>
      <c r="F38" s="142">
        <v>1</v>
      </c>
      <c r="G38" s="42">
        <f t="shared" si="2"/>
        <v>10000</v>
      </c>
      <c r="H38" s="102"/>
      <c r="I38" s="102"/>
      <c r="J38" s="102"/>
      <c r="K38" s="102"/>
      <c r="L38" s="102"/>
      <c r="M38" s="102"/>
      <c r="N38" s="102"/>
    </row>
    <row r="39" spans="1:14" s="177" customFormat="1">
      <c r="A39" s="250"/>
      <c r="B39" s="276"/>
      <c r="C39" s="176" t="s">
        <v>295</v>
      </c>
      <c r="D39" s="131">
        <v>20000</v>
      </c>
      <c r="E39" s="130">
        <v>0.5</v>
      </c>
      <c r="F39" s="142">
        <v>1</v>
      </c>
      <c r="G39" s="42">
        <f t="shared" si="2"/>
        <v>10000</v>
      </c>
      <c r="H39" s="102"/>
      <c r="I39" s="102"/>
      <c r="J39" s="102"/>
      <c r="K39" s="102"/>
      <c r="L39" s="102"/>
      <c r="M39" s="102"/>
      <c r="N39" s="102"/>
    </row>
    <row r="40" spans="1:14" s="177" customFormat="1">
      <c r="A40" s="250"/>
      <c r="B40" s="276"/>
      <c r="C40" s="176" t="s">
        <v>296</v>
      </c>
      <c r="D40" s="131">
        <v>20000</v>
      </c>
      <c r="E40" s="130">
        <v>0.5</v>
      </c>
      <c r="F40" s="142">
        <v>1</v>
      </c>
      <c r="G40" s="42">
        <f t="shared" si="2"/>
        <v>10000</v>
      </c>
      <c r="H40" s="102"/>
      <c r="I40" s="102"/>
      <c r="J40" s="102"/>
      <c r="K40" s="102"/>
      <c r="L40" s="102"/>
      <c r="M40" s="102"/>
      <c r="N40" s="102"/>
    </row>
    <row r="41" spans="1:14" s="177" customFormat="1">
      <c r="A41" s="250"/>
      <c r="B41" s="276"/>
      <c r="C41" s="176" t="s">
        <v>297</v>
      </c>
      <c r="D41" s="131">
        <v>20000</v>
      </c>
      <c r="E41" s="130">
        <v>0.5</v>
      </c>
      <c r="F41" s="142">
        <v>1</v>
      </c>
      <c r="G41" s="42">
        <f t="shared" si="2"/>
        <v>10000</v>
      </c>
      <c r="H41" s="102"/>
      <c r="I41" s="102"/>
      <c r="J41" s="102"/>
      <c r="K41" s="102"/>
      <c r="L41" s="102"/>
      <c r="M41" s="102"/>
      <c r="N41" s="102"/>
    </row>
    <row r="42" spans="1:14" s="177" customFormat="1">
      <c r="A42" s="250"/>
      <c r="B42" s="276"/>
      <c r="C42" s="176" t="s">
        <v>298</v>
      </c>
      <c r="D42" s="42">
        <v>50000</v>
      </c>
      <c r="E42" s="130">
        <v>0.5</v>
      </c>
      <c r="F42" s="142">
        <v>1</v>
      </c>
      <c r="G42" s="42">
        <f t="shared" si="2"/>
        <v>25000</v>
      </c>
      <c r="H42" s="102"/>
      <c r="I42" s="102"/>
      <c r="J42" s="102"/>
      <c r="K42" s="102"/>
      <c r="L42" s="102"/>
      <c r="M42" s="102"/>
      <c r="N42" s="102"/>
    </row>
    <row r="43" spans="1:14" s="177" customFormat="1">
      <c r="A43" s="250"/>
      <c r="B43" s="276"/>
      <c r="C43" s="176" t="s">
        <v>299</v>
      </c>
      <c r="D43" s="42">
        <v>80000</v>
      </c>
      <c r="E43" s="130">
        <v>0.5</v>
      </c>
      <c r="F43" s="142">
        <v>1</v>
      </c>
      <c r="G43" s="42">
        <f t="shared" si="2"/>
        <v>40000</v>
      </c>
      <c r="H43" s="102"/>
      <c r="I43" s="102"/>
      <c r="J43" s="102"/>
      <c r="K43" s="102"/>
      <c r="L43" s="102"/>
      <c r="M43" s="102"/>
      <c r="N43" s="102"/>
    </row>
    <row r="44" spans="1:14" s="177" customFormat="1">
      <c r="A44" s="250"/>
      <c r="B44" s="276"/>
      <c r="C44" s="176" t="s">
        <v>300</v>
      </c>
      <c r="D44" s="42">
        <v>6000</v>
      </c>
      <c r="E44" s="130">
        <v>0.5</v>
      </c>
      <c r="F44" s="142">
        <v>1</v>
      </c>
      <c r="G44" s="42">
        <f t="shared" si="2"/>
        <v>3000</v>
      </c>
      <c r="H44" s="102"/>
      <c r="I44" s="102"/>
      <c r="J44" s="102"/>
      <c r="K44" s="102"/>
      <c r="L44" s="102"/>
      <c r="M44" s="102"/>
      <c r="N44" s="102"/>
    </row>
    <row r="45" spans="1:14" s="177" customFormat="1">
      <c r="A45" s="250"/>
      <c r="B45" s="276"/>
      <c r="C45" s="175" t="s">
        <v>156</v>
      </c>
      <c r="D45" s="42">
        <v>5000</v>
      </c>
      <c r="E45" s="130">
        <v>0.5</v>
      </c>
      <c r="F45" s="142">
        <v>1</v>
      </c>
      <c r="G45" s="42">
        <f t="shared" si="2"/>
        <v>2500</v>
      </c>
      <c r="H45" s="102"/>
      <c r="I45" s="102"/>
      <c r="J45" s="102"/>
      <c r="K45" s="102"/>
      <c r="L45" s="102"/>
      <c r="M45" s="102"/>
      <c r="N45" s="102"/>
    </row>
    <row r="46" spans="1:14" s="177" customFormat="1">
      <c r="A46" s="250"/>
      <c r="B46" s="276"/>
      <c r="C46" s="175" t="s">
        <v>155</v>
      </c>
      <c r="D46" s="42">
        <v>5000</v>
      </c>
      <c r="E46" s="130">
        <v>0.5</v>
      </c>
      <c r="F46" s="142">
        <v>1</v>
      </c>
      <c r="G46" s="42">
        <f t="shared" si="2"/>
        <v>2500</v>
      </c>
      <c r="H46" s="102"/>
      <c r="I46" s="102"/>
      <c r="J46" s="102"/>
      <c r="K46" s="102"/>
      <c r="L46" s="102"/>
      <c r="M46" s="102"/>
      <c r="N46" s="102"/>
    </row>
    <row r="47" spans="1:14" s="177" customFormat="1">
      <c r="A47" s="250"/>
      <c r="B47" s="276"/>
      <c r="C47" s="175" t="s">
        <v>154</v>
      </c>
      <c r="D47" s="42">
        <v>5000</v>
      </c>
      <c r="E47" s="130">
        <v>0.5</v>
      </c>
      <c r="F47" s="142">
        <v>1</v>
      </c>
      <c r="G47" s="42">
        <f t="shared" si="2"/>
        <v>2500</v>
      </c>
      <c r="H47" s="102"/>
      <c r="I47" s="102"/>
      <c r="J47" s="102"/>
      <c r="K47" s="102"/>
      <c r="L47" s="102"/>
      <c r="M47" s="102"/>
      <c r="N47" s="102"/>
    </row>
    <row r="48" spans="1:14" s="177" customFormat="1">
      <c r="A48" s="250"/>
      <c r="B48" s="276"/>
      <c r="C48" s="175" t="s">
        <v>153</v>
      </c>
      <c r="D48" s="42">
        <v>5000</v>
      </c>
      <c r="E48" s="130">
        <v>0.5</v>
      </c>
      <c r="F48" s="142">
        <v>1</v>
      </c>
      <c r="G48" s="42">
        <f t="shared" si="2"/>
        <v>2500</v>
      </c>
      <c r="H48" s="102"/>
      <c r="I48" s="102"/>
      <c r="J48" s="102"/>
      <c r="K48" s="102"/>
      <c r="L48" s="102"/>
      <c r="M48" s="102"/>
      <c r="N48" s="102"/>
    </row>
    <row r="49" spans="1:14" s="177" customFormat="1">
      <c r="A49" s="250"/>
      <c r="B49" s="275" t="s">
        <v>301</v>
      </c>
      <c r="C49" s="176" t="s">
        <v>302</v>
      </c>
      <c r="D49" s="42">
        <v>30000</v>
      </c>
      <c r="E49" s="130">
        <v>0.5</v>
      </c>
      <c r="F49" s="142">
        <v>1</v>
      </c>
      <c r="G49" s="42">
        <f t="shared" si="2"/>
        <v>15000</v>
      </c>
      <c r="H49" s="102"/>
      <c r="I49" s="102"/>
      <c r="J49" s="102"/>
      <c r="K49" s="102"/>
      <c r="L49" s="102"/>
      <c r="M49" s="102"/>
      <c r="N49" s="102"/>
    </row>
    <row r="50" spans="1:14" s="177" customFormat="1">
      <c r="A50" s="250"/>
      <c r="B50" s="277"/>
      <c r="C50" s="176" t="s">
        <v>303</v>
      </c>
      <c r="D50" s="42">
        <v>30000</v>
      </c>
      <c r="E50" s="130">
        <v>0.5</v>
      </c>
      <c r="F50" s="142">
        <v>1</v>
      </c>
      <c r="G50" s="42">
        <f t="shared" si="2"/>
        <v>15000</v>
      </c>
      <c r="H50" s="102"/>
      <c r="I50" s="102"/>
      <c r="J50" s="102"/>
      <c r="K50" s="102"/>
      <c r="L50" s="102"/>
      <c r="M50" s="102"/>
      <c r="N50" s="102"/>
    </row>
    <row r="51" spans="1:14" s="177" customFormat="1">
      <c r="A51" s="250"/>
      <c r="B51" s="212" t="s">
        <v>304</v>
      </c>
      <c r="C51" s="176" t="s">
        <v>305</v>
      </c>
      <c r="D51" s="38">
        <v>2000</v>
      </c>
      <c r="E51" s="32">
        <v>4</v>
      </c>
      <c r="F51" s="38">
        <v>1</v>
      </c>
      <c r="G51" s="42">
        <f t="shared" si="2"/>
        <v>8000</v>
      </c>
      <c r="H51" s="102"/>
      <c r="I51" s="102"/>
      <c r="J51" s="102"/>
      <c r="K51" s="102"/>
      <c r="L51" s="102"/>
      <c r="M51" s="102"/>
      <c r="N51" s="102"/>
    </row>
    <row r="52" spans="1:14" s="177" customFormat="1">
      <c r="A52" s="250"/>
      <c r="B52" s="212"/>
      <c r="C52" s="176" t="s">
        <v>306</v>
      </c>
      <c r="D52" s="38">
        <v>2000</v>
      </c>
      <c r="E52" s="32">
        <v>4</v>
      </c>
      <c r="F52" s="38">
        <v>1</v>
      </c>
      <c r="G52" s="42">
        <f t="shared" si="2"/>
        <v>8000</v>
      </c>
      <c r="H52" s="102"/>
      <c r="I52" s="102"/>
      <c r="J52" s="102"/>
      <c r="K52" s="102"/>
      <c r="L52" s="102"/>
      <c r="M52" s="102"/>
      <c r="N52" s="102"/>
    </row>
    <row r="53" spans="1:14" s="177" customFormat="1">
      <c r="A53" s="250"/>
      <c r="B53" s="212"/>
      <c r="C53" s="176" t="s">
        <v>307</v>
      </c>
      <c r="D53" s="38">
        <v>2000</v>
      </c>
      <c r="E53" s="32">
        <v>4</v>
      </c>
      <c r="F53" s="38">
        <v>1</v>
      </c>
      <c r="G53" s="42">
        <f t="shared" si="2"/>
        <v>8000</v>
      </c>
      <c r="H53" s="102"/>
      <c r="I53" s="102"/>
      <c r="J53" s="102"/>
      <c r="K53" s="102"/>
      <c r="L53" s="102"/>
      <c r="M53" s="102"/>
      <c r="N53" s="102"/>
    </row>
    <row r="54" spans="1:14" s="177" customFormat="1">
      <c r="A54" s="250"/>
      <c r="B54" s="212"/>
      <c r="C54" s="176" t="s">
        <v>308</v>
      </c>
      <c r="D54" s="38">
        <v>2000</v>
      </c>
      <c r="E54" s="32">
        <v>4</v>
      </c>
      <c r="F54" s="38">
        <v>1</v>
      </c>
      <c r="G54" s="42">
        <f t="shared" si="2"/>
        <v>8000</v>
      </c>
      <c r="H54" s="102"/>
      <c r="I54" s="102"/>
      <c r="J54" s="102"/>
      <c r="K54" s="102"/>
      <c r="L54" s="102"/>
      <c r="M54" s="102"/>
      <c r="N54" s="102"/>
    </row>
    <row r="55" spans="1:14" s="177" customFormat="1">
      <c r="A55" s="250"/>
      <c r="B55" s="212"/>
      <c r="C55" s="176" t="s">
        <v>152</v>
      </c>
      <c r="D55" s="38">
        <v>2000</v>
      </c>
      <c r="E55" s="32">
        <v>4</v>
      </c>
      <c r="F55" s="38">
        <v>1</v>
      </c>
      <c r="G55" s="42">
        <f t="shared" si="2"/>
        <v>8000</v>
      </c>
      <c r="H55" s="102"/>
      <c r="I55" s="102"/>
      <c r="J55" s="102"/>
      <c r="K55" s="102"/>
      <c r="L55" s="102"/>
      <c r="M55" s="102"/>
      <c r="N55" s="102"/>
    </row>
    <row r="56" spans="1:14" s="177" customFormat="1">
      <c r="A56" s="250"/>
      <c r="B56" s="254" t="s">
        <v>309</v>
      </c>
      <c r="C56" s="254"/>
      <c r="D56" s="254"/>
      <c r="E56" s="254"/>
      <c r="F56" s="254"/>
      <c r="G56" s="107">
        <f>SUM(G34:G55)</f>
        <v>632000</v>
      </c>
      <c r="H56" s="140"/>
      <c r="I56" s="140"/>
      <c r="J56" s="140"/>
      <c r="K56" s="140"/>
      <c r="L56" s="140"/>
      <c r="M56" s="140"/>
      <c r="N56" s="140"/>
    </row>
    <row r="57" spans="1:14" s="106" customFormat="1">
      <c r="A57" s="263" t="s">
        <v>310</v>
      </c>
      <c r="B57" s="264" t="s">
        <v>311</v>
      </c>
      <c r="C57" s="55" t="s">
        <v>312</v>
      </c>
      <c r="D57" s="273">
        <v>130000</v>
      </c>
      <c r="E57" s="49">
        <v>2</v>
      </c>
      <c r="F57" s="49">
        <v>1</v>
      </c>
      <c r="G57" s="258">
        <v>130000</v>
      </c>
      <c r="H57" s="102"/>
      <c r="I57" s="102"/>
      <c r="J57" s="102"/>
      <c r="K57" s="102"/>
      <c r="L57" s="102"/>
      <c r="M57" s="102"/>
      <c r="N57" s="102"/>
    </row>
    <row r="58" spans="1:14" s="106" customFormat="1">
      <c r="A58" s="263"/>
      <c r="B58" s="264"/>
      <c r="C58" s="55" t="s">
        <v>313</v>
      </c>
      <c r="D58" s="214"/>
      <c r="E58" s="49">
        <v>2</v>
      </c>
      <c r="F58" s="49">
        <v>1</v>
      </c>
      <c r="G58" s="259"/>
      <c r="H58" s="102"/>
      <c r="I58" s="102"/>
      <c r="J58" s="102"/>
      <c r="K58" s="102"/>
      <c r="L58" s="102"/>
      <c r="M58" s="102"/>
      <c r="N58" s="102"/>
    </row>
    <row r="59" spans="1:14" s="106" customFormat="1">
      <c r="A59" s="263"/>
      <c r="B59" s="264"/>
      <c r="C59" s="55" t="s">
        <v>314</v>
      </c>
      <c r="D59" s="214"/>
      <c r="E59" s="49">
        <v>2</v>
      </c>
      <c r="F59" s="49">
        <v>1</v>
      </c>
      <c r="G59" s="259"/>
      <c r="H59" s="102"/>
      <c r="I59" s="102"/>
      <c r="J59" s="102"/>
      <c r="K59" s="102"/>
      <c r="L59" s="102"/>
      <c r="M59" s="102"/>
      <c r="N59" s="102"/>
    </row>
    <row r="60" spans="1:14" s="106" customFormat="1" ht="33">
      <c r="A60" s="263"/>
      <c r="B60" s="264"/>
      <c r="C60" s="55" t="s">
        <v>315</v>
      </c>
      <c r="D60" s="214"/>
      <c r="E60" s="49">
        <v>2</v>
      </c>
      <c r="F60" s="49">
        <v>1</v>
      </c>
      <c r="G60" s="259"/>
      <c r="H60" s="102"/>
      <c r="I60" s="102"/>
      <c r="J60" s="102"/>
      <c r="K60" s="102"/>
      <c r="L60" s="102"/>
      <c r="M60" s="102"/>
      <c r="N60" s="102"/>
    </row>
    <row r="61" spans="1:14" s="106" customFormat="1">
      <c r="A61" s="263"/>
      <c r="B61" s="264"/>
      <c r="C61" s="55" t="s">
        <v>316</v>
      </c>
      <c r="D61" s="214"/>
      <c r="E61" s="49">
        <v>2</v>
      </c>
      <c r="F61" s="49">
        <v>1</v>
      </c>
      <c r="G61" s="259"/>
      <c r="H61" s="102"/>
      <c r="I61" s="102"/>
      <c r="J61" s="102"/>
      <c r="K61" s="102"/>
      <c r="L61" s="102"/>
      <c r="M61" s="102"/>
      <c r="N61" s="102"/>
    </row>
    <row r="62" spans="1:14" s="106" customFormat="1">
      <c r="A62" s="263"/>
      <c r="B62" s="264"/>
      <c r="C62" s="55" t="s">
        <v>317</v>
      </c>
      <c r="D62" s="214"/>
      <c r="E62" s="49">
        <v>2</v>
      </c>
      <c r="F62" s="49">
        <v>1</v>
      </c>
      <c r="G62" s="259"/>
      <c r="H62" s="102"/>
      <c r="I62" s="102"/>
      <c r="J62" s="102"/>
      <c r="K62" s="102"/>
      <c r="L62" s="102"/>
      <c r="M62" s="102"/>
      <c r="N62" s="102"/>
    </row>
    <row r="63" spans="1:14" s="106" customFormat="1">
      <c r="A63" s="263"/>
      <c r="B63" s="264"/>
      <c r="C63" s="55" t="s">
        <v>318</v>
      </c>
      <c r="D63" s="214"/>
      <c r="E63" s="49">
        <v>2</v>
      </c>
      <c r="F63" s="49">
        <v>1</v>
      </c>
      <c r="G63" s="259"/>
      <c r="H63" s="102"/>
      <c r="I63" s="102"/>
      <c r="J63" s="102"/>
      <c r="K63" s="102"/>
      <c r="L63" s="102"/>
      <c r="M63" s="102"/>
      <c r="N63" s="102"/>
    </row>
    <row r="64" spans="1:14" s="106" customFormat="1">
      <c r="A64" s="263"/>
      <c r="B64" s="264"/>
      <c r="C64" s="55" t="s">
        <v>319</v>
      </c>
      <c r="D64" s="214"/>
      <c r="E64" s="49">
        <v>2</v>
      </c>
      <c r="F64" s="49">
        <v>1</v>
      </c>
      <c r="G64" s="259"/>
      <c r="H64" s="102"/>
      <c r="I64" s="102"/>
      <c r="J64" s="102"/>
      <c r="K64" s="102"/>
      <c r="L64" s="102"/>
      <c r="M64" s="102"/>
      <c r="N64" s="102"/>
    </row>
    <row r="65" spans="1:14" s="106" customFormat="1">
      <c r="A65" s="263"/>
      <c r="B65" s="264"/>
      <c r="C65" s="55" t="s">
        <v>320</v>
      </c>
      <c r="D65" s="214"/>
      <c r="E65" s="49">
        <v>2</v>
      </c>
      <c r="F65" s="49">
        <v>1</v>
      </c>
      <c r="G65" s="259"/>
      <c r="H65" s="102"/>
      <c r="I65" s="102"/>
      <c r="J65" s="102"/>
      <c r="K65" s="102"/>
      <c r="L65" s="102"/>
      <c r="M65" s="102"/>
      <c r="N65" s="102"/>
    </row>
    <row r="66" spans="1:14" s="106" customFormat="1">
      <c r="A66" s="263"/>
      <c r="B66" s="264"/>
      <c r="C66" s="55" t="s">
        <v>321</v>
      </c>
      <c r="D66" s="214"/>
      <c r="E66" s="49">
        <v>2</v>
      </c>
      <c r="F66" s="49">
        <v>1</v>
      </c>
      <c r="G66" s="259"/>
      <c r="H66" s="102"/>
      <c r="I66" s="102"/>
      <c r="J66" s="102"/>
      <c r="K66" s="102"/>
      <c r="L66" s="102"/>
      <c r="M66" s="102"/>
      <c r="N66" s="102"/>
    </row>
    <row r="67" spans="1:14" s="106" customFormat="1">
      <c r="A67" s="263"/>
      <c r="B67" s="264"/>
      <c r="C67" s="55" t="s">
        <v>322</v>
      </c>
      <c r="D67" s="214"/>
      <c r="E67" s="49">
        <v>2</v>
      </c>
      <c r="F67" s="49">
        <v>2</v>
      </c>
      <c r="G67" s="259"/>
      <c r="H67" s="102"/>
      <c r="I67" s="102"/>
      <c r="J67" s="102"/>
      <c r="K67" s="102"/>
      <c r="L67" s="102"/>
      <c r="M67" s="102"/>
      <c r="N67" s="102"/>
    </row>
    <row r="68" spans="1:14" s="106" customFormat="1">
      <c r="A68" s="263"/>
      <c r="B68" s="264"/>
      <c r="C68" s="55" t="s">
        <v>323</v>
      </c>
      <c r="D68" s="214"/>
      <c r="E68" s="49">
        <v>2</v>
      </c>
      <c r="F68" s="49">
        <v>2</v>
      </c>
      <c r="G68" s="259"/>
      <c r="H68" s="102"/>
      <c r="I68" s="102"/>
      <c r="J68" s="102"/>
      <c r="K68" s="102"/>
      <c r="L68" s="102"/>
      <c r="M68" s="102"/>
      <c r="N68" s="102"/>
    </row>
    <row r="69" spans="1:14" s="106" customFormat="1">
      <c r="A69" s="263"/>
      <c r="B69" s="264"/>
      <c r="C69" s="55" t="s">
        <v>324</v>
      </c>
      <c r="D69" s="214"/>
      <c r="E69" s="49">
        <v>2</v>
      </c>
      <c r="F69" s="49">
        <v>2</v>
      </c>
      <c r="G69" s="259"/>
      <c r="H69" s="102"/>
      <c r="I69" s="102"/>
      <c r="J69" s="102"/>
      <c r="K69" s="102"/>
      <c r="L69" s="102"/>
      <c r="M69" s="102"/>
      <c r="N69" s="102"/>
    </row>
    <row r="70" spans="1:14" s="106" customFormat="1">
      <c r="A70" s="263"/>
      <c r="B70" s="264"/>
      <c r="C70" s="55" t="s">
        <v>325</v>
      </c>
      <c r="D70" s="214"/>
      <c r="E70" s="49">
        <v>2</v>
      </c>
      <c r="F70" s="49">
        <v>4</v>
      </c>
      <c r="G70" s="259"/>
      <c r="H70" s="102"/>
      <c r="I70" s="102"/>
      <c r="J70" s="102"/>
      <c r="K70" s="102"/>
      <c r="L70" s="102"/>
      <c r="M70" s="102"/>
      <c r="N70" s="102"/>
    </row>
    <row r="71" spans="1:14" s="106" customFormat="1">
      <c r="A71" s="263"/>
      <c r="B71" s="264"/>
      <c r="C71" s="55" t="s">
        <v>326</v>
      </c>
      <c r="D71" s="214"/>
      <c r="E71" s="49">
        <v>2</v>
      </c>
      <c r="F71" s="49">
        <v>8</v>
      </c>
      <c r="G71" s="259"/>
      <c r="H71" s="102"/>
      <c r="I71" s="102"/>
      <c r="J71" s="102"/>
      <c r="K71" s="102"/>
      <c r="L71" s="102"/>
      <c r="M71" s="102"/>
      <c r="N71" s="102"/>
    </row>
    <row r="72" spans="1:14" s="106" customFormat="1">
      <c r="A72" s="263"/>
      <c r="B72" s="264" t="s">
        <v>327</v>
      </c>
      <c r="C72" s="55" t="s">
        <v>328</v>
      </c>
      <c r="D72" s="214"/>
      <c r="E72" s="49">
        <v>2</v>
      </c>
      <c r="F72" s="50">
        <v>2</v>
      </c>
      <c r="G72" s="259"/>
      <c r="H72" s="102"/>
      <c r="I72" s="102"/>
      <c r="J72" s="102"/>
      <c r="K72" s="102"/>
      <c r="L72" s="102"/>
      <c r="M72" s="102"/>
      <c r="N72" s="102"/>
    </row>
    <row r="73" spans="1:14" s="106" customFormat="1">
      <c r="A73" s="263"/>
      <c r="B73" s="264"/>
      <c r="C73" s="55" t="s">
        <v>329</v>
      </c>
      <c r="D73" s="274"/>
      <c r="E73" s="49">
        <v>2</v>
      </c>
      <c r="F73" s="50">
        <v>2</v>
      </c>
      <c r="G73" s="260"/>
      <c r="H73" s="102"/>
      <c r="I73" s="102"/>
      <c r="J73" s="102"/>
      <c r="K73" s="102"/>
      <c r="L73" s="102"/>
      <c r="M73" s="102"/>
      <c r="N73" s="102"/>
    </row>
    <row r="74" spans="1:14" s="106" customFormat="1">
      <c r="A74" s="263"/>
      <c r="B74" s="254" t="s">
        <v>309</v>
      </c>
      <c r="C74" s="254"/>
      <c r="D74" s="254"/>
      <c r="E74" s="254"/>
      <c r="F74" s="254"/>
      <c r="G74" s="107">
        <f>SUM(G57:G73)</f>
        <v>130000</v>
      </c>
      <c r="H74" s="102"/>
      <c r="I74" s="102"/>
      <c r="J74" s="102"/>
      <c r="K74" s="102"/>
      <c r="L74" s="102"/>
      <c r="M74" s="102"/>
      <c r="N74" s="102"/>
    </row>
    <row r="75" spans="1:14" s="139" customFormat="1" ht="33">
      <c r="A75" s="257" t="s">
        <v>330</v>
      </c>
      <c r="B75" s="175" t="s">
        <v>331</v>
      </c>
      <c r="C75" s="175" t="s">
        <v>332</v>
      </c>
      <c r="D75" s="42">
        <v>2800</v>
      </c>
      <c r="E75" s="121">
        <v>1</v>
      </c>
      <c r="F75" s="141">
        <v>11</v>
      </c>
      <c r="G75" s="116">
        <f t="shared" ref="G75:G83" si="3">+D75*E75*F75</f>
        <v>30800</v>
      </c>
    </row>
    <row r="76" spans="1:14" s="139" customFormat="1">
      <c r="A76" s="257"/>
      <c r="B76" s="175" t="s">
        <v>333</v>
      </c>
      <c r="C76" s="175" t="s">
        <v>332</v>
      </c>
      <c r="D76" s="42">
        <v>3200</v>
      </c>
      <c r="E76" s="121">
        <v>1</v>
      </c>
      <c r="F76" s="141">
        <v>22</v>
      </c>
      <c r="G76" s="116"/>
    </row>
    <row r="77" spans="1:14" s="139" customFormat="1">
      <c r="A77" s="257"/>
      <c r="B77" s="175" t="s">
        <v>334</v>
      </c>
      <c r="C77" s="175" t="s">
        <v>335</v>
      </c>
      <c r="D77" s="42">
        <v>5500</v>
      </c>
      <c r="E77" s="121">
        <v>1</v>
      </c>
      <c r="F77" s="141">
        <v>30</v>
      </c>
      <c r="G77" s="116">
        <f t="shared" si="3"/>
        <v>165000</v>
      </c>
      <c r="H77" s="140"/>
    </row>
    <row r="78" spans="1:14" s="139" customFormat="1" ht="33">
      <c r="A78" s="257"/>
      <c r="B78" s="175" t="s">
        <v>336</v>
      </c>
      <c r="C78" s="175" t="s">
        <v>337</v>
      </c>
      <c r="D78" s="42">
        <v>3200</v>
      </c>
      <c r="E78" s="121">
        <v>4</v>
      </c>
      <c r="F78" s="141">
        <v>8</v>
      </c>
      <c r="G78" s="116">
        <f t="shared" si="3"/>
        <v>102400</v>
      </c>
      <c r="H78" s="140"/>
    </row>
    <row r="79" spans="1:14" s="139" customFormat="1" ht="33">
      <c r="A79" s="257"/>
      <c r="B79" s="175" t="s">
        <v>338</v>
      </c>
      <c r="C79" s="175" t="s">
        <v>337</v>
      </c>
      <c r="D79" s="42">
        <v>2800</v>
      </c>
      <c r="E79" s="121">
        <v>4</v>
      </c>
      <c r="F79" s="141">
        <v>8</v>
      </c>
      <c r="G79" s="116">
        <f t="shared" si="3"/>
        <v>89600</v>
      </c>
      <c r="H79" s="140"/>
    </row>
    <row r="80" spans="1:14" s="139" customFormat="1">
      <c r="A80" s="257"/>
      <c r="B80" s="175" t="s">
        <v>339</v>
      </c>
      <c r="C80" s="175"/>
      <c r="D80" s="42">
        <v>2000</v>
      </c>
      <c r="E80" s="121">
        <v>1</v>
      </c>
      <c r="F80" s="141">
        <v>1</v>
      </c>
      <c r="G80" s="116">
        <f t="shared" si="3"/>
        <v>2000</v>
      </c>
      <c r="H80" s="140"/>
    </row>
    <row r="81" spans="1:14" s="139" customFormat="1">
      <c r="A81" s="257"/>
      <c r="B81" s="113" t="s">
        <v>142</v>
      </c>
      <c r="C81" s="112" t="s">
        <v>141</v>
      </c>
      <c r="D81" s="131">
        <v>100000</v>
      </c>
      <c r="E81" s="121">
        <v>1</v>
      </c>
      <c r="F81" s="109">
        <v>1</v>
      </c>
      <c r="G81" s="50">
        <f t="shared" si="3"/>
        <v>100000</v>
      </c>
      <c r="H81" s="140"/>
    </row>
    <row r="82" spans="1:14" s="139" customFormat="1">
      <c r="A82" s="257"/>
      <c r="B82" s="179" t="s">
        <v>340</v>
      </c>
      <c r="C82" s="176" t="s">
        <v>341</v>
      </c>
      <c r="D82" s="42">
        <v>1200</v>
      </c>
      <c r="E82" s="32">
        <v>1</v>
      </c>
      <c r="F82" s="43">
        <v>5</v>
      </c>
      <c r="G82" s="116">
        <f t="shared" si="3"/>
        <v>6000</v>
      </c>
      <c r="H82" s="140"/>
    </row>
    <row r="83" spans="1:14" s="139" customFormat="1">
      <c r="A83" s="257"/>
      <c r="B83" s="176" t="s">
        <v>342</v>
      </c>
      <c r="C83" s="175" t="s">
        <v>343</v>
      </c>
      <c r="D83" s="42">
        <v>180</v>
      </c>
      <c r="E83" s="121">
        <v>2</v>
      </c>
      <c r="F83" s="141">
        <v>35</v>
      </c>
      <c r="G83" s="116">
        <f t="shared" si="3"/>
        <v>12600</v>
      </c>
      <c r="H83" s="140"/>
    </row>
    <row r="84" spans="1:14" s="106" customFormat="1">
      <c r="A84" s="257"/>
      <c r="B84" s="254" t="s">
        <v>344</v>
      </c>
      <c r="C84" s="254"/>
      <c r="D84" s="254"/>
      <c r="E84" s="254"/>
      <c r="F84" s="254"/>
      <c r="G84" s="107">
        <f>SUM(G75:G83)</f>
        <v>508400</v>
      </c>
      <c r="H84" s="102"/>
      <c r="I84" s="102"/>
      <c r="J84" s="102"/>
      <c r="K84" s="102"/>
      <c r="L84" s="102"/>
      <c r="M84" s="102"/>
      <c r="N84" s="102"/>
    </row>
    <row r="85" spans="1:14" s="106" customFormat="1">
      <c r="A85" s="257" t="s">
        <v>345</v>
      </c>
      <c r="B85" s="175" t="s">
        <v>346</v>
      </c>
      <c r="C85" s="175" t="s">
        <v>347</v>
      </c>
      <c r="D85" s="42">
        <v>8000</v>
      </c>
      <c r="E85" s="117">
        <v>1</v>
      </c>
      <c r="F85" s="38">
        <v>4</v>
      </c>
      <c r="G85" s="116">
        <f>D85*E85*F85</f>
        <v>32000</v>
      </c>
      <c r="H85" s="102"/>
      <c r="I85" s="102"/>
      <c r="J85" s="102"/>
      <c r="K85" s="102"/>
      <c r="L85" s="102"/>
      <c r="M85" s="102"/>
      <c r="N85" s="102"/>
    </row>
    <row r="86" spans="1:14" s="106" customFormat="1">
      <c r="A86" s="257"/>
      <c r="B86" s="175" t="s">
        <v>135</v>
      </c>
      <c r="C86" s="175" t="s">
        <v>134</v>
      </c>
      <c r="D86" s="42">
        <v>80</v>
      </c>
      <c r="E86" s="121">
        <v>1</v>
      </c>
      <c r="F86" s="42">
        <v>50</v>
      </c>
      <c r="G86" s="116">
        <f t="shared" ref="G86:G103" si="4">D86*E86*F86</f>
        <v>4000</v>
      </c>
      <c r="H86" s="102"/>
      <c r="I86" s="102"/>
      <c r="J86" s="102"/>
      <c r="K86" s="102"/>
      <c r="L86" s="102"/>
      <c r="M86" s="102"/>
      <c r="N86" s="102"/>
    </row>
    <row r="87" spans="1:14" s="106" customFormat="1">
      <c r="A87" s="257"/>
      <c r="B87" s="175" t="s">
        <v>133</v>
      </c>
      <c r="C87" s="175" t="s">
        <v>132</v>
      </c>
      <c r="D87" s="42">
        <v>80</v>
      </c>
      <c r="E87" s="121">
        <v>1</v>
      </c>
      <c r="F87" s="42">
        <v>100</v>
      </c>
      <c r="G87" s="116">
        <f t="shared" si="4"/>
        <v>8000</v>
      </c>
      <c r="H87" s="102"/>
      <c r="I87" s="102"/>
      <c r="J87" s="102"/>
      <c r="K87" s="102"/>
      <c r="L87" s="102"/>
      <c r="M87" s="102"/>
      <c r="N87" s="102"/>
    </row>
    <row r="88" spans="1:14" s="106" customFormat="1">
      <c r="A88" s="257"/>
      <c r="B88" s="175" t="s">
        <v>131</v>
      </c>
      <c r="C88" s="175" t="s">
        <v>348</v>
      </c>
      <c r="D88" s="42">
        <v>4</v>
      </c>
      <c r="E88" s="121">
        <v>1</v>
      </c>
      <c r="F88" s="42">
        <v>1520</v>
      </c>
      <c r="G88" s="116">
        <f t="shared" si="4"/>
        <v>6080</v>
      </c>
      <c r="H88" s="102"/>
      <c r="I88" s="102"/>
      <c r="J88" s="102"/>
      <c r="K88" s="102"/>
      <c r="L88" s="102"/>
      <c r="M88" s="102"/>
      <c r="N88" s="102"/>
    </row>
    <row r="89" spans="1:14" s="106" customFormat="1">
      <c r="A89" s="257"/>
      <c r="B89" s="175" t="s">
        <v>130</v>
      </c>
      <c r="C89" s="175" t="s">
        <v>349</v>
      </c>
      <c r="D89" s="42">
        <v>1500</v>
      </c>
      <c r="E89" s="121">
        <v>1</v>
      </c>
      <c r="F89" s="42">
        <v>22</v>
      </c>
      <c r="G89" s="116">
        <f t="shared" si="4"/>
        <v>33000</v>
      </c>
      <c r="H89" s="102"/>
      <c r="I89" s="102"/>
      <c r="J89" s="102"/>
      <c r="K89" s="102"/>
      <c r="L89" s="102"/>
      <c r="M89" s="102"/>
      <c r="N89" s="102"/>
    </row>
    <row r="90" spans="1:14" s="106" customFormat="1">
      <c r="A90" s="257"/>
      <c r="B90" s="175" t="s">
        <v>350</v>
      </c>
      <c r="C90" s="175" t="s">
        <v>351</v>
      </c>
      <c r="D90" s="42">
        <v>50</v>
      </c>
      <c r="E90" s="117">
        <v>1</v>
      </c>
      <c r="F90" s="42">
        <v>1520</v>
      </c>
      <c r="G90" s="116">
        <f t="shared" si="4"/>
        <v>76000</v>
      </c>
      <c r="H90" s="102"/>
      <c r="I90" s="102"/>
      <c r="J90" s="102"/>
      <c r="K90" s="102"/>
      <c r="L90" s="102"/>
      <c r="M90" s="102"/>
      <c r="N90" s="102"/>
    </row>
    <row r="91" spans="1:14" s="106" customFormat="1">
      <c r="A91" s="257"/>
      <c r="B91" s="129" t="s">
        <v>352</v>
      </c>
      <c r="C91" s="175"/>
      <c r="D91" s="42">
        <v>12</v>
      </c>
      <c r="E91" s="32">
        <v>1</v>
      </c>
      <c r="F91" s="38">
        <v>1470</v>
      </c>
      <c r="G91" s="116">
        <f t="shared" si="4"/>
        <v>17640</v>
      </c>
      <c r="H91" s="102"/>
      <c r="I91" s="102"/>
      <c r="J91" s="102"/>
      <c r="K91" s="102"/>
      <c r="L91" s="102"/>
      <c r="M91" s="102"/>
      <c r="N91" s="102"/>
    </row>
    <row r="92" spans="1:14" s="106" customFormat="1">
      <c r="A92" s="257"/>
      <c r="B92" s="175" t="s">
        <v>353</v>
      </c>
      <c r="C92" s="175"/>
      <c r="D92" s="160">
        <v>20</v>
      </c>
      <c r="E92" s="121">
        <v>1</v>
      </c>
      <c r="F92" s="141">
        <v>50</v>
      </c>
      <c r="G92" s="116">
        <f t="shared" si="4"/>
        <v>1000</v>
      </c>
      <c r="H92" s="102"/>
      <c r="I92" s="102"/>
      <c r="J92" s="102"/>
      <c r="K92" s="102"/>
      <c r="L92" s="102"/>
      <c r="M92" s="102"/>
      <c r="N92" s="102"/>
    </row>
    <row r="93" spans="1:14" s="106" customFormat="1">
      <c r="A93" s="257"/>
      <c r="B93" s="176" t="s">
        <v>354</v>
      </c>
      <c r="C93" s="20" t="s">
        <v>355</v>
      </c>
      <c r="D93" s="38">
        <v>60</v>
      </c>
      <c r="E93" s="32">
        <v>1</v>
      </c>
      <c r="F93" s="43">
        <v>1520</v>
      </c>
      <c r="G93" s="116">
        <f t="shared" si="4"/>
        <v>91200</v>
      </c>
      <c r="H93" s="102"/>
      <c r="I93" s="102"/>
      <c r="J93" s="102"/>
      <c r="K93" s="102"/>
      <c r="L93" s="102"/>
      <c r="M93" s="102"/>
      <c r="N93" s="102"/>
    </row>
    <row r="94" spans="1:14" s="106" customFormat="1">
      <c r="A94" s="257"/>
      <c r="B94" s="176" t="s">
        <v>356</v>
      </c>
      <c r="C94" s="20" t="s">
        <v>357</v>
      </c>
      <c r="D94" s="38">
        <v>200</v>
      </c>
      <c r="E94" s="32">
        <v>1</v>
      </c>
      <c r="F94" s="43">
        <v>50</v>
      </c>
      <c r="G94" s="116">
        <f t="shared" si="4"/>
        <v>10000</v>
      </c>
      <c r="H94" s="102"/>
      <c r="I94" s="102"/>
      <c r="J94" s="102"/>
      <c r="K94" s="102"/>
      <c r="L94" s="102"/>
      <c r="M94" s="102"/>
      <c r="N94" s="102"/>
    </row>
    <row r="95" spans="1:14" s="106" customFormat="1">
      <c r="A95" s="257"/>
      <c r="B95" s="133" t="s">
        <v>358</v>
      </c>
      <c r="C95" s="180" t="s">
        <v>359</v>
      </c>
      <c r="D95" s="38">
        <v>8000</v>
      </c>
      <c r="E95" s="130">
        <v>1</v>
      </c>
      <c r="F95" s="142">
        <v>4</v>
      </c>
      <c r="G95" s="116">
        <f t="shared" si="4"/>
        <v>32000</v>
      </c>
      <c r="H95" s="102"/>
      <c r="I95" s="102"/>
      <c r="J95" s="102"/>
      <c r="K95" s="102"/>
      <c r="L95" s="102"/>
      <c r="M95" s="102"/>
      <c r="N95" s="102"/>
    </row>
    <row r="96" spans="1:14" s="106" customFormat="1">
      <c r="A96" s="257"/>
      <c r="B96" s="133" t="s">
        <v>360</v>
      </c>
      <c r="C96" s="180"/>
      <c r="D96" s="131">
        <v>3000</v>
      </c>
      <c r="E96" s="130">
        <v>1</v>
      </c>
      <c r="F96" s="142">
        <v>13</v>
      </c>
      <c r="G96" s="116">
        <f t="shared" si="4"/>
        <v>39000</v>
      </c>
      <c r="H96" s="102"/>
      <c r="I96" s="102"/>
      <c r="J96" s="102"/>
      <c r="K96" s="102"/>
      <c r="L96" s="102"/>
      <c r="M96" s="102"/>
      <c r="N96" s="102"/>
    </row>
    <row r="97" spans="1:14" s="106" customFormat="1">
      <c r="A97" s="257"/>
      <c r="B97" s="133" t="s">
        <v>361</v>
      </c>
      <c r="C97" s="180" t="s">
        <v>362</v>
      </c>
      <c r="D97" s="131">
        <v>15</v>
      </c>
      <c r="E97" s="130">
        <v>1</v>
      </c>
      <c r="F97" s="142">
        <v>1520</v>
      </c>
      <c r="G97" s="116">
        <f t="shared" si="4"/>
        <v>22800</v>
      </c>
      <c r="H97" s="102"/>
      <c r="I97" s="102"/>
      <c r="J97" s="102"/>
      <c r="K97" s="102"/>
      <c r="L97" s="102"/>
      <c r="M97" s="102"/>
      <c r="N97" s="102"/>
    </row>
    <row r="98" spans="1:14" s="106" customFormat="1">
      <c r="A98" s="257"/>
      <c r="B98" s="133" t="s">
        <v>363</v>
      </c>
      <c r="C98" s="180"/>
      <c r="D98" s="131">
        <v>5</v>
      </c>
      <c r="E98" s="130">
        <v>1</v>
      </c>
      <c r="F98" s="142">
        <v>1520</v>
      </c>
      <c r="G98" s="116">
        <f t="shared" si="4"/>
        <v>7600</v>
      </c>
      <c r="H98" s="102"/>
      <c r="I98" s="102"/>
      <c r="J98" s="102"/>
      <c r="K98" s="102"/>
      <c r="L98" s="102"/>
      <c r="M98" s="102"/>
      <c r="N98" s="102"/>
    </row>
    <row r="99" spans="1:14" s="106" customFormat="1">
      <c r="A99" s="257"/>
      <c r="B99" s="133" t="s">
        <v>364</v>
      </c>
      <c r="C99" s="180"/>
      <c r="D99" s="131">
        <v>10</v>
      </c>
      <c r="E99" s="130">
        <v>1</v>
      </c>
      <c r="F99" s="142">
        <v>200</v>
      </c>
      <c r="G99" s="116">
        <f t="shared" si="4"/>
        <v>2000</v>
      </c>
      <c r="H99" s="102"/>
      <c r="I99" s="102"/>
      <c r="J99" s="102"/>
      <c r="K99" s="102"/>
      <c r="L99" s="102"/>
      <c r="M99" s="102"/>
      <c r="N99" s="102"/>
    </row>
    <row r="100" spans="1:14" s="106" customFormat="1">
      <c r="A100" s="257"/>
      <c r="B100" s="133" t="s">
        <v>365</v>
      </c>
      <c r="C100" s="180" t="s">
        <v>366</v>
      </c>
      <c r="D100" s="131">
        <v>250</v>
      </c>
      <c r="E100" s="130">
        <v>1</v>
      </c>
      <c r="F100" s="142">
        <v>220</v>
      </c>
      <c r="G100" s="116">
        <f t="shared" si="4"/>
        <v>55000</v>
      </c>
      <c r="H100" s="102"/>
      <c r="I100" s="102"/>
      <c r="J100" s="102"/>
      <c r="K100" s="102"/>
      <c r="L100" s="102"/>
      <c r="M100" s="102"/>
      <c r="N100" s="102"/>
    </row>
    <row r="101" spans="1:14" s="106" customFormat="1">
      <c r="A101" s="257"/>
      <c r="B101" s="133" t="s">
        <v>367</v>
      </c>
      <c r="C101" s="180"/>
      <c r="D101" s="131">
        <v>5</v>
      </c>
      <c r="E101" s="130">
        <v>1</v>
      </c>
      <c r="F101" s="142">
        <v>1520</v>
      </c>
      <c r="G101" s="116">
        <f t="shared" si="4"/>
        <v>7600</v>
      </c>
      <c r="H101" s="102"/>
      <c r="I101" s="102"/>
      <c r="J101" s="102"/>
      <c r="K101" s="102"/>
      <c r="L101" s="102"/>
      <c r="M101" s="102"/>
      <c r="N101" s="102"/>
    </row>
    <row r="102" spans="1:14" s="106" customFormat="1">
      <c r="A102" s="257"/>
      <c r="B102" s="133" t="s">
        <v>127</v>
      </c>
      <c r="C102" s="180" t="s">
        <v>366</v>
      </c>
      <c r="D102" s="131">
        <v>25</v>
      </c>
      <c r="E102" s="130">
        <v>1</v>
      </c>
      <c r="F102" s="142">
        <v>220</v>
      </c>
      <c r="G102" s="116">
        <f t="shared" si="4"/>
        <v>5500</v>
      </c>
      <c r="H102" s="102"/>
      <c r="I102" s="102"/>
      <c r="J102" s="102"/>
      <c r="K102" s="102"/>
      <c r="L102" s="102"/>
      <c r="M102" s="102"/>
      <c r="N102" s="102"/>
    </row>
    <row r="103" spans="1:14" s="106" customFormat="1">
      <c r="A103" s="257"/>
      <c r="B103" s="133" t="s">
        <v>368</v>
      </c>
      <c r="C103" s="180"/>
      <c r="D103" s="131">
        <v>5</v>
      </c>
      <c r="E103" s="130">
        <v>2</v>
      </c>
      <c r="F103" s="124">
        <v>1520</v>
      </c>
      <c r="G103" s="116">
        <f t="shared" si="4"/>
        <v>15200</v>
      </c>
      <c r="H103" s="102"/>
      <c r="I103" s="102"/>
      <c r="J103" s="102"/>
      <c r="K103" s="102"/>
      <c r="L103" s="102"/>
      <c r="M103" s="102"/>
      <c r="N103" s="102"/>
    </row>
    <row r="104" spans="1:14" s="106" customFormat="1">
      <c r="A104" s="257"/>
      <c r="B104" s="254" t="s">
        <v>344</v>
      </c>
      <c r="C104" s="254"/>
      <c r="D104" s="254"/>
      <c r="E104" s="254"/>
      <c r="F104" s="254"/>
      <c r="G104" s="107">
        <f>SUM(G85:G103)</f>
        <v>465620</v>
      </c>
      <c r="H104" s="102"/>
      <c r="I104" s="102"/>
      <c r="J104" s="102"/>
      <c r="K104" s="102"/>
      <c r="L104" s="102"/>
      <c r="M104" s="102"/>
      <c r="N104" s="102"/>
    </row>
    <row r="105" spans="1:14" s="106" customFormat="1" ht="33">
      <c r="A105" s="257" t="s">
        <v>126</v>
      </c>
      <c r="B105" s="129" t="s">
        <v>369</v>
      </c>
      <c r="C105" s="72" t="s">
        <v>370</v>
      </c>
      <c r="D105" s="32">
        <v>100000</v>
      </c>
      <c r="E105" s="125">
        <v>1</v>
      </c>
      <c r="F105" s="124">
        <v>1</v>
      </c>
      <c r="G105" s="116">
        <f>D105*E105*F105</f>
        <v>100000</v>
      </c>
      <c r="H105" s="102"/>
      <c r="I105" s="102"/>
      <c r="J105" s="102"/>
      <c r="K105" s="102"/>
      <c r="L105" s="102"/>
      <c r="M105" s="102"/>
      <c r="N105" s="102"/>
    </row>
    <row r="106" spans="1:14" s="106" customFormat="1">
      <c r="A106" s="257"/>
      <c r="B106" s="127" t="s">
        <v>124</v>
      </c>
      <c r="C106" s="128" t="s">
        <v>371</v>
      </c>
      <c r="D106" s="125">
        <v>30</v>
      </c>
      <c r="E106" s="125">
        <v>1</v>
      </c>
      <c r="F106" s="124">
        <v>1520</v>
      </c>
      <c r="G106" s="116">
        <f t="shared" ref="G106:G108" si="5">D106*E106*F106</f>
        <v>45600</v>
      </c>
      <c r="H106" s="102"/>
      <c r="I106" s="102"/>
      <c r="J106" s="102"/>
      <c r="K106" s="102"/>
      <c r="L106" s="102"/>
      <c r="M106" s="102"/>
      <c r="N106" s="102"/>
    </row>
    <row r="107" spans="1:14" s="106" customFormat="1">
      <c r="A107" s="257"/>
      <c r="B107" s="127" t="s">
        <v>4</v>
      </c>
      <c r="C107" s="126" t="s">
        <v>372</v>
      </c>
      <c r="D107" s="32">
        <v>0.1</v>
      </c>
      <c r="E107" s="125">
        <v>20</v>
      </c>
      <c r="F107" s="124">
        <v>1520</v>
      </c>
      <c r="G107" s="116">
        <f t="shared" si="5"/>
        <v>3040</v>
      </c>
      <c r="H107" s="102"/>
      <c r="I107" s="102"/>
      <c r="J107" s="102"/>
      <c r="K107" s="102"/>
      <c r="L107" s="102"/>
      <c r="M107" s="102"/>
      <c r="N107" s="102"/>
    </row>
    <row r="108" spans="1:14" s="106" customFormat="1">
      <c r="A108" s="257"/>
      <c r="B108" s="127" t="s">
        <v>5</v>
      </c>
      <c r="C108" s="126" t="s">
        <v>123</v>
      </c>
      <c r="D108" s="32">
        <v>400</v>
      </c>
      <c r="E108" s="125">
        <v>6</v>
      </c>
      <c r="F108" s="124">
        <v>15</v>
      </c>
      <c r="G108" s="116">
        <f t="shared" si="5"/>
        <v>36000</v>
      </c>
      <c r="H108" s="102"/>
      <c r="I108" s="102"/>
      <c r="J108" s="102"/>
      <c r="K108" s="102"/>
      <c r="L108" s="102"/>
      <c r="M108" s="102"/>
      <c r="N108" s="102"/>
    </row>
    <row r="109" spans="1:14" s="106" customFormat="1">
      <c r="A109" s="257"/>
      <c r="B109" s="254" t="s">
        <v>344</v>
      </c>
      <c r="C109" s="254"/>
      <c r="D109" s="254"/>
      <c r="E109" s="254"/>
      <c r="F109" s="254"/>
      <c r="G109" s="107">
        <f>SUM(G105:G108)</f>
        <v>184640</v>
      </c>
      <c r="H109" s="102"/>
      <c r="I109" s="102"/>
      <c r="J109" s="102"/>
      <c r="K109" s="102"/>
      <c r="L109" s="102"/>
      <c r="M109" s="102"/>
      <c r="N109" s="102"/>
    </row>
    <row r="110" spans="1:14" s="115" customFormat="1">
      <c r="A110" s="250" t="s">
        <v>122</v>
      </c>
      <c r="B110" s="252" t="s">
        <v>373</v>
      </c>
      <c r="C110" s="123" t="s">
        <v>374</v>
      </c>
      <c r="D110" s="38">
        <v>500</v>
      </c>
      <c r="E110" s="121">
        <v>3</v>
      </c>
      <c r="F110" s="43">
        <v>20</v>
      </c>
      <c r="G110" s="116">
        <f>+D110*E110*F110</f>
        <v>30000</v>
      </c>
    </row>
    <row r="111" spans="1:14" s="115" customFormat="1">
      <c r="A111" s="250"/>
      <c r="B111" s="252"/>
      <c r="C111" s="123" t="s">
        <v>375</v>
      </c>
      <c r="D111" s="38">
        <v>450</v>
      </c>
      <c r="E111" s="121">
        <v>2</v>
      </c>
      <c r="F111" s="43">
        <v>10</v>
      </c>
      <c r="G111" s="116">
        <f t="shared" ref="G111:G118" si="6">+D111*E111*F111</f>
        <v>9000</v>
      </c>
    </row>
    <row r="112" spans="1:14" s="115" customFormat="1">
      <c r="A112" s="250"/>
      <c r="B112" s="252"/>
      <c r="C112" s="123" t="s">
        <v>376</v>
      </c>
      <c r="D112" s="38">
        <v>120</v>
      </c>
      <c r="E112" s="121">
        <v>3</v>
      </c>
      <c r="F112" s="43">
        <v>20</v>
      </c>
      <c r="G112" s="116">
        <f t="shared" si="6"/>
        <v>7200</v>
      </c>
    </row>
    <row r="113" spans="1:14" s="115" customFormat="1">
      <c r="A113" s="250"/>
      <c r="B113" s="252"/>
      <c r="C113" s="122" t="s">
        <v>377</v>
      </c>
      <c r="D113" s="38">
        <v>3000</v>
      </c>
      <c r="E113" s="117">
        <v>1</v>
      </c>
      <c r="F113" s="43">
        <v>20</v>
      </c>
      <c r="G113" s="116">
        <f t="shared" si="6"/>
        <v>60000</v>
      </c>
    </row>
    <row r="114" spans="1:14" s="115" customFormat="1" ht="33">
      <c r="A114" s="250"/>
      <c r="B114" s="120" t="s">
        <v>118</v>
      </c>
      <c r="C114" s="119" t="s">
        <v>378</v>
      </c>
      <c r="D114" s="38">
        <v>500</v>
      </c>
      <c r="E114" s="121">
        <v>2</v>
      </c>
      <c r="F114" s="43">
        <v>40</v>
      </c>
      <c r="G114" s="116">
        <f t="shared" si="6"/>
        <v>40000</v>
      </c>
    </row>
    <row r="115" spans="1:14" s="115" customFormat="1" ht="49.5">
      <c r="A115" s="250"/>
      <c r="B115" s="120" t="s">
        <v>3</v>
      </c>
      <c r="C115" s="119" t="s">
        <v>379</v>
      </c>
      <c r="D115" s="42">
        <v>600</v>
      </c>
      <c r="E115" s="117">
        <v>2</v>
      </c>
      <c r="F115" s="43">
        <v>100</v>
      </c>
      <c r="G115" s="116">
        <f t="shared" si="6"/>
        <v>120000</v>
      </c>
    </row>
    <row r="116" spans="1:14" s="115" customFormat="1">
      <c r="A116" s="250"/>
      <c r="B116" s="175" t="s">
        <v>380</v>
      </c>
      <c r="C116" s="168"/>
      <c r="D116" s="38">
        <v>1000</v>
      </c>
      <c r="E116" s="117">
        <v>1</v>
      </c>
      <c r="F116" s="43">
        <v>35</v>
      </c>
      <c r="G116" s="116">
        <f t="shared" si="6"/>
        <v>35000</v>
      </c>
    </row>
    <row r="117" spans="1:14" s="106" customFormat="1">
      <c r="A117" s="250"/>
      <c r="B117" s="254" t="s">
        <v>309</v>
      </c>
      <c r="C117" s="254"/>
      <c r="D117" s="254"/>
      <c r="E117" s="254"/>
      <c r="F117" s="254"/>
      <c r="G117" s="107">
        <f>0+SUM(G110:G116)</f>
        <v>301200</v>
      </c>
      <c r="H117" s="102"/>
      <c r="I117" s="102"/>
      <c r="J117" s="102"/>
      <c r="K117" s="102"/>
      <c r="L117" s="102"/>
      <c r="M117" s="102"/>
      <c r="N117" s="102"/>
    </row>
    <row r="118" spans="1:14" s="29" customFormat="1">
      <c r="A118" s="174" t="s">
        <v>381</v>
      </c>
      <c r="B118" s="113" t="s">
        <v>382</v>
      </c>
      <c r="C118" s="112" t="s">
        <v>383</v>
      </c>
      <c r="D118" s="111">
        <v>300000</v>
      </c>
      <c r="E118" s="110">
        <v>1</v>
      </c>
      <c r="F118" s="109">
        <v>1</v>
      </c>
      <c r="G118" s="50">
        <f t="shared" si="6"/>
        <v>300000</v>
      </c>
    </row>
    <row r="119" spans="1:14" s="106" customFormat="1">
      <c r="A119" s="108"/>
      <c r="B119" s="254" t="s">
        <v>309</v>
      </c>
      <c r="C119" s="254"/>
      <c r="D119" s="254"/>
      <c r="E119" s="254"/>
      <c r="F119" s="254"/>
      <c r="G119" s="107">
        <f>SUM(G118:G118)</f>
        <v>300000</v>
      </c>
      <c r="H119" s="102"/>
      <c r="I119" s="102"/>
      <c r="J119" s="102"/>
      <c r="K119" s="102"/>
      <c r="L119" s="102"/>
      <c r="M119" s="102"/>
      <c r="N119" s="102"/>
    </row>
    <row r="120" spans="1:14" s="101" customFormat="1">
      <c r="A120" s="255" t="s">
        <v>384</v>
      </c>
      <c r="B120" s="255"/>
      <c r="C120" s="255"/>
      <c r="D120" s="255"/>
      <c r="E120" s="255"/>
      <c r="F120" s="255"/>
      <c r="G120" s="105">
        <f>G19+G33+G56+G74+G84+G117+G109+G104+G119</f>
        <v>6070780</v>
      </c>
      <c r="H120" s="102"/>
      <c r="I120" s="102"/>
      <c r="J120" s="102"/>
      <c r="K120" s="102"/>
      <c r="L120" s="102"/>
      <c r="M120" s="102"/>
      <c r="N120" s="102"/>
    </row>
    <row r="121" spans="1:14" s="101" customFormat="1">
      <c r="A121" s="255" t="s">
        <v>385</v>
      </c>
      <c r="B121" s="255"/>
      <c r="C121" s="255"/>
      <c r="D121" s="255"/>
      <c r="E121" s="255"/>
      <c r="F121" s="255"/>
      <c r="G121" s="104">
        <f>G120*0.1</f>
        <v>607078</v>
      </c>
      <c r="H121" s="102"/>
      <c r="I121" s="102"/>
      <c r="J121" s="102"/>
      <c r="K121" s="102"/>
      <c r="L121" s="102"/>
      <c r="M121" s="102"/>
      <c r="N121" s="102"/>
    </row>
    <row r="122" spans="1:14" s="101" customFormat="1">
      <c r="A122" s="256" t="s">
        <v>386</v>
      </c>
      <c r="B122" s="256"/>
      <c r="C122" s="256"/>
      <c r="D122" s="256"/>
      <c r="E122" s="256"/>
      <c r="F122" s="256"/>
      <c r="G122" s="103">
        <f>SUM(G120:G121)</f>
        <v>6677858</v>
      </c>
      <c r="H122" s="102"/>
      <c r="I122" s="102"/>
      <c r="J122" s="102"/>
      <c r="K122" s="102"/>
      <c r="L122" s="102"/>
      <c r="M122" s="102"/>
      <c r="N122" s="102"/>
    </row>
    <row r="123" spans="1:14">
      <c r="A123" s="188" t="s">
        <v>431</v>
      </c>
      <c r="B123" s="188"/>
      <c r="C123" s="188"/>
      <c r="D123" s="188"/>
      <c r="E123" s="188"/>
      <c r="F123" s="188"/>
      <c r="G123" s="90">
        <v>3500000</v>
      </c>
    </row>
  </sheetData>
  <mergeCells count="41">
    <mergeCell ref="A122:F122"/>
    <mergeCell ref="A110:A117"/>
    <mergeCell ref="B110:B113"/>
    <mergeCell ref="B117:F117"/>
    <mergeCell ref="B119:F119"/>
    <mergeCell ref="A120:F120"/>
    <mergeCell ref="A121:F121"/>
    <mergeCell ref="A75:A84"/>
    <mergeCell ref="B84:F84"/>
    <mergeCell ref="A85:A104"/>
    <mergeCell ref="B104:F104"/>
    <mergeCell ref="A105:A109"/>
    <mergeCell ref="B109:F109"/>
    <mergeCell ref="B56:F56"/>
    <mergeCell ref="A57:A74"/>
    <mergeCell ref="B57:B71"/>
    <mergeCell ref="D57:D73"/>
    <mergeCell ref="G57:G73"/>
    <mergeCell ref="B72:B73"/>
    <mergeCell ref="B74:F74"/>
    <mergeCell ref="A34:A56"/>
    <mergeCell ref="B34:B37"/>
    <mergeCell ref="B38:B48"/>
    <mergeCell ref="B49:B50"/>
    <mergeCell ref="B51:B55"/>
    <mergeCell ref="A123:F123"/>
    <mergeCell ref="A1:C1"/>
    <mergeCell ref="B7:G7"/>
    <mergeCell ref="A8:B8"/>
    <mergeCell ref="A9:A19"/>
    <mergeCell ref="B9:B10"/>
    <mergeCell ref="B11:B12"/>
    <mergeCell ref="B13:B14"/>
    <mergeCell ref="B15:B16"/>
    <mergeCell ref="B17:B18"/>
    <mergeCell ref="B19:F19"/>
    <mergeCell ref="A20:A33"/>
    <mergeCell ref="B20:B24"/>
    <mergeCell ref="B25:B26"/>
    <mergeCell ref="B27:B31"/>
    <mergeCell ref="B33:F33"/>
  </mergeCells>
  <phoneticPr fontId="2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0" fitToHeight="2" orientation="portrait" r:id="rId1"/>
  <rowBreaks count="1" manualBreakCount="1">
    <brk id="7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汇总</vt:lpstr>
      <vt:lpstr>别克</vt:lpstr>
      <vt:lpstr>雪佛兰</vt:lpstr>
      <vt:lpstr>凯迪拉克 </vt:lpstr>
      <vt:lpstr>别克!Print_Area</vt:lpstr>
      <vt:lpstr>'凯迪拉克 '!Print_Area</vt:lpstr>
      <vt:lpstr>别克!Print_Titles</vt:lpstr>
      <vt:lpstr>'凯迪拉克 '!Print_Titles</vt:lpstr>
      <vt:lpstr>雪佛兰!Print_Titles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thinkpad</cp:lastModifiedBy>
  <cp:lastPrinted>2018-12-06T02:53:27Z</cp:lastPrinted>
  <dcterms:created xsi:type="dcterms:W3CDTF">2014-11-26T07:00:11Z</dcterms:created>
  <dcterms:modified xsi:type="dcterms:W3CDTF">2018-12-24T08:06:13Z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