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2年\0722沃芬 乌鲁木齐\结算单\"/>
    </mc:Choice>
  </mc:AlternateContent>
  <xr:revisionPtr revIDLastSave="0" documentId="13_ncr:1_{5A37169A-C587-4AB9-9D1B-C1D6423123A3}" xr6:coauthVersionLast="47" xr6:coauthVersionMax="47" xr10:uidLastSave="{00000000-0000-0000-0000-000000000000}"/>
  <bookViews>
    <workbookView xWindow="-108" yWindow="-108" windowWidth="23256" windowHeight="12576" xr2:uid="{E5ECDFE3-CCFF-4D4C-89BD-E6D0FED11C89}"/>
  </bookViews>
  <sheets>
    <sheet name="乌鲁木齐环球酒店 - 昆仑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4" i="1" l="1"/>
  <c r="J84" i="1"/>
  <c r="N82" i="1"/>
  <c r="P111" i="1"/>
  <c r="N111" i="1"/>
  <c r="N112" i="1" s="1"/>
  <c r="P112" i="1" s="1"/>
  <c r="N109" i="1"/>
  <c r="P109" i="1" s="1"/>
  <c r="J109" i="1"/>
  <c r="N108" i="1"/>
  <c r="P108" i="1" s="1"/>
  <c r="N107" i="1"/>
  <c r="P107" i="1" s="1"/>
  <c r="N106" i="1"/>
  <c r="O101" i="1"/>
  <c r="P101" i="1" s="1"/>
  <c r="P100" i="1"/>
  <c r="O100" i="1"/>
  <c r="Q99" i="1"/>
  <c r="O99" i="1"/>
  <c r="P99" i="1" s="1"/>
  <c r="N99" i="1"/>
  <c r="O98" i="1"/>
  <c r="P98" i="1" s="1"/>
  <c r="N98" i="1"/>
  <c r="Q98" i="1" s="1"/>
  <c r="O97" i="1"/>
  <c r="P97" i="1" s="1"/>
  <c r="N97" i="1"/>
  <c r="Q97" i="1" s="1"/>
  <c r="J97" i="1"/>
  <c r="P96" i="1"/>
  <c r="O96" i="1"/>
  <c r="N96" i="1"/>
  <c r="Q96" i="1" s="1"/>
  <c r="O92" i="1"/>
  <c r="P92" i="1" s="1"/>
  <c r="O91" i="1"/>
  <c r="P91" i="1" s="1"/>
  <c r="N91" i="1"/>
  <c r="Q91" i="1" s="1"/>
  <c r="J91" i="1"/>
  <c r="O90" i="1"/>
  <c r="P90" i="1" s="1"/>
  <c r="N90" i="1"/>
  <c r="J90" i="1"/>
  <c r="O89" i="1"/>
  <c r="P89" i="1" s="1"/>
  <c r="N89" i="1"/>
  <c r="J89" i="1"/>
  <c r="O88" i="1"/>
  <c r="P88" i="1" s="1"/>
  <c r="N88" i="1"/>
  <c r="J88" i="1"/>
  <c r="O84" i="1"/>
  <c r="P84" i="1" s="1"/>
  <c r="O83" i="1"/>
  <c r="P83" i="1" s="1"/>
  <c r="N83" i="1"/>
  <c r="J83" i="1"/>
  <c r="Q83" i="1" s="1"/>
  <c r="O82" i="1"/>
  <c r="P82" i="1" s="1"/>
  <c r="J82" i="1"/>
  <c r="Q82" i="1" s="1"/>
  <c r="O81" i="1"/>
  <c r="P81" i="1" s="1"/>
  <c r="N81" i="1"/>
  <c r="J81" i="1"/>
  <c r="O80" i="1"/>
  <c r="P80" i="1" s="1"/>
  <c r="N80" i="1"/>
  <c r="J80" i="1"/>
  <c r="O79" i="1"/>
  <c r="P79" i="1" s="1"/>
  <c r="N79" i="1"/>
  <c r="J79" i="1"/>
  <c r="O78" i="1"/>
  <c r="P78" i="1" s="1"/>
  <c r="N78" i="1"/>
  <c r="J78" i="1"/>
  <c r="O77" i="1"/>
  <c r="P77" i="1" s="1"/>
  <c r="N77" i="1"/>
  <c r="J77" i="1"/>
  <c r="O73" i="1"/>
  <c r="P73" i="1" s="1"/>
  <c r="Q71" i="1"/>
  <c r="O71" i="1"/>
  <c r="P71" i="1" s="1"/>
  <c r="N71" i="1"/>
  <c r="J71" i="1"/>
  <c r="P70" i="1"/>
  <c r="O70" i="1"/>
  <c r="N70" i="1"/>
  <c r="Q70" i="1" s="1"/>
  <c r="J70" i="1"/>
  <c r="J73" i="1" s="1"/>
  <c r="H121" i="1" s="1"/>
  <c r="J121" i="1" s="1"/>
  <c r="O66" i="1"/>
  <c r="P66" i="1" s="1"/>
  <c r="P65" i="1"/>
  <c r="O65" i="1"/>
  <c r="N65" i="1"/>
  <c r="Q65" i="1" s="1"/>
  <c r="J65" i="1"/>
  <c r="Q64" i="1"/>
  <c r="P64" i="1"/>
  <c r="O64" i="1"/>
  <c r="N64" i="1"/>
  <c r="Q63" i="1"/>
  <c r="O63" i="1"/>
  <c r="P63" i="1" s="1"/>
  <c r="N63" i="1"/>
  <c r="P62" i="1"/>
  <c r="O62" i="1"/>
  <c r="N62" i="1"/>
  <c r="J62" i="1"/>
  <c r="Q62" i="1" s="1"/>
  <c r="P61" i="1"/>
  <c r="O61" i="1"/>
  <c r="N61" i="1"/>
  <c r="J61" i="1"/>
  <c r="Q61" i="1" s="1"/>
  <c r="O60" i="1"/>
  <c r="P60" i="1" s="1"/>
  <c r="N60" i="1"/>
  <c r="Q60" i="1" s="1"/>
  <c r="J60" i="1"/>
  <c r="O59" i="1"/>
  <c r="P59" i="1" s="1"/>
  <c r="N59" i="1"/>
  <c r="Q59" i="1" s="1"/>
  <c r="J59" i="1"/>
  <c r="Q58" i="1"/>
  <c r="O58" i="1"/>
  <c r="P58" i="1" s="1"/>
  <c r="N58" i="1"/>
  <c r="J58" i="1"/>
  <c r="P57" i="1"/>
  <c r="O57" i="1"/>
  <c r="N57" i="1"/>
  <c r="Q57" i="1" s="1"/>
  <c r="J57" i="1"/>
  <c r="Q56" i="1"/>
  <c r="O56" i="1"/>
  <c r="P56" i="1" s="1"/>
  <c r="N56" i="1"/>
  <c r="J56" i="1"/>
  <c r="P55" i="1"/>
  <c r="O55" i="1"/>
  <c r="N55" i="1"/>
  <c r="N66" i="1" s="1"/>
  <c r="J55" i="1"/>
  <c r="J66" i="1" s="1"/>
  <c r="P50" i="1"/>
  <c r="O50" i="1"/>
  <c r="P49" i="1"/>
  <c r="O49" i="1"/>
  <c r="O48" i="1"/>
  <c r="P48" i="1" s="1"/>
  <c r="N48" i="1"/>
  <c r="Q48" i="1" s="1"/>
  <c r="J48" i="1"/>
  <c r="O47" i="1"/>
  <c r="P47" i="1" s="1"/>
  <c r="N47" i="1"/>
  <c r="Q47" i="1" s="1"/>
  <c r="P46" i="1"/>
  <c r="O46" i="1"/>
  <c r="N46" i="1"/>
  <c r="Q46" i="1" s="1"/>
  <c r="J46" i="1"/>
  <c r="Q45" i="1"/>
  <c r="P45" i="1"/>
  <c r="O45" i="1"/>
  <c r="N45" i="1"/>
  <c r="Q44" i="1"/>
  <c r="O44" i="1"/>
  <c r="P44" i="1" s="1"/>
  <c r="N44" i="1"/>
  <c r="J44" i="1"/>
  <c r="P43" i="1"/>
  <c r="O43" i="1"/>
  <c r="N43" i="1"/>
  <c r="Q43" i="1" s="1"/>
  <c r="J43" i="1"/>
  <c r="Q42" i="1"/>
  <c r="O42" i="1"/>
  <c r="P42" i="1" s="1"/>
  <c r="N42" i="1"/>
  <c r="J42" i="1"/>
  <c r="J41" i="1"/>
  <c r="J40" i="1"/>
  <c r="P39" i="1"/>
  <c r="O39" i="1"/>
  <c r="N39" i="1"/>
  <c r="J39" i="1"/>
  <c r="Q39" i="1" s="1"/>
  <c r="O38" i="1"/>
  <c r="P38" i="1" s="1"/>
  <c r="N38" i="1"/>
  <c r="J38" i="1"/>
  <c r="O37" i="1"/>
  <c r="P37" i="1" s="1"/>
  <c r="N37" i="1"/>
  <c r="J37" i="1"/>
  <c r="O33" i="1"/>
  <c r="P33" i="1" s="1"/>
  <c r="O31" i="1"/>
  <c r="P31" i="1" s="1"/>
  <c r="N31" i="1"/>
  <c r="Q31" i="1" s="1"/>
  <c r="J31" i="1"/>
  <c r="J33" i="1" s="1"/>
  <c r="H118" i="1" s="1"/>
  <c r="J118" i="1" s="1"/>
  <c r="Q30" i="1"/>
  <c r="O30" i="1"/>
  <c r="P30" i="1" s="1"/>
  <c r="N30" i="1"/>
  <c r="J30" i="1"/>
  <c r="P26" i="1"/>
  <c r="O26" i="1"/>
  <c r="Q25" i="1"/>
  <c r="P25" i="1"/>
  <c r="O25" i="1"/>
  <c r="P24" i="1"/>
  <c r="O24" i="1"/>
  <c r="N24" i="1"/>
  <c r="Q24" i="1" s="1"/>
  <c r="J24" i="1"/>
  <c r="P23" i="1"/>
  <c r="O23" i="1"/>
  <c r="N23" i="1"/>
  <c r="J23" i="1"/>
  <c r="J26" i="1" s="1"/>
  <c r="Q22" i="1"/>
  <c r="P22" i="1"/>
  <c r="O22" i="1"/>
  <c r="N22" i="1"/>
  <c r="P17" i="1"/>
  <c r="O17" i="1"/>
  <c r="N17" i="1"/>
  <c r="Q17" i="1" s="1"/>
  <c r="J17" i="1"/>
  <c r="Q16" i="1"/>
  <c r="O16" i="1"/>
  <c r="P16" i="1" s="1"/>
  <c r="Q89" i="1" l="1"/>
  <c r="J92" i="1"/>
  <c r="H123" i="1" s="1"/>
  <c r="J123" i="1" s="1"/>
  <c r="H122" i="1"/>
  <c r="J122" i="1" s="1"/>
  <c r="Q80" i="1"/>
  <c r="Q77" i="1"/>
  <c r="N92" i="1"/>
  <c r="Q92" i="1" s="1"/>
  <c r="Q90" i="1"/>
  <c r="Q78" i="1"/>
  <c r="Q79" i="1"/>
  <c r="Q81" i="1"/>
  <c r="N49" i="1"/>
  <c r="L119" i="1" s="1"/>
  <c r="N33" i="1"/>
  <c r="Q33" i="1" s="1"/>
  <c r="Q37" i="1"/>
  <c r="J49" i="1"/>
  <c r="H119" i="1" s="1"/>
  <c r="H120" i="1"/>
  <c r="J120" i="1" s="1"/>
  <c r="H117" i="1"/>
  <c r="L120" i="1"/>
  <c r="Q66" i="1"/>
  <c r="N26" i="1"/>
  <c r="Q55" i="1"/>
  <c r="Q88" i="1"/>
  <c r="J112" i="1"/>
  <c r="J113" i="1" s="1"/>
  <c r="H126" i="1" s="1"/>
  <c r="Q38" i="1"/>
  <c r="N73" i="1"/>
  <c r="Q23" i="1"/>
  <c r="P106" i="1"/>
  <c r="N110" i="1"/>
  <c r="P110" i="1" s="1"/>
  <c r="L123" i="1" l="1"/>
  <c r="L118" i="1"/>
  <c r="N118" i="1" s="1"/>
  <c r="J119" i="1"/>
  <c r="Q49" i="1"/>
  <c r="J50" i="1"/>
  <c r="J100" i="1"/>
  <c r="J126" i="1"/>
  <c r="L121" i="1"/>
  <c r="Q73" i="1"/>
  <c r="P119" i="1"/>
  <c r="N119" i="1"/>
  <c r="P118" i="1"/>
  <c r="Q84" i="1"/>
  <c r="L122" i="1"/>
  <c r="P120" i="1"/>
  <c r="N120" i="1"/>
  <c r="P123" i="1"/>
  <c r="N123" i="1"/>
  <c r="N100" i="1"/>
  <c r="P113" i="1"/>
  <c r="J117" i="1"/>
  <c r="L117" i="1"/>
  <c r="N50" i="1"/>
  <c r="Q26" i="1"/>
  <c r="N113" i="1"/>
  <c r="L126" i="1" s="1"/>
  <c r="J101" i="1" l="1"/>
  <c r="H124" i="1" s="1"/>
  <c r="J124" i="1" s="1"/>
  <c r="Q100" i="1"/>
  <c r="N101" i="1"/>
  <c r="Q50" i="1"/>
  <c r="P117" i="1"/>
  <c r="N117" i="1"/>
  <c r="P121" i="1"/>
  <c r="N121" i="1"/>
  <c r="P122" i="1"/>
  <c r="N122" i="1"/>
  <c r="P126" i="1"/>
  <c r="N126" i="1"/>
  <c r="J102" i="1" l="1"/>
  <c r="H125" i="1" s="1"/>
  <c r="H127" i="1" s="1"/>
  <c r="L124" i="1"/>
  <c r="Q101" i="1"/>
  <c r="N102" i="1"/>
  <c r="J125" i="1" l="1"/>
  <c r="J127" i="1" s="1"/>
  <c r="Q102" i="1"/>
  <c r="L125" i="1"/>
  <c r="L127" i="1" s="1"/>
  <c r="N127" i="1" s="1"/>
  <c r="N124" i="1"/>
  <c r="P124" i="1"/>
  <c r="P125" i="1" l="1"/>
  <c r="P127" i="1" s="1"/>
  <c r="N125" i="1"/>
</calcChain>
</file>

<file path=xl/sharedStrings.xml><?xml version="1.0" encoding="utf-8"?>
<sst xmlns="http://schemas.openxmlformats.org/spreadsheetml/2006/main" count="397" uniqueCount="162">
  <si>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</si>
  <si>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</si>
  <si>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</si>
  <si>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</si>
  <si>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</si>
  <si>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</si>
  <si>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耿吴茜 18210062127/gengwuxi@cct.cn</t>
    <phoneticPr fontId="1" type="noConversion"/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</si>
  <si>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</si>
  <si>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</si>
  <si>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2022.6.30</t>
    <phoneticPr fontId="1" type="noConversion"/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</si>
  <si>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</si>
  <si>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</si>
  <si>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2020.7.7</t>
    <phoneticPr fontId="1" type="noConversion"/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</si>
  <si>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</si>
  <si>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耿吴茜 18210062127</t>
    <phoneticPr fontId="1" type="noConversion"/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</si>
  <si>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</si>
  <si>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gengwuxi@cct.cn</t>
    <phoneticPr fontId="1" type="noConversion"/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</si>
  <si>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</si>
  <si>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沃芬会议-乌鲁木齐区域会议</t>
    <phoneticPr fontId="1" type="noConversion"/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</si>
  <si>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</si>
  <si>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乌鲁木齐</t>
    <phoneticPr fontId="1" type="noConversion"/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</si>
  <si>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</si>
  <si>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2022.7.19</t>
    <phoneticPr fontId="1" type="noConversion"/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</si>
  <si>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</si>
  <si>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</si>
  <si>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</si>
  <si>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</si>
  <si>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</si>
  <si>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</si>
  <si>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  <phoneticPr fontId="1" type="noConversion"/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</si>
  <si>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</si>
  <si>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</si>
  <si>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</si>
  <si>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</si>
  <si>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</si>
  <si>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</si>
  <si>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</si>
  <si>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</si>
  <si>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</si>
  <si>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</si>
  <si>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</si>
  <si>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</si>
  <si>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</si>
  <si>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</si>
  <si>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</si>
  <si>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</si>
  <si>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</si>
  <si>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</si>
  <si>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</si>
  <si>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</si>
  <si>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</si>
  <si>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</si>
  <si>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</si>
  <si>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</si>
  <si>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t>乌鲁木齐环球国际大酒店 5星</t>
    <phoneticPr fontId="1" type="noConversion"/>
  </si>
  <si>
    <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 7</t>
    </r>
    <r>
      <rPr>
        <sz val="10"/>
        <rFont val="宋体"/>
        <family val="2"/>
        <charset val="134"/>
      </rPr>
      <t>月19日</t>
    </r>
    <r>
      <rPr>
        <sz val="10"/>
        <rFont val="Arial"/>
        <family val="2"/>
      </rPr>
      <t>-20</t>
    </r>
    <r>
      <rPr>
        <sz val="10"/>
        <rFont val="宋体"/>
        <family val="2"/>
        <charset val="134"/>
      </rPr>
      <t>日</t>
    </r>
    <phoneticPr fontId="1" type="noConversion"/>
  </si>
  <si>
    <r>
      <t xml:space="preserve">Twin </t>
    </r>
    <r>
      <rPr>
        <sz val="10"/>
        <rFont val="宋体"/>
        <family val="3"/>
        <charset val="134"/>
      </rPr>
      <t>双人间：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（含双早）</t>
    </r>
    <phoneticPr fontId="1" type="noConversion"/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</si>
  <si>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</si>
  <si>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</si>
  <si>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</si>
  <si>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</si>
  <si>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</si>
  <si>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</si>
  <si>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</si>
  <si>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</si>
  <si>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t>Lunch</t>
    </r>
    <r>
      <rPr>
        <sz val="10"/>
        <color indexed="8"/>
        <rFont val="宋体"/>
        <family val="3"/>
        <charset val="134"/>
      </rPr>
      <t>午餐：</t>
    </r>
    <phoneticPr fontId="1" type="noConversion"/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</si>
  <si>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</si>
  <si>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t>3000元/桌/10人</t>
    <phoneticPr fontId="1" type="noConversion"/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</si>
  <si>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</si>
  <si>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</si>
  <si>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  <phoneticPr fontId="1" type="noConversion"/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</si>
  <si>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</si>
  <si>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</si>
  <si>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</si>
  <si>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t>Set-up and disassembly</t>
    </r>
    <r>
      <rPr>
        <sz val="10"/>
        <color indexed="8"/>
        <rFont val="宋体"/>
        <family val="3"/>
        <charset val="134"/>
      </rPr>
      <t>搭建费用</t>
    </r>
    <r>
      <rPr>
        <sz val="10"/>
        <color indexed="8"/>
        <rFont val="Arial"/>
        <family val="2"/>
      </rPr>
      <t xml:space="preserve">: </t>
    </r>
    <phoneticPr fontId="1" type="noConversion"/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</si>
  <si>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</si>
  <si>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电子邀请函（设计费）</t>
    <phoneticPr fontId="1" type="noConversion"/>
  </si>
  <si>
    <t>纸质邀请函</t>
    <phoneticPr fontId="1" type="noConversion"/>
  </si>
  <si>
    <r>
      <t xml:space="preserve">Signage </t>
    </r>
    <r>
      <rPr>
        <sz val="10"/>
        <color indexed="8"/>
        <rFont val="宋体"/>
        <family val="3"/>
        <charset val="134"/>
      </rPr>
      <t>指示牍：横幅，</t>
    </r>
    <r>
      <rPr>
        <sz val="10"/>
        <color rgb="FF000000"/>
        <rFont val="宋体"/>
        <family val="2"/>
        <charset val="134"/>
      </rPr>
      <t>蓝底白字</t>
    </r>
    <phoneticPr fontId="1" type="noConversion"/>
  </si>
  <si>
    <r>
      <t>Table card</t>
    </r>
    <r>
      <rPr>
        <sz val="10"/>
        <color indexed="8"/>
        <rFont val="宋体"/>
        <family val="3"/>
        <charset val="134"/>
      </rPr>
      <t>桌卡：</t>
    </r>
    <r>
      <rPr>
        <sz val="10"/>
        <color rgb="FF000000"/>
        <rFont val="Arial"/>
        <family val="2"/>
      </rPr>
      <t>A4</t>
    </r>
    <r>
      <rPr>
        <sz val="10"/>
        <color indexed="8"/>
        <rFont val="宋体"/>
        <family val="3"/>
        <charset val="134"/>
      </rPr>
      <t>铜板纸</t>
    </r>
    <phoneticPr fontId="1" type="noConversion"/>
  </si>
  <si>
    <r>
      <t>Meetingpackage</t>
    </r>
    <r>
      <rPr>
        <sz val="10"/>
        <color indexed="8"/>
        <rFont val="宋体"/>
        <family val="3"/>
        <charset val="134"/>
      </rPr>
      <t>会议包价（半天）：</t>
    </r>
    <phoneticPr fontId="1" type="noConversion"/>
  </si>
  <si>
    <r>
      <t>Meetingpackage</t>
    </r>
    <r>
      <rPr>
        <sz val="10"/>
        <color indexed="8"/>
        <rFont val="宋体"/>
        <family val="3"/>
        <charset val="134"/>
      </rPr>
      <t>会议包价（1天）：9人会议室</t>
    </r>
    <phoneticPr fontId="1" type="noConversion"/>
  </si>
  <si>
    <t>（含投影幕布）</t>
    <phoneticPr fontId="1" type="noConversion"/>
  </si>
  <si>
    <r>
      <rPr>
        <sz val="10"/>
        <color indexed="8"/>
        <rFont val="Arial"/>
        <family val="2"/>
      </rPr>
      <t>Projector&amp; Duration of rental</t>
    </r>
    <r>
      <rPr>
        <sz val="10"/>
        <color indexed="8"/>
        <rFont val="宋体"/>
        <family val="3"/>
        <charset val="134"/>
      </rPr>
      <t>投影仪租赁：</t>
    </r>
  </si>
  <si>
    <r>
      <rPr>
        <sz val="10"/>
        <color indexed="8"/>
        <rFont val="Arial"/>
        <family val="2"/>
      </rPr>
      <t>Equip. rental details</t>
    </r>
    <r>
      <rPr>
        <sz val="10"/>
        <color indexed="8"/>
        <rFont val="宋体"/>
        <family val="3"/>
        <charset val="134"/>
      </rPr>
      <t>设备租赁详情：</t>
    </r>
  </si>
  <si>
    <r>
      <t xml:space="preserve">Others </t>
    </r>
    <r>
      <rPr>
        <sz val="10"/>
        <color indexed="8"/>
        <rFont val="宋体"/>
        <family val="3"/>
        <charset val="134"/>
      </rPr>
      <t>其他：</t>
    </r>
    <phoneticPr fontId="1" type="noConversion"/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</si>
  <si>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</si>
  <si>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</si>
  <si>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</si>
  <si>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</si>
  <si>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</si>
  <si>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</si>
  <si>
    <t>驻地机场接送</t>
    <phoneticPr fontId="1" type="noConversion"/>
  </si>
  <si>
    <t>乌鲁木齐机场接送</t>
    <phoneticPr fontId="1" type="noConversion"/>
  </si>
  <si>
    <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  <phoneticPr fontId="1" type="noConversion"/>
  </si>
  <si>
    <t>驻地车站接送</t>
    <phoneticPr fontId="1" type="noConversion"/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</si>
  <si>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奥迪</t>
    </r>
    <r>
      <rPr>
        <b/>
        <sz val="9"/>
        <color indexed="18"/>
        <rFont val="Arial"/>
        <family val="2"/>
      </rPr>
      <t>A6/</t>
    </r>
    <r>
      <rPr>
        <b/>
        <sz val="9"/>
        <color indexed="18"/>
        <rFont val="宋体"/>
        <family val="3"/>
        <charset val="134"/>
      </rPr>
      <t>奔驰</t>
    </r>
    <r>
      <rPr>
        <b/>
        <sz val="9"/>
        <color indexed="18"/>
        <rFont val="Arial"/>
        <family val="2"/>
      </rPr>
      <t>350</t>
    </r>
    <r>
      <rPr>
        <b/>
        <sz val="9"/>
        <color indexed="18"/>
        <rFont val="宋体"/>
        <family val="3"/>
        <charset val="134"/>
      </rPr>
      <t>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</si>
  <si>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考斯特</t>
    </r>
    <r>
      <rPr>
        <b/>
        <sz val="9"/>
        <color indexed="18"/>
        <rFont val="Arial"/>
        <family val="2"/>
      </rPr>
      <t>-19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</si>
  <si>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奔面</t>
    </r>
    <r>
      <rPr>
        <b/>
        <sz val="9"/>
        <color indexed="18"/>
        <rFont val="Arial"/>
        <family val="2"/>
      </rPr>
      <t>MB100/</t>
    </r>
    <r>
      <rPr>
        <b/>
        <sz val="9"/>
        <color indexed="18"/>
        <rFont val="宋体"/>
        <family val="3"/>
        <charset val="134"/>
      </rPr>
      <t>丰田同级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</si>
  <si>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35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</si>
  <si>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45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</si>
  <si>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52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</si>
  <si>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</si>
  <si>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</si>
  <si>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</si>
  <si>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</si>
  <si>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</si>
  <si>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</si>
  <si>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</si>
  <si>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</si>
  <si>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</si>
  <si>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</si>
  <si>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</si>
  <si>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SimSun"/>
        <family val="3"/>
        <charset val="134"/>
      </rPr>
      <t>签到背景板</t>
    </r>
    <r>
      <rPr>
        <sz val="10"/>
        <color rgb="FF000000"/>
        <rFont val="微软雅黑"/>
        <family val="2"/>
        <charset val="134"/>
      </rPr>
      <t>（</t>
    </r>
    <r>
      <rPr>
        <sz val="10"/>
        <color rgb="FF000000"/>
        <rFont val="Arial"/>
        <family val="2"/>
      </rPr>
      <t>2.8m*4m‘</t>
    </r>
    <r>
      <rPr>
        <sz val="10"/>
        <color rgb="FF000000"/>
        <rFont val="微软雅黑"/>
        <family val="2"/>
        <charset val="134"/>
      </rPr>
      <t>）</t>
    </r>
    <phoneticPr fontId="1" type="noConversion"/>
  </si>
  <si>
    <r>
      <rPr>
        <sz val="10"/>
        <color rgb="FF000000"/>
        <rFont val="微软雅黑"/>
        <family val="2"/>
        <charset val="134"/>
      </rPr>
      <t>议程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（普通彩纸）</t>
    </r>
    <phoneticPr fontId="1" type="noConversion"/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</si>
  <si>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2"/>
        <charset val="134"/>
      </rPr>
      <t>（铜版纸覆膜）</t>
    </r>
    <phoneticPr fontId="1" type="noConversion"/>
  </si>
  <si>
    <r>
      <rPr>
        <sz val="10"/>
        <color rgb="FF000000"/>
        <rFont val="微软雅黑"/>
        <family val="2"/>
        <charset val="134"/>
      </rPr>
      <t>讲台帖 （</t>
    </r>
    <r>
      <rPr>
        <sz val="10"/>
        <color rgb="FF000000"/>
        <rFont val="Arial"/>
        <family val="2"/>
      </rPr>
      <t>KT</t>
    </r>
    <r>
      <rPr>
        <sz val="10"/>
        <color rgb="FF000000"/>
        <rFont val="微软雅黑"/>
        <family val="2"/>
        <charset val="134"/>
      </rPr>
      <t>板）</t>
    </r>
    <phoneticPr fontId="1" type="noConversion"/>
  </si>
  <si>
    <r>
      <rPr>
        <sz val="10"/>
        <color rgb="FF000000"/>
        <rFont val="微软雅黑"/>
        <family val="2"/>
        <charset val="134"/>
      </rPr>
      <t>胸卡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</t>
    </r>
    <r>
      <rPr>
        <sz val="10"/>
        <color indexed="8"/>
        <rFont val="Arial"/>
        <family val="2"/>
      </rPr>
      <t>PVC</t>
    </r>
    <r>
      <rPr>
        <sz val="10"/>
        <color rgb="FF000000"/>
        <rFont val="宋体"/>
        <family val="2"/>
        <charset val="134"/>
      </rPr>
      <t>）</t>
    </r>
    <phoneticPr fontId="1" type="noConversion"/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</si>
  <si>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</si>
  <si>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</si>
  <si>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</si>
  <si>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</si>
  <si>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</si>
  <si>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</si>
  <si>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 xml:space="preserve">Home City Escort </t>
    </r>
    <r>
      <rPr>
        <sz val="10"/>
        <rFont val="宋体"/>
        <family val="3"/>
        <charset val="134"/>
      </rPr>
      <t>全陪：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</si>
  <si>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</si>
  <si>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</si>
  <si>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  <phoneticPr fontId="1" type="noConversion"/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</si>
  <si>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</si>
  <si>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</si>
  <si>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</si>
  <si>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</si>
  <si>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  <phoneticPr fontId="1" type="noConversion"/>
  </si>
  <si>
    <t>、r5</t>
    <phoneticPr fontId="1" type="noConversion"/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</si>
  <si>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</si>
  <si>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</si>
  <si>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</si>
  <si>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</si>
  <si>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</si>
  <si>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</si>
  <si>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</si>
  <si>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</si>
  <si>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</si>
  <si>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</si>
  <si>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</si>
  <si>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</si>
  <si>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</si>
  <si>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</si>
  <si>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</si>
  <si>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</si>
  <si>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</si>
  <si>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</si>
  <si>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</si>
  <si>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</si>
  <si>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</si>
  <si>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</si>
  <si>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</si>
  <si>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</si>
  <si>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</si>
  <si>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</si>
  <si>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</si>
  <si>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t>50人课桌 7月19日 下午会议 一层 阿尔山厅 含LED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</si>
</sst>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宋体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2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Arial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Arial"/>
      <family val="3"/>
      <charset val="134"/>
    </font>
    <font>
      <sz val="10"/>
      <color rgb="FF000000"/>
      <name val="SimSun"/>
      <family val="3"/>
      <charset val="134"/>
    </font>
    <font>
      <sz val="10"/>
      <color rgb="FF000000"/>
      <name val="微软雅黑"/>
      <family val="2"/>
      <charset val="134"/>
    </font>
    <font>
      <sz val="10"/>
      <color indexed="8"/>
      <name val="Arial"/>
      <family val="2"/>
      <charset val="134"/>
    </font>
    <font>
      <sz val="10"/>
      <color rgb="FF000000"/>
      <name val="Arial"/>
      <family val="2"/>
      <charset val="134"/>
    </font>
    <font>
      <sz val="10"/>
      <color indexed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177" fontId="2" fillId="0" borderId="0" applyFont="0" applyFill="0" applyBorder="0" applyAlignment="0" applyProtection="0"/>
  </cellStyleXfs>
  <cellXfs count="26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left" vertical="center"/>
      <protection locked="0"/>
    </xf>
    <xf numFmtId="0" fontId="13" fillId="0" borderId="8" xfId="2" applyFont="1" applyBorder="1" applyAlignment="1" applyProtection="1">
      <alignment vertical="center"/>
      <protection locked="0"/>
    </xf>
    <xf numFmtId="0" fontId="13" fillId="5" borderId="8" xfId="2" applyFont="1" applyFill="1" applyBorder="1" applyAlignment="1" applyProtection="1">
      <alignment vertical="center"/>
      <protection locked="0"/>
    </xf>
    <xf numFmtId="0" fontId="7" fillId="3" borderId="5" xfId="2" applyFont="1" applyFill="1" applyBorder="1" applyAlignment="1" applyProtection="1">
      <alignment horizontal="left" vertical="center"/>
      <protection locked="0"/>
    </xf>
    <xf numFmtId="0" fontId="13" fillId="0" borderId="9" xfId="2" applyFont="1" applyBorder="1" applyAlignment="1" applyProtection="1">
      <alignment vertical="center"/>
      <protection locked="0"/>
    </xf>
    <xf numFmtId="0" fontId="13" fillId="5" borderId="9" xfId="2" applyFont="1" applyFill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8" fillId="4" borderId="9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176" fontId="15" fillId="0" borderId="9" xfId="2" applyNumberFormat="1" applyFont="1" applyBorder="1" applyAlignment="1">
      <alignment vertical="center"/>
    </xf>
    <xf numFmtId="0" fontId="5" fillId="7" borderId="9" xfId="2" applyFont="1" applyFill="1" applyBorder="1" applyAlignment="1" applyProtection="1">
      <alignment horizontal="center" vertical="center"/>
      <protection locked="0"/>
    </xf>
    <xf numFmtId="177" fontId="5" fillId="7" borderId="9" xfId="3" applyFont="1" applyFill="1" applyBorder="1" applyAlignment="1" applyProtection="1">
      <alignment vertical="center"/>
      <protection locked="0"/>
    </xf>
    <xf numFmtId="176" fontId="15" fillId="7" borderId="9" xfId="2" applyNumberFormat="1" applyFont="1" applyFill="1" applyBorder="1" applyAlignment="1">
      <alignment vertical="center"/>
    </xf>
    <xf numFmtId="43" fontId="5" fillId="8" borderId="9" xfId="2" applyNumberFormat="1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9" fontId="10" fillId="0" borderId="9" xfId="2" applyNumberFormat="1" applyFont="1" applyBorder="1" applyAlignment="1" applyProtection="1">
      <alignment horizontal="left" vertical="center" wrapText="1"/>
      <protection locked="0"/>
    </xf>
    <xf numFmtId="0" fontId="10" fillId="7" borderId="9" xfId="2" applyFont="1" applyFill="1" applyBorder="1" applyAlignment="1" applyProtection="1">
      <alignment horizontal="center" vertical="center" wrapText="1"/>
      <protection locked="0"/>
    </xf>
    <xf numFmtId="0" fontId="10" fillId="7" borderId="9" xfId="2" applyFont="1" applyFill="1" applyBorder="1" applyAlignment="1" applyProtection="1">
      <alignment horizontal="center" vertical="center"/>
      <protection locked="0"/>
    </xf>
    <xf numFmtId="176" fontId="15" fillId="10" borderId="9" xfId="2" applyNumberFormat="1" applyFont="1" applyFill="1" applyBorder="1" applyAlignment="1">
      <alignment vertical="center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7" fillId="3" borderId="9" xfId="2" applyFont="1" applyFill="1" applyBorder="1" applyAlignment="1" applyProtection="1">
      <alignment vertical="center" wrapText="1"/>
      <protection locked="0"/>
    </xf>
    <xf numFmtId="0" fontId="5" fillId="4" borderId="9" xfId="2" applyFont="1" applyFill="1" applyBorder="1" applyAlignment="1" applyProtection="1">
      <alignment horizontal="center" vertical="center" wrapText="1"/>
      <protection locked="0"/>
    </xf>
    <xf numFmtId="0" fontId="18" fillId="4" borderId="9" xfId="2" applyFont="1" applyFill="1" applyBorder="1" applyAlignment="1" applyProtection="1">
      <alignment horizontal="center" vertical="center" wrapText="1"/>
      <protection locked="0"/>
    </xf>
    <xf numFmtId="0" fontId="18" fillId="4" borderId="9" xfId="2" applyFont="1" applyFill="1" applyBorder="1" applyAlignment="1" applyProtection="1">
      <alignment vertical="center"/>
      <protection locked="0"/>
    </xf>
    <xf numFmtId="0" fontId="18" fillId="4" borderId="9" xfId="0" applyFont="1" applyFill="1" applyBorder="1" applyAlignment="1" applyProtection="1">
      <alignment vertical="center"/>
      <protection locked="0"/>
    </xf>
    <xf numFmtId="0" fontId="10" fillId="4" borderId="9" xfId="2" applyFont="1" applyFill="1" applyBorder="1" applyAlignment="1" applyProtection="1">
      <alignment horizontal="center" vertical="center" wrapText="1"/>
      <protection locked="0"/>
    </xf>
    <xf numFmtId="0" fontId="10" fillId="4" borderId="9" xfId="2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  <xf numFmtId="0" fontId="27" fillId="0" borderId="9" xfId="2" applyFont="1" applyBorder="1" applyAlignment="1" applyProtection="1">
      <alignment horizontal="center" vertical="center" wrapText="1"/>
      <protection locked="0"/>
    </xf>
    <xf numFmtId="0" fontId="27" fillId="0" borderId="9" xfId="2" applyFont="1" applyBorder="1" applyAlignment="1" applyProtection="1">
      <alignment horizontal="center" vertical="center"/>
      <protection locked="0"/>
    </xf>
    <xf numFmtId="43" fontId="5" fillId="0" borderId="9" xfId="2" applyNumberFormat="1" applyFont="1" applyBorder="1" applyAlignment="1">
      <alignment vertical="center"/>
    </xf>
    <xf numFmtId="43" fontId="5" fillId="7" borderId="9" xfId="2" applyNumberFormat="1" applyFont="1" applyFill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0" fillId="4" borderId="9" xfId="2" applyFont="1" applyFill="1" applyBorder="1" applyAlignment="1" applyProtection="1">
      <alignment horizontal="center" vertical="center"/>
      <protection locked="0"/>
    </xf>
    <xf numFmtId="176" fontId="15" fillId="8" borderId="9" xfId="2" applyNumberFormat="1" applyFont="1" applyFill="1" applyBorder="1" applyAlignment="1">
      <alignment vertical="center"/>
    </xf>
    <xf numFmtId="0" fontId="10" fillId="0" borderId="9" xfId="2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10" fillId="4" borderId="9" xfId="2" applyFont="1" applyFill="1" applyBorder="1" applyAlignment="1" applyProtection="1">
      <alignment vertical="center"/>
      <protection locked="0"/>
    </xf>
    <xf numFmtId="177" fontId="5" fillId="4" borderId="9" xfId="3" applyFont="1" applyFill="1" applyBorder="1" applyAlignment="1" applyProtection="1">
      <alignment vertical="center"/>
      <protection locked="0"/>
    </xf>
    <xf numFmtId="0" fontId="7" fillId="4" borderId="9" xfId="2" applyFont="1" applyFill="1" applyBorder="1" applyAlignment="1" applyProtection="1">
      <alignment vertical="center" wrapText="1"/>
      <protection locked="0"/>
    </xf>
    <xf numFmtId="0" fontId="10" fillId="0" borderId="6" xfId="2" applyFont="1" applyBorder="1" applyAlignment="1" applyProtection="1">
      <alignment vertical="center"/>
      <protection locked="0"/>
    </xf>
    <xf numFmtId="0" fontId="10" fillId="9" borderId="4" xfId="2" applyFont="1" applyFill="1" applyBorder="1" applyAlignment="1" applyProtection="1">
      <alignment vertical="center"/>
      <protection locked="0"/>
    </xf>
    <xf numFmtId="0" fontId="10" fillId="9" borderId="5" xfId="2" applyFont="1" applyFill="1" applyBorder="1" applyAlignment="1" applyProtection="1">
      <alignment vertical="center"/>
      <protection locked="0"/>
    </xf>
    <xf numFmtId="0" fontId="10" fillId="9" borderId="11" xfId="2" applyFont="1" applyFill="1" applyBorder="1" applyAlignment="1" applyProtection="1">
      <alignment vertical="center"/>
      <protection locked="0"/>
    </xf>
    <xf numFmtId="0" fontId="10" fillId="9" borderId="6" xfId="2" applyFont="1" applyFill="1" applyBorder="1" applyAlignment="1" applyProtection="1">
      <alignment vertical="center"/>
      <protection locked="0"/>
    </xf>
    <xf numFmtId="0" fontId="33" fillId="0" borderId="4" xfId="2" applyFont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0" fontId="33" fillId="9" borderId="4" xfId="2" applyFont="1" applyFill="1" applyBorder="1" applyAlignment="1" applyProtection="1">
      <alignment horizontal="left" vertical="center"/>
      <protection locked="0"/>
    </xf>
    <xf numFmtId="0" fontId="10" fillId="9" borderId="5" xfId="2" applyFont="1" applyFill="1" applyBorder="1" applyAlignment="1" applyProtection="1">
      <alignment horizontal="left" vertical="center"/>
      <protection locked="0"/>
    </xf>
    <xf numFmtId="0" fontId="35" fillId="9" borderId="6" xfId="2" applyFont="1" applyFill="1" applyBorder="1" applyAlignment="1" applyProtection="1">
      <alignment vertical="center"/>
      <protection locked="0"/>
    </xf>
    <xf numFmtId="0" fontId="33" fillId="9" borderId="6" xfId="2" applyFont="1" applyFill="1" applyBorder="1" applyAlignment="1" applyProtection="1">
      <alignment vertical="center"/>
      <protection locked="0"/>
    </xf>
    <xf numFmtId="0" fontId="37" fillId="9" borderId="6" xfId="2" applyFont="1" applyFill="1" applyBorder="1" applyAlignment="1" applyProtection="1">
      <alignment vertical="center" wrapText="1"/>
      <protection locked="0"/>
    </xf>
    <xf numFmtId="0" fontId="36" fillId="9" borderId="6" xfId="2" applyFont="1" applyFill="1" applyBorder="1" applyAlignment="1" applyProtection="1">
      <alignment vertical="center" wrapText="1"/>
      <protection locked="0"/>
    </xf>
    <xf numFmtId="0" fontId="36" fillId="9" borderId="14" xfId="2" applyFont="1" applyFill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36" fillId="9" borderId="6" xfId="2" applyFont="1" applyFill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1" fillId="9" borderId="5" xfId="2" applyFont="1" applyFill="1" applyBorder="1" applyAlignment="1" applyProtection="1">
      <alignment vertical="center"/>
      <protection locked="0"/>
    </xf>
    <xf numFmtId="0" fontId="42" fillId="9" borderId="4" xfId="2" applyFont="1" applyFill="1" applyBorder="1" applyAlignment="1" applyProtection="1">
      <alignment horizontal="left" vertical="center"/>
      <protection locked="0"/>
    </xf>
    <xf numFmtId="0" fontId="11" fillId="9" borderId="6" xfId="2" applyFont="1" applyFill="1" applyBorder="1" applyAlignment="1" applyProtection="1">
      <alignment vertical="center"/>
      <protection locked="0"/>
    </xf>
    <xf numFmtId="43" fontId="5" fillId="0" borderId="9" xfId="2" applyNumberFormat="1" applyFont="1" applyBorder="1"/>
    <xf numFmtId="43" fontId="5" fillId="10" borderId="9" xfId="2" applyNumberFormat="1" applyFont="1" applyFill="1" applyBorder="1" applyAlignment="1">
      <alignment vertical="center"/>
    </xf>
    <xf numFmtId="0" fontId="44" fillId="4" borderId="9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left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/>
      <protection locked="0"/>
    </xf>
    <xf numFmtId="43" fontId="5" fillId="3" borderId="9" xfId="2" applyNumberFormat="1" applyFont="1" applyFill="1" applyBorder="1" applyAlignment="1" applyProtection="1">
      <alignment vertical="center"/>
      <protection locked="0"/>
    </xf>
    <xf numFmtId="43" fontId="5" fillId="7" borderId="9" xfId="2" applyNumberFormat="1" applyFont="1" applyFill="1" applyBorder="1" applyAlignment="1" applyProtection="1">
      <alignment vertical="center"/>
      <protection locked="0"/>
    </xf>
    <xf numFmtId="178" fontId="5" fillId="3" borderId="9" xfId="2" applyNumberFormat="1" applyFont="1" applyFill="1" applyBorder="1" applyAlignment="1" applyProtection="1">
      <alignment horizontal="center" vertical="center"/>
      <protection locked="0"/>
    </xf>
    <xf numFmtId="4" fontId="5" fillId="3" borderId="9" xfId="2" applyNumberFormat="1" applyFont="1" applyFill="1" applyBorder="1" applyAlignment="1" applyProtection="1">
      <alignment vertical="center"/>
      <protection locked="0"/>
    </xf>
    <xf numFmtId="9" fontId="10" fillId="3" borderId="9" xfId="2" applyNumberFormat="1" applyFont="1" applyFill="1" applyBorder="1" applyAlignment="1" applyProtection="1">
      <alignment horizontal="left" vertical="center" wrapText="1"/>
      <protection locked="0"/>
    </xf>
    <xf numFmtId="176" fontId="15" fillId="10" borderId="9" xfId="2" applyNumberFormat="1" applyFont="1" applyFill="1" applyBorder="1" applyAlignment="1" applyProtection="1">
      <alignment vertical="center"/>
      <protection locked="0"/>
    </xf>
    <xf numFmtId="9" fontId="10" fillId="4" borderId="9" xfId="2" applyNumberFormat="1" applyFont="1" applyFill="1" applyBorder="1" applyAlignment="1" applyProtection="1">
      <alignment horizontal="left" vertical="center" wrapText="1"/>
      <protection locked="0"/>
    </xf>
    <xf numFmtId="43" fontId="5" fillId="4" borderId="9" xfId="2" applyNumberFormat="1" applyFont="1" applyFill="1" applyBorder="1" applyAlignment="1" applyProtection="1">
      <alignment vertical="center"/>
      <protection locked="0"/>
    </xf>
    <xf numFmtId="176" fontId="5" fillId="4" borderId="9" xfId="2" applyNumberFormat="1" applyFont="1" applyFill="1" applyBorder="1" applyAlignment="1" applyProtection="1">
      <alignment vertical="center"/>
      <protection locked="0"/>
    </xf>
    <xf numFmtId="178" fontId="15" fillId="3" borderId="9" xfId="2" applyNumberFormat="1" applyFont="1" applyFill="1" applyBorder="1" applyAlignment="1" applyProtection="1">
      <alignment horizontal="center" vertical="center"/>
      <protection locked="0"/>
    </xf>
    <xf numFmtId="176" fontId="15" fillId="3" borderId="9" xfId="2" applyNumberFormat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43" fontId="5" fillId="8" borderId="24" xfId="2" applyNumberFormat="1" applyFont="1" applyFill="1" applyBorder="1" applyAlignment="1">
      <alignment vertical="center"/>
    </xf>
    <xf numFmtId="176" fontId="15" fillId="8" borderId="28" xfId="2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left" vertical="center"/>
      <protection locked="0"/>
    </xf>
    <xf numFmtId="0" fontId="7" fillId="3" borderId="5" xfId="2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center" vertical="center"/>
      <protection locked="0"/>
    </xf>
    <xf numFmtId="0" fontId="9" fillId="2" borderId="5" xfId="2" applyFont="1" applyFill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left" vertical="center"/>
      <protection locked="0"/>
    </xf>
    <xf numFmtId="0" fontId="16" fillId="6" borderId="10" xfId="2" applyFont="1" applyFill="1" applyBorder="1" applyAlignment="1" applyProtection="1">
      <alignment horizontal="left" vertical="center" wrapText="1"/>
      <protection locked="0"/>
    </xf>
    <xf numFmtId="0" fontId="16" fillId="6" borderId="11" xfId="2" applyFont="1" applyFill="1" applyBorder="1" applyAlignment="1" applyProtection="1">
      <alignment horizontal="left" vertical="center" wrapText="1"/>
      <protection locked="0"/>
    </xf>
    <xf numFmtId="0" fontId="17" fillId="4" borderId="4" xfId="2" applyFont="1" applyFill="1" applyBorder="1" applyAlignment="1" applyProtection="1">
      <alignment horizontal="center" vertical="center"/>
      <protection locked="0"/>
    </xf>
    <xf numFmtId="0" fontId="17" fillId="4" borderId="5" xfId="2" applyFont="1" applyFill="1" applyBorder="1" applyAlignment="1" applyProtection="1">
      <alignment horizontal="center" vertical="center"/>
      <protection locked="0"/>
    </xf>
    <xf numFmtId="0" fontId="17" fillId="4" borderId="6" xfId="2" applyFont="1" applyFill="1" applyBorder="1" applyAlignment="1" applyProtection="1">
      <alignment horizontal="center" vertical="center"/>
      <protection locked="0"/>
    </xf>
    <xf numFmtId="0" fontId="17" fillId="4" borderId="9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18" fillId="4" borderId="4" xfId="2" applyFont="1" applyFill="1" applyBorder="1" applyAlignment="1" applyProtection="1">
      <alignment horizontal="center" vertical="center"/>
      <protection locked="0"/>
    </xf>
    <xf numFmtId="0" fontId="18" fillId="4" borderId="5" xfId="2" applyFont="1" applyFill="1" applyBorder="1" applyAlignment="1" applyProtection="1">
      <alignment horizontal="center" vertical="center"/>
      <protection locked="0"/>
    </xf>
    <xf numFmtId="0" fontId="18" fillId="4" borderId="6" xfId="2" applyFont="1" applyFill="1" applyBorder="1" applyAlignment="1" applyProtection="1">
      <alignment horizontal="center" vertical="center"/>
      <protection locked="0"/>
    </xf>
    <xf numFmtId="0" fontId="14" fillId="2" borderId="4" xfId="1" applyFill="1" applyBorder="1" applyAlignment="1" applyProtection="1">
      <alignment horizontal="center" vertical="center"/>
      <protection locked="0"/>
    </xf>
    <xf numFmtId="0" fontId="20" fillId="9" borderId="4" xfId="2" applyFont="1" applyFill="1" applyBorder="1" applyAlignment="1" applyProtection="1">
      <alignment horizontal="center" vertical="center" wrapText="1"/>
      <protection locked="0"/>
    </xf>
    <xf numFmtId="0" fontId="20" fillId="9" borderId="5" xfId="2" applyFont="1" applyFill="1" applyBorder="1" applyAlignment="1" applyProtection="1">
      <alignment horizontal="center" vertical="center" wrapText="1"/>
      <protection locked="0"/>
    </xf>
    <xf numFmtId="0" fontId="21" fillId="0" borderId="4" xfId="2" applyFont="1" applyBorder="1" applyAlignment="1" applyProtection="1">
      <alignment horizontal="center" vertical="center" wrapText="1"/>
      <protection locked="0"/>
    </xf>
    <xf numFmtId="0" fontId="20" fillId="0" borderId="6" xfId="2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0" fillId="9" borderId="4" xfId="2" applyFont="1" applyFill="1" applyBorder="1" applyAlignment="1" applyProtection="1">
      <alignment horizontal="left" vertical="center" wrapText="1"/>
      <protection locked="0"/>
    </xf>
    <xf numFmtId="0" fontId="10" fillId="9" borderId="5" xfId="2" applyFont="1" applyFill="1" applyBorder="1" applyAlignment="1" applyProtection="1">
      <alignment horizontal="left" vertical="center" wrapText="1"/>
      <protection locked="0"/>
    </xf>
    <xf numFmtId="0" fontId="10" fillId="9" borderId="6" xfId="2" applyFont="1" applyFill="1" applyBorder="1" applyAlignment="1" applyProtection="1">
      <alignment horizontal="left" vertical="center" wrapText="1"/>
      <protection locked="0"/>
    </xf>
    <xf numFmtId="43" fontId="18" fillId="0" borderId="4" xfId="2" applyNumberFormat="1" applyFont="1" applyBorder="1" applyAlignment="1">
      <alignment horizontal="center" vertical="center" wrapText="1"/>
    </xf>
    <xf numFmtId="43" fontId="18" fillId="0" borderId="5" xfId="2" applyNumberFormat="1" applyFont="1" applyBorder="1" applyAlignment="1">
      <alignment horizontal="center" vertical="center"/>
    </xf>
    <xf numFmtId="43" fontId="1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20" fillId="9" borderId="4" xfId="2" applyFont="1" applyFill="1" applyBorder="1" applyAlignment="1" applyProtection="1">
      <alignment horizontal="left" vertical="center"/>
      <protection locked="0"/>
    </xf>
    <xf numFmtId="0" fontId="20" fillId="9" borderId="5" xfId="2" applyFont="1" applyFill="1" applyBorder="1" applyAlignment="1" applyProtection="1">
      <alignment horizontal="left" vertical="center"/>
      <protection locked="0"/>
    </xf>
    <xf numFmtId="0" fontId="20" fillId="9" borderId="6" xfId="2" applyFont="1" applyFill="1" applyBorder="1" applyAlignment="1" applyProtection="1">
      <alignment horizontal="left" vertical="center"/>
      <protection locked="0"/>
    </xf>
    <xf numFmtId="0" fontId="23" fillId="6" borderId="4" xfId="2" applyFont="1" applyFill="1" applyBorder="1" applyAlignment="1" applyProtection="1">
      <alignment horizontal="left" vertical="center"/>
      <protection locked="0"/>
    </xf>
    <xf numFmtId="0" fontId="23" fillId="6" borderId="5" xfId="2" applyFont="1" applyFill="1" applyBorder="1" applyAlignment="1" applyProtection="1">
      <alignment horizontal="left" vertical="center"/>
      <protection locked="0"/>
    </xf>
    <xf numFmtId="0" fontId="7" fillId="3" borderId="4" xfId="2" applyFont="1" applyFill="1" applyBorder="1" applyAlignment="1" applyProtection="1">
      <alignment horizontal="left" vertical="center" wrapText="1"/>
      <protection locked="0"/>
    </xf>
    <xf numFmtId="0" fontId="7" fillId="3" borderId="5" xfId="2" applyFont="1" applyFill="1" applyBorder="1" applyAlignment="1" applyProtection="1">
      <alignment horizontal="left" vertical="center" wrapText="1"/>
      <protection locked="0"/>
    </xf>
    <xf numFmtId="0" fontId="7" fillId="3" borderId="6" xfId="2" applyFont="1" applyFill="1" applyBorder="1" applyAlignment="1" applyProtection="1">
      <alignment horizontal="left" vertical="center" wrapText="1"/>
      <protection locked="0"/>
    </xf>
    <xf numFmtId="0" fontId="20" fillId="4" borderId="9" xfId="2" applyFont="1" applyFill="1" applyBorder="1" applyAlignment="1" applyProtection="1">
      <alignment horizontal="left" vertical="center" wrapText="1"/>
      <protection locked="0"/>
    </xf>
    <xf numFmtId="0" fontId="26" fillId="4" borderId="9" xfId="2" applyFont="1" applyFill="1" applyBorder="1" applyAlignment="1" applyProtection="1">
      <alignment horizontal="left" vertical="center" wrapText="1"/>
      <protection locked="0"/>
    </xf>
    <xf numFmtId="43" fontId="12" fillId="0" borderId="9" xfId="2" applyNumberFormat="1" applyFont="1" applyBorder="1" applyAlignment="1">
      <alignment horizontal="center" vertical="center"/>
    </xf>
    <xf numFmtId="43" fontId="5" fillId="0" borderId="9" xfId="2" applyNumberFormat="1" applyFont="1" applyBorder="1" applyAlignment="1">
      <alignment horizontal="center" vertical="center"/>
    </xf>
    <xf numFmtId="0" fontId="7" fillId="0" borderId="4" xfId="2" applyFont="1" applyBorder="1" applyAlignment="1" applyProtection="1">
      <alignment horizontal="left" vertical="center"/>
      <protection locked="0"/>
    </xf>
    <xf numFmtId="0" fontId="7" fillId="0" borderId="5" xfId="2" applyFont="1" applyBorder="1" applyAlignment="1" applyProtection="1">
      <alignment horizontal="left" vertical="center"/>
      <protection locked="0"/>
    </xf>
    <xf numFmtId="0" fontId="7" fillId="0" borderId="6" xfId="2" applyFont="1" applyBorder="1" applyAlignment="1" applyProtection="1">
      <alignment horizontal="left" vertical="center"/>
      <protection locked="0"/>
    </xf>
    <xf numFmtId="0" fontId="7" fillId="4" borderId="4" xfId="2" applyFont="1" applyFill="1" applyBorder="1" applyAlignment="1" applyProtection="1">
      <alignment horizontal="left" vertical="center" wrapText="1"/>
      <protection locked="0"/>
    </xf>
    <xf numFmtId="0" fontId="7" fillId="4" borderId="5" xfId="2" applyFont="1" applyFill="1" applyBorder="1" applyAlignment="1" applyProtection="1">
      <alignment horizontal="left" vertical="center" wrapText="1"/>
      <protection locked="0"/>
    </xf>
    <xf numFmtId="0" fontId="7" fillId="4" borderId="6" xfId="2" applyFont="1" applyFill="1" applyBorder="1" applyAlignment="1" applyProtection="1">
      <alignment horizontal="left" vertical="center" wrapText="1"/>
      <protection locked="0"/>
    </xf>
    <xf numFmtId="0" fontId="10" fillId="4" borderId="9" xfId="2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26" fillId="4" borderId="4" xfId="2" applyFont="1" applyFill="1" applyBorder="1" applyAlignment="1" applyProtection="1">
      <alignment horizontal="left" vertical="center"/>
      <protection locked="0"/>
    </xf>
    <xf numFmtId="0" fontId="26" fillId="4" borderId="5" xfId="2" applyFont="1" applyFill="1" applyBorder="1" applyAlignment="1" applyProtection="1">
      <alignment horizontal="left" vertical="center"/>
      <protection locked="0"/>
    </xf>
    <xf numFmtId="0" fontId="26" fillId="4" borderId="6" xfId="2" applyFont="1" applyFill="1" applyBorder="1" applyAlignment="1" applyProtection="1">
      <alignment horizontal="left" vertical="center"/>
      <protection locked="0"/>
    </xf>
    <xf numFmtId="0" fontId="10" fillId="9" borderId="4" xfId="2" applyFont="1" applyFill="1" applyBorder="1" applyAlignment="1" applyProtection="1">
      <alignment horizontal="left" vertical="center"/>
      <protection locked="0"/>
    </xf>
    <xf numFmtId="0" fontId="10" fillId="9" borderId="5" xfId="2" applyFont="1" applyFill="1" applyBorder="1" applyAlignment="1" applyProtection="1">
      <alignment horizontal="left" vertical="center"/>
      <protection locked="0"/>
    </xf>
    <xf numFmtId="0" fontId="29" fillId="9" borderId="5" xfId="2" applyFont="1" applyFill="1" applyBorder="1" applyAlignment="1" applyProtection="1">
      <alignment horizontal="center" vertical="center"/>
      <protection locked="0"/>
    </xf>
    <xf numFmtId="0" fontId="30" fillId="9" borderId="5" xfId="2" applyFont="1" applyFill="1" applyBorder="1" applyAlignment="1" applyProtection="1">
      <alignment horizontal="center" vertical="center"/>
      <protection locked="0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26" fillId="4" borderId="12" xfId="2" applyFont="1" applyFill="1" applyBorder="1" applyAlignment="1" applyProtection="1">
      <alignment horizontal="left" vertical="center"/>
      <protection locked="0"/>
    </xf>
    <xf numFmtId="0" fontId="26" fillId="4" borderId="13" xfId="2" applyFont="1" applyFill="1" applyBorder="1" applyAlignment="1" applyProtection="1">
      <alignment horizontal="left" vertical="center"/>
      <protection locked="0"/>
    </xf>
    <xf numFmtId="0" fontId="26" fillId="4" borderId="14" xfId="2" applyFont="1" applyFill="1" applyBorder="1" applyAlignment="1" applyProtection="1">
      <alignment horizontal="left" vertical="center"/>
      <protection locked="0"/>
    </xf>
    <xf numFmtId="0" fontId="32" fillId="9" borderId="4" xfId="2" applyFont="1" applyFill="1" applyBorder="1" applyAlignment="1" applyProtection="1">
      <alignment horizontal="center" vertical="center"/>
      <protection locked="0"/>
    </xf>
    <xf numFmtId="0" fontId="10" fillId="9" borderId="5" xfId="2" applyFont="1" applyFill="1" applyBorder="1" applyAlignment="1" applyProtection="1">
      <alignment horizontal="center" vertical="center"/>
      <protection locked="0"/>
    </xf>
    <xf numFmtId="0" fontId="34" fillId="0" borderId="5" xfId="2" applyFont="1" applyBorder="1" applyAlignment="1" applyProtection="1">
      <alignment horizontal="left" vertical="center" wrapText="1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6" xfId="2" applyFont="1" applyBorder="1" applyAlignment="1" applyProtection="1">
      <alignment horizontal="left" vertical="center"/>
      <protection locked="0"/>
    </xf>
    <xf numFmtId="0" fontId="32" fillId="9" borderId="4" xfId="2" applyFont="1" applyFill="1" applyBorder="1" applyAlignment="1" applyProtection="1">
      <alignment horizontal="left" vertical="center"/>
      <protection locked="0"/>
    </xf>
    <xf numFmtId="0" fontId="31" fillId="9" borderId="5" xfId="2" applyFont="1" applyFill="1" applyBorder="1" applyAlignment="1" applyProtection="1">
      <alignment horizontal="center" vertical="center"/>
      <protection locked="0"/>
    </xf>
    <xf numFmtId="0" fontId="10" fillId="9" borderId="6" xfId="2" applyFont="1" applyFill="1" applyBorder="1" applyAlignment="1" applyProtection="1">
      <alignment horizontal="center" vertical="center"/>
      <protection locked="0"/>
    </xf>
    <xf numFmtId="0" fontId="10" fillId="9" borderId="9" xfId="2" applyFont="1" applyFill="1" applyBorder="1" applyAlignment="1" applyProtection="1">
      <alignment horizontal="left" vertical="center" wrapText="1"/>
      <protection locked="0"/>
    </xf>
    <xf numFmtId="0" fontId="20" fillId="9" borderId="9" xfId="2" applyFont="1" applyFill="1" applyBorder="1" applyAlignment="1" applyProtection="1">
      <alignment horizontal="left" vertical="center"/>
      <protection locked="0"/>
    </xf>
    <xf numFmtId="0" fontId="16" fillId="6" borderId="4" xfId="2" applyFont="1" applyFill="1" applyBorder="1" applyAlignment="1" applyProtection="1">
      <alignment horizontal="left" vertical="center" wrapText="1"/>
      <protection locked="0"/>
    </xf>
    <xf numFmtId="0" fontId="16" fillId="6" borderId="5" xfId="2" applyFont="1" applyFill="1" applyBorder="1" applyAlignment="1" applyProtection="1">
      <alignment horizontal="left" vertical="center" wrapText="1"/>
      <protection locked="0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0" fontId="7" fillId="3" borderId="5" xfId="2" applyFont="1" applyFill="1" applyBorder="1" applyAlignment="1" applyProtection="1">
      <alignment horizontal="center" vertical="center" wrapText="1"/>
      <protection locked="0"/>
    </xf>
    <xf numFmtId="0" fontId="7" fillId="3" borderId="6" xfId="2" applyFont="1" applyFill="1" applyBorder="1" applyAlignment="1" applyProtection="1">
      <alignment horizontal="center" vertical="center" wrapText="1"/>
      <protection locked="0"/>
    </xf>
    <xf numFmtId="0" fontId="20" fillId="4" borderId="4" xfId="2" applyFont="1" applyFill="1" applyBorder="1" applyAlignment="1" applyProtection="1">
      <alignment horizontal="left" vertical="center" wrapText="1"/>
      <protection locked="0"/>
    </xf>
    <xf numFmtId="0" fontId="20" fillId="4" borderId="5" xfId="2" applyFont="1" applyFill="1" applyBorder="1" applyAlignment="1" applyProtection="1">
      <alignment horizontal="left" vertical="center" wrapText="1"/>
      <protection locked="0"/>
    </xf>
    <xf numFmtId="0" fontId="20" fillId="4" borderId="6" xfId="2" applyFont="1" applyFill="1" applyBorder="1" applyAlignment="1" applyProtection="1">
      <alignment horizontal="left" vertical="center" wrapText="1"/>
      <protection locked="0"/>
    </xf>
    <xf numFmtId="0" fontId="26" fillId="4" borderId="4" xfId="2" applyFont="1" applyFill="1" applyBorder="1" applyAlignment="1" applyProtection="1">
      <alignment horizontal="left" vertical="center" wrapText="1"/>
      <protection locked="0"/>
    </xf>
    <xf numFmtId="0" fontId="26" fillId="4" borderId="5" xfId="2" applyFont="1" applyFill="1" applyBorder="1" applyAlignment="1" applyProtection="1">
      <alignment horizontal="left" vertical="center" wrapText="1"/>
      <protection locked="0"/>
    </xf>
    <xf numFmtId="0" fontId="26" fillId="4" borderId="6" xfId="2" applyFont="1" applyFill="1" applyBorder="1" applyAlignment="1" applyProtection="1">
      <alignment horizontal="left" vertical="center" wrapText="1"/>
      <protection locked="0"/>
    </xf>
    <xf numFmtId="0" fontId="36" fillId="9" borderId="4" xfId="2" applyFont="1" applyFill="1" applyBorder="1" applyAlignment="1" applyProtection="1">
      <alignment horizontal="left" vertical="center" wrapText="1"/>
      <protection locked="0"/>
    </xf>
    <xf numFmtId="0" fontId="36" fillId="9" borderId="5" xfId="2" applyFont="1" applyFill="1" applyBorder="1" applyAlignment="1" applyProtection="1">
      <alignment horizontal="left" vertical="center" wrapText="1"/>
      <protection locked="0"/>
    </xf>
    <xf numFmtId="0" fontId="10" fillId="9" borderId="4" xfId="2" applyFont="1" applyFill="1" applyBorder="1" applyAlignment="1" applyProtection="1">
      <alignment horizontal="center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10" fillId="9" borderId="9" xfId="2" applyFont="1" applyFill="1" applyBorder="1" applyAlignment="1" applyProtection="1">
      <alignment horizontal="left" vertical="center"/>
      <protection locked="0"/>
    </xf>
    <xf numFmtId="0" fontId="10" fillId="9" borderId="6" xfId="2" applyFont="1" applyFill="1" applyBorder="1" applyAlignment="1" applyProtection="1">
      <alignment horizontal="left" vertical="center"/>
      <protection locked="0"/>
    </xf>
    <xf numFmtId="0" fontId="38" fillId="9" borderId="4" xfId="2" applyFont="1" applyFill="1" applyBorder="1" applyAlignment="1" applyProtection="1">
      <alignment horizontal="left" vertical="center"/>
      <protection locked="0"/>
    </xf>
    <xf numFmtId="0" fontId="10" fillId="9" borderId="15" xfId="2" applyFont="1" applyFill="1" applyBorder="1" applyAlignment="1" applyProtection="1">
      <alignment horizontal="left" vertical="center"/>
      <protection locked="0"/>
    </xf>
    <xf numFmtId="0" fontId="10" fillId="9" borderId="16" xfId="2" applyFont="1" applyFill="1" applyBorder="1" applyAlignment="1" applyProtection="1">
      <alignment horizontal="left" vertical="center"/>
      <protection locked="0"/>
    </xf>
    <xf numFmtId="0" fontId="10" fillId="9" borderId="11" xfId="2" applyFont="1" applyFill="1" applyBorder="1" applyAlignment="1" applyProtection="1">
      <alignment horizontal="left" vertical="center"/>
      <protection locked="0"/>
    </xf>
    <xf numFmtId="0" fontId="10" fillId="9" borderId="17" xfId="2" applyFont="1" applyFill="1" applyBorder="1" applyAlignment="1" applyProtection="1">
      <alignment horizontal="left" vertical="center"/>
      <protection locked="0"/>
    </xf>
    <xf numFmtId="0" fontId="41" fillId="9" borderId="4" xfId="2" applyFont="1" applyFill="1" applyBorder="1" applyAlignment="1" applyProtection="1">
      <alignment horizontal="left" vertical="center"/>
      <protection locked="0"/>
    </xf>
    <xf numFmtId="0" fontId="41" fillId="0" borderId="4" xfId="2" applyFont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5" fillId="9" borderId="4" xfId="2" applyFont="1" applyFill="1" applyBorder="1" applyAlignment="1" applyProtection="1">
      <alignment horizontal="left" vertical="center"/>
      <protection locked="0"/>
    </xf>
    <xf numFmtId="0" fontId="45" fillId="9" borderId="5" xfId="2" applyFont="1" applyFill="1" applyBorder="1" applyAlignment="1" applyProtection="1">
      <alignment horizontal="left" vertical="center"/>
      <protection locked="0"/>
    </xf>
    <xf numFmtId="0" fontId="45" fillId="9" borderId="6" xfId="2" applyFont="1" applyFill="1" applyBorder="1" applyAlignment="1" applyProtection="1">
      <alignment horizontal="left" vertical="center"/>
      <protection locked="0"/>
    </xf>
    <xf numFmtId="0" fontId="46" fillId="0" borderId="4" xfId="0" applyFont="1" applyBorder="1" applyAlignment="1" applyProtection="1">
      <alignment horizontal="left" vertical="center" wrapText="1"/>
      <protection locked="0"/>
    </xf>
    <xf numFmtId="0" fontId="46" fillId="0" borderId="5" xfId="0" applyFont="1" applyBorder="1" applyAlignment="1" applyProtection="1">
      <alignment horizontal="left" vertical="center" wrapText="1"/>
      <protection locked="0"/>
    </xf>
    <xf numFmtId="0" fontId="46" fillId="0" borderId="6" xfId="0" applyFont="1" applyBorder="1" applyAlignment="1" applyProtection="1">
      <alignment horizontal="left" vertical="center" wrapText="1"/>
      <protection locked="0"/>
    </xf>
    <xf numFmtId="0" fontId="18" fillId="4" borderId="1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18" fillId="4" borderId="1" xfId="2" applyFont="1" applyFill="1" applyBorder="1" applyAlignment="1" applyProtection="1">
      <alignment horizontal="center" vertical="center"/>
      <protection locked="0"/>
    </xf>
    <xf numFmtId="0" fontId="18" fillId="4" borderId="2" xfId="2" applyFont="1" applyFill="1" applyBorder="1" applyAlignment="1" applyProtection="1">
      <alignment horizontal="center" vertical="center"/>
      <protection locked="0"/>
    </xf>
    <xf numFmtId="0" fontId="18" fillId="4" borderId="3" xfId="2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7" fillId="4" borderId="19" xfId="2" applyFont="1" applyFill="1" applyBorder="1" applyAlignment="1">
      <alignment horizontal="center" vertical="center" wrapText="1"/>
    </xf>
    <xf numFmtId="0" fontId="7" fillId="4" borderId="20" xfId="2" applyFont="1" applyFill="1" applyBorder="1" applyAlignment="1">
      <alignment horizontal="center" vertical="center" wrapText="1"/>
    </xf>
    <xf numFmtId="0" fontId="7" fillId="4" borderId="21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18" fillId="4" borderId="15" xfId="2" applyFont="1" applyFill="1" applyBorder="1" applyAlignment="1">
      <alignment horizontal="left" vertical="center"/>
    </xf>
    <xf numFmtId="0" fontId="18" fillId="4" borderId="23" xfId="2" applyFont="1" applyFill="1" applyBorder="1" applyAlignment="1">
      <alignment horizontal="left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7" borderId="15" xfId="0" applyNumberFormat="1" applyFont="1" applyFill="1" applyBorder="1" applyAlignment="1">
      <alignment horizontal="center" vertical="center"/>
    </xf>
    <xf numFmtId="176" fontId="5" fillId="7" borderId="6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76" fontId="5" fillId="4" borderId="15" xfId="0" applyNumberFormat="1" applyFont="1" applyFill="1" applyBorder="1" applyAlignment="1">
      <alignment horizontal="center" vertical="center"/>
    </xf>
    <xf numFmtId="176" fontId="5" fillId="4" borderId="23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6" fontId="15" fillId="0" borderId="25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47" fillId="7" borderId="25" xfId="0" applyNumberFormat="1" applyFont="1" applyFill="1" applyBorder="1" applyAlignment="1">
      <alignment horizontal="center" vertical="center"/>
    </xf>
    <xf numFmtId="176" fontId="47" fillId="7" borderId="27" xfId="0" applyNumberFormat="1" applyFont="1" applyFill="1" applyBorder="1" applyAlignment="1">
      <alignment horizontal="center" vertical="center"/>
    </xf>
  </cellXfs>
  <cellStyles count="4">
    <cellStyle name="Comma_Sheet1" xfId="3" xr:uid="{F09199E3-D495-48FF-8998-DD6E337510C1}"/>
    <cellStyle name="Normal_Sheet1" xfId="2" xr:uid="{01ED402D-3966-4039-A8EC-9EF27AF7FEB5}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9EA5-246A-4E76-A7B5-8012A8AB0E6F}">
  <sheetPr>
    <pageSetUpPr fitToPage="1"/>
  </sheetPr>
  <dimension ref="A1:T128"/>
  <sheetViews>
    <sheetView tabSelected="1" topLeftCell="A18" zoomScale="82" zoomScaleNormal="82" workbookViewId="0">
      <selection activeCell="G29" sqref="G29"/>
    </sheetView>
  </sheetViews>
  <sheetFormatPr defaultColWidth="9" defaultRowHeight="15.6"/>
  <cols>
    <col min="1" max="1" width="4.5" style="2" customWidth="1"/>
    <col min="2" max="2" width="10" style="2" customWidth="1"/>
    <col min="3" max="3" width="11.796875" style="2" customWidth="1"/>
    <col min="4" max="4" width="10.296875" style="2" customWidth="1"/>
    <col min="5" max="5" width="16" style="2" customWidth="1"/>
    <col min="6" max="6" width="12.5" style="2" customWidth="1"/>
    <col min="7" max="7" width="14" style="2" customWidth="1"/>
    <col min="8" max="8" width="11.5" style="2" customWidth="1"/>
    <col min="9" max="10" width="12.296875" style="2" customWidth="1"/>
    <col min="11" max="11" width="13.296875" style="2" customWidth="1"/>
    <col min="12" max="12" width="12.5" style="2" customWidth="1"/>
    <col min="13" max="13" width="14.5" style="2" customWidth="1"/>
    <col min="14" max="14" width="20.796875" style="2" customWidth="1"/>
    <col min="15" max="15" width="12.5" style="2" customWidth="1"/>
    <col min="16" max="16" width="12" style="2" customWidth="1"/>
    <col min="17" max="17" width="12.796875" style="2" customWidth="1"/>
    <col min="18" max="18" width="31.5" style="2" customWidth="1"/>
    <col min="19" max="19" width="11" style="2" customWidth="1"/>
    <col min="20" max="20" width="12.5" style="2" customWidth="1"/>
    <col min="21" max="34" width="9" style="2"/>
    <col min="35" max="35" width="12.296875" style="2" customWidth="1"/>
    <col min="36" max="16384" width="9" style="2"/>
  </cols>
  <sheetData>
    <row r="1" spans="1:20" s="1" customFormat="1" hidden="1"/>
    <row r="2" spans="1:20" ht="50.25" hidden="1" customHeight="1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</row>
    <row r="3" spans="1:20" hidden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hidden="1" customHeight="1">
      <c r="A4" s="103" t="s">
        <v>1</v>
      </c>
      <c r="B4" s="104"/>
      <c r="C4" s="104"/>
      <c r="D4" s="104"/>
      <c r="E4" s="105"/>
      <c r="F4" s="106" t="s">
        <v>2</v>
      </c>
      <c r="G4" s="107"/>
      <c r="H4" s="107"/>
      <c r="I4" s="107"/>
      <c r="J4" s="107"/>
      <c r="K4" s="108"/>
      <c r="L4" s="5"/>
      <c r="M4" s="6"/>
      <c r="N4" s="3"/>
      <c r="O4" s="7" t="s">
        <v>3</v>
      </c>
      <c r="P4" s="8" t="s">
        <v>4</v>
      </c>
    </row>
    <row r="5" spans="1:20" ht="15.75" hidden="1" customHeight="1">
      <c r="A5" s="103" t="s">
        <v>5</v>
      </c>
      <c r="B5" s="104"/>
      <c r="C5" s="104"/>
      <c r="D5" s="104"/>
      <c r="E5" s="105"/>
      <c r="F5" s="106" t="s">
        <v>6</v>
      </c>
      <c r="G5" s="107"/>
      <c r="H5" s="107"/>
      <c r="I5" s="107"/>
      <c r="J5" s="107"/>
      <c r="K5" s="108"/>
      <c r="L5" s="5"/>
      <c r="M5" s="9" t="s">
        <v>7</v>
      </c>
      <c r="N5" s="10"/>
      <c r="O5" s="11">
        <v>1</v>
      </c>
      <c r="P5" s="12"/>
    </row>
    <row r="6" spans="1:20" ht="15.75" hidden="1" customHeight="1">
      <c r="A6" s="9" t="s">
        <v>8</v>
      </c>
      <c r="B6" s="13"/>
      <c r="C6" s="13"/>
      <c r="D6" s="13"/>
      <c r="E6" s="10"/>
      <c r="F6" s="106" t="s">
        <v>9</v>
      </c>
      <c r="G6" s="107"/>
      <c r="H6" s="107"/>
      <c r="I6" s="107"/>
      <c r="J6" s="107"/>
      <c r="K6" s="108"/>
      <c r="L6" s="5"/>
      <c r="M6" s="9" t="s">
        <v>10</v>
      </c>
      <c r="N6" s="10"/>
      <c r="O6" s="14">
        <v>50</v>
      </c>
      <c r="P6" s="15"/>
    </row>
    <row r="7" spans="1:20" ht="15.75" hidden="1" customHeight="1">
      <c r="A7" s="9" t="s">
        <v>11</v>
      </c>
      <c r="B7" s="13"/>
      <c r="C7" s="13"/>
      <c r="D7" s="13"/>
      <c r="E7" s="10"/>
      <c r="F7" s="106" t="s">
        <v>12</v>
      </c>
      <c r="G7" s="107"/>
      <c r="H7" s="107"/>
      <c r="I7" s="107"/>
      <c r="J7" s="107"/>
      <c r="K7" s="108"/>
      <c r="L7" s="5"/>
      <c r="S7" s="4"/>
      <c r="T7" s="4"/>
    </row>
    <row r="8" spans="1:20" ht="15.75" hidden="1" customHeight="1">
      <c r="A8" s="9" t="s">
        <v>13</v>
      </c>
      <c r="B8" s="13"/>
      <c r="C8" s="13"/>
      <c r="D8" s="13"/>
      <c r="E8" s="10"/>
      <c r="F8" s="106" t="s">
        <v>14</v>
      </c>
      <c r="G8" s="107"/>
      <c r="H8" s="107"/>
      <c r="I8" s="107"/>
      <c r="J8" s="107"/>
      <c r="K8" s="108"/>
      <c r="L8" s="5"/>
      <c r="R8" s="4"/>
      <c r="S8" s="3"/>
    </row>
    <row r="9" spans="1:20" ht="15.75" hidden="1" customHeight="1">
      <c r="A9" s="9" t="s">
        <v>15</v>
      </c>
      <c r="B9" s="13"/>
      <c r="C9" s="13"/>
      <c r="D9" s="13"/>
      <c r="E9" s="10"/>
      <c r="F9" s="120" t="s">
        <v>16</v>
      </c>
      <c r="G9" s="107"/>
      <c r="H9" s="107"/>
      <c r="I9" s="107"/>
      <c r="J9" s="107"/>
      <c r="K9" s="108"/>
      <c r="L9" s="5"/>
      <c r="Q9" s="3"/>
      <c r="R9" s="4"/>
      <c r="S9" s="3"/>
    </row>
    <row r="10" spans="1:20" ht="15.75" hidden="1" customHeight="1">
      <c r="A10" s="109" t="s">
        <v>17</v>
      </c>
      <c r="B10" s="109"/>
      <c r="C10" s="109"/>
      <c r="D10" s="109"/>
      <c r="E10" s="109"/>
      <c r="F10" s="106" t="s">
        <v>18</v>
      </c>
      <c r="G10" s="107"/>
      <c r="H10" s="107"/>
      <c r="I10" s="107"/>
      <c r="J10" s="107"/>
      <c r="K10" s="108"/>
      <c r="L10" s="5"/>
      <c r="Q10" s="4"/>
      <c r="R10" s="4"/>
      <c r="S10" s="4"/>
      <c r="T10" s="3"/>
    </row>
    <row r="11" spans="1:20" ht="15.75" hidden="1" customHeight="1">
      <c r="A11" s="109" t="s">
        <v>19</v>
      </c>
      <c r="B11" s="109"/>
      <c r="C11" s="109"/>
      <c r="D11" s="109"/>
      <c r="E11" s="109"/>
      <c r="F11" s="106" t="s">
        <v>20</v>
      </c>
      <c r="G11" s="107"/>
      <c r="H11" s="107"/>
      <c r="I11" s="107"/>
      <c r="J11" s="107"/>
      <c r="K11" s="108"/>
      <c r="L11" s="5"/>
      <c r="Q11" s="4"/>
      <c r="R11" s="4"/>
      <c r="S11" s="4"/>
      <c r="T11" s="3"/>
    </row>
    <row r="12" spans="1:20" ht="15.75" hidden="1" customHeight="1">
      <c r="A12" s="109" t="s">
        <v>21</v>
      </c>
      <c r="B12" s="109"/>
      <c r="C12" s="109"/>
      <c r="D12" s="109"/>
      <c r="E12" s="109"/>
      <c r="F12" s="106" t="s">
        <v>22</v>
      </c>
      <c r="G12" s="107"/>
      <c r="H12" s="107"/>
      <c r="I12" s="107"/>
      <c r="J12" s="107"/>
      <c r="K12" s="108"/>
      <c r="L12" s="5"/>
      <c r="Q12" s="4"/>
      <c r="R12" s="4"/>
      <c r="S12" s="4"/>
      <c r="T12" s="3"/>
    </row>
    <row r="13" spans="1:20" hidden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5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110" t="s">
        <v>23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4"/>
      <c r="T14" s="3"/>
    </row>
    <row r="15" spans="1:20" ht="16.5" hidden="1" customHeight="1">
      <c r="A15" s="112" t="s">
        <v>24</v>
      </c>
      <c r="B15" s="113"/>
      <c r="C15" s="113"/>
      <c r="D15" s="113"/>
      <c r="E15" s="113"/>
      <c r="F15" s="112" t="s">
        <v>25</v>
      </c>
      <c r="G15" s="113"/>
      <c r="H15" s="113"/>
      <c r="I15" s="113"/>
      <c r="J15" s="114"/>
      <c r="K15" s="115" t="s">
        <v>26</v>
      </c>
      <c r="L15" s="116"/>
      <c r="M15" s="116"/>
      <c r="N15" s="116"/>
      <c r="O15" s="117" t="s">
        <v>27</v>
      </c>
      <c r="P15" s="118"/>
      <c r="Q15" s="119"/>
      <c r="R15" s="18" t="s">
        <v>28</v>
      </c>
      <c r="S15" s="19"/>
      <c r="T15" s="19"/>
    </row>
    <row r="16" spans="1:20" s="28" customFormat="1" ht="17.25" hidden="1" customHeight="1">
      <c r="A16" s="134" t="s">
        <v>29</v>
      </c>
      <c r="B16" s="135"/>
      <c r="C16" s="135"/>
      <c r="D16" s="135"/>
      <c r="E16" s="136"/>
      <c r="F16" s="20" t="s">
        <v>30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137" t="s">
        <v>31</v>
      </c>
      <c r="B17" s="138"/>
      <c r="C17" s="138"/>
      <c r="D17" s="138"/>
      <c r="E17" s="139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customHeight="1">
      <c r="A18" s="140" t="s">
        <v>32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9"/>
      <c r="T18" s="19"/>
    </row>
    <row r="19" spans="1:20" s="28" customFormat="1" ht="14.25" customHeight="1">
      <c r="A19" s="33">
        <v>1</v>
      </c>
      <c r="B19" s="142" t="s">
        <v>33</v>
      </c>
      <c r="C19" s="143"/>
      <c r="D19" s="143"/>
      <c r="E19" s="14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2" customHeight="1">
      <c r="A20" s="145"/>
      <c r="B20" s="145"/>
      <c r="C20" s="145"/>
      <c r="D20" s="145"/>
      <c r="E20" s="145"/>
      <c r="F20" s="35"/>
      <c r="G20" s="18" t="s">
        <v>34</v>
      </c>
      <c r="H20" s="18" t="s">
        <v>34</v>
      </c>
      <c r="I20" s="18" t="s">
        <v>34</v>
      </c>
      <c r="J20" s="18" t="s">
        <v>34</v>
      </c>
      <c r="K20" s="36" t="s">
        <v>35</v>
      </c>
      <c r="L20" s="36" t="s">
        <v>35</v>
      </c>
      <c r="M20" s="36" t="s">
        <v>36</v>
      </c>
      <c r="N20" s="37" t="s">
        <v>37</v>
      </c>
      <c r="O20" s="18" t="s">
        <v>38</v>
      </c>
      <c r="P20" s="18" t="s">
        <v>39</v>
      </c>
      <c r="Q20" s="38" t="s">
        <v>40</v>
      </c>
      <c r="R20" s="18" t="s">
        <v>28</v>
      </c>
    </row>
    <row r="21" spans="1:20" s="28" customFormat="1" ht="39.75" customHeight="1">
      <c r="A21" s="146" t="s">
        <v>41</v>
      </c>
      <c r="B21" s="146"/>
      <c r="C21" s="146"/>
      <c r="D21" s="146"/>
      <c r="E21" s="146"/>
      <c r="F21" s="39" t="s">
        <v>42</v>
      </c>
      <c r="G21" s="39" t="s">
        <v>43</v>
      </c>
      <c r="H21" s="39" t="s">
        <v>44</v>
      </c>
      <c r="I21" s="39" t="s">
        <v>45</v>
      </c>
      <c r="J21" s="39" t="s">
        <v>46</v>
      </c>
      <c r="K21" s="39" t="s">
        <v>47</v>
      </c>
      <c r="L21" s="39" t="s">
        <v>48</v>
      </c>
      <c r="M21" s="39" t="s">
        <v>49</v>
      </c>
      <c r="N21" s="39" t="s">
        <v>50</v>
      </c>
      <c r="O21" s="39" t="s">
        <v>51</v>
      </c>
      <c r="P21" s="39" t="s">
        <v>39</v>
      </c>
      <c r="Q21" s="40" t="s">
        <v>52</v>
      </c>
      <c r="R21" s="41"/>
    </row>
    <row r="22" spans="1:20" s="28" customFormat="1" ht="25.95" customHeight="1">
      <c r="A22" s="121" t="s">
        <v>53</v>
      </c>
      <c r="B22" s="122"/>
      <c r="C22" s="122"/>
      <c r="D22" s="123" t="s">
        <v>54</v>
      </c>
      <c r="E22" s="124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16.5" customHeight="1">
      <c r="A23" s="125" t="s">
        <v>55</v>
      </c>
      <c r="B23" s="126"/>
      <c r="C23" s="126"/>
      <c r="D23" s="126"/>
      <c r="E23" s="127"/>
      <c r="F23" s="42"/>
      <c r="G23" s="43"/>
      <c r="H23" s="44"/>
      <c r="I23" s="42">
        <v>850</v>
      </c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-850</v>
      </c>
      <c r="P23" s="26">
        <f>O23*L23*K23</f>
        <v>0</v>
      </c>
      <c r="Q23" s="26">
        <f>N23-J23</f>
        <v>0</v>
      </c>
      <c r="R23" s="47"/>
    </row>
    <row r="24" spans="1:20" s="28" customFormat="1" ht="16.5" customHeight="1">
      <c r="A24" s="125" t="s">
        <v>56</v>
      </c>
      <c r="B24" s="126"/>
      <c r="C24" s="126"/>
      <c r="D24" s="126"/>
      <c r="E24" s="127"/>
      <c r="F24" s="42"/>
      <c r="G24" s="43"/>
      <c r="H24" s="44"/>
      <c r="I24" s="42">
        <v>910</v>
      </c>
      <c r="J24" s="45">
        <f>G24*H24*I24</f>
        <v>0</v>
      </c>
      <c r="K24" s="30"/>
      <c r="L24" s="31"/>
      <c r="M24" s="30"/>
      <c r="N24" s="46">
        <f>M24*L24*K24</f>
        <v>0</v>
      </c>
      <c r="O24" s="26">
        <f>M24-I24</f>
        <v>-910</v>
      </c>
      <c r="P24" s="26">
        <f>O24*L24*K24</f>
        <v>0</v>
      </c>
      <c r="Q24" s="26">
        <f>N24-J24</f>
        <v>0</v>
      </c>
      <c r="R24" s="47"/>
    </row>
    <row r="25" spans="1:20" s="28" customFormat="1" ht="16.5" customHeight="1">
      <c r="A25" s="128" t="s">
        <v>57</v>
      </c>
      <c r="B25" s="129"/>
      <c r="C25" s="129"/>
      <c r="D25" s="129"/>
      <c r="E25" s="130"/>
      <c r="F25" s="131"/>
      <c r="G25" s="132"/>
      <c r="H25" s="132"/>
      <c r="I25" s="132"/>
      <c r="J25" s="133"/>
      <c r="K25" s="39"/>
      <c r="L25" s="48"/>
      <c r="M25" s="39"/>
      <c r="N25" s="39"/>
      <c r="O25" s="26">
        <f>M25-I25</f>
        <v>0</v>
      </c>
      <c r="P25" s="26">
        <f>O25*L25*K25</f>
        <v>0</v>
      </c>
      <c r="Q25" s="26">
        <f>N25-J25</f>
        <v>0</v>
      </c>
      <c r="R25" s="27"/>
    </row>
    <row r="26" spans="1:20" s="28" customFormat="1" ht="16.5" customHeight="1">
      <c r="A26" s="149" t="s">
        <v>58</v>
      </c>
      <c r="B26" s="150"/>
      <c r="C26" s="150"/>
      <c r="D26" s="150"/>
      <c r="E26" s="151"/>
      <c r="F26" s="155"/>
      <c r="G26" s="155"/>
      <c r="H26" s="155"/>
      <c r="I26" s="155"/>
      <c r="J26" s="22">
        <f>SUM(J22:J25)</f>
        <v>0</v>
      </c>
      <c r="K26" s="23"/>
      <c r="L26" s="23"/>
      <c r="M26" s="24"/>
      <c r="N26" s="32">
        <f>SUM(N22:N25)</f>
        <v>0</v>
      </c>
      <c r="O26" s="26">
        <f>M26-I26</f>
        <v>0</v>
      </c>
      <c r="P26" s="26">
        <f>O26*L26*K26</f>
        <v>0</v>
      </c>
      <c r="Q26" s="49">
        <f>N26-J26</f>
        <v>0</v>
      </c>
      <c r="R26" s="27"/>
    </row>
    <row r="27" spans="1:20" s="28" customFormat="1" ht="15" customHeight="1">
      <c r="A27" s="33">
        <v>2</v>
      </c>
      <c r="B27" s="142" t="s">
        <v>59</v>
      </c>
      <c r="C27" s="143"/>
      <c r="D27" s="143"/>
      <c r="E27" s="14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20" s="28" customFormat="1" ht="13.2">
      <c r="A28" s="156"/>
      <c r="B28" s="157"/>
      <c r="C28" s="157"/>
      <c r="D28" s="157"/>
      <c r="E28" s="158"/>
      <c r="F28" s="35"/>
      <c r="G28" s="18" t="s">
        <v>34</v>
      </c>
      <c r="H28" s="18" t="s">
        <v>34</v>
      </c>
      <c r="I28" s="18" t="s">
        <v>34</v>
      </c>
      <c r="J28" s="37" t="s">
        <v>34</v>
      </c>
      <c r="K28" s="36" t="s">
        <v>35</v>
      </c>
      <c r="L28" s="36" t="s">
        <v>35</v>
      </c>
      <c r="M28" s="36" t="s">
        <v>36</v>
      </c>
      <c r="N28" s="37" t="s">
        <v>37</v>
      </c>
      <c r="O28" s="18" t="s">
        <v>38</v>
      </c>
      <c r="P28" s="18" t="s">
        <v>39</v>
      </c>
      <c r="Q28" s="38" t="s">
        <v>40</v>
      </c>
      <c r="R28" s="18" t="s">
        <v>28</v>
      </c>
    </row>
    <row r="29" spans="1:20" s="28" customFormat="1" ht="38.4">
      <c r="A29" s="159" t="s">
        <v>60</v>
      </c>
      <c r="B29" s="160"/>
      <c r="C29" s="160"/>
      <c r="D29" s="160"/>
      <c r="E29" s="161"/>
      <c r="F29" s="39" t="s">
        <v>42</v>
      </c>
      <c r="G29" s="39" t="s">
        <v>61</v>
      </c>
      <c r="H29" s="39" t="s">
        <v>62</v>
      </c>
      <c r="I29" s="39" t="s">
        <v>45</v>
      </c>
      <c r="J29" s="40" t="s">
        <v>46</v>
      </c>
      <c r="K29" s="39" t="s">
        <v>63</v>
      </c>
      <c r="L29" s="39" t="s">
        <v>64</v>
      </c>
      <c r="M29" s="39" t="s">
        <v>49</v>
      </c>
      <c r="N29" s="40" t="s">
        <v>50</v>
      </c>
      <c r="O29" s="39" t="s">
        <v>51</v>
      </c>
      <c r="P29" s="39" t="s">
        <v>39</v>
      </c>
      <c r="Q29" s="40" t="s">
        <v>52</v>
      </c>
      <c r="R29" s="41"/>
    </row>
    <row r="30" spans="1:20" s="28" customFormat="1" ht="13.2">
      <c r="A30" s="162" t="s">
        <v>65</v>
      </c>
      <c r="B30" s="163"/>
      <c r="C30" s="164"/>
      <c r="D30" s="165"/>
      <c r="E30" s="166"/>
      <c r="F30" s="50" t="s">
        <v>30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1"/>
    </row>
    <row r="31" spans="1:20" s="28" customFormat="1" ht="13.2">
      <c r="A31" s="162" t="s">
        <v>66</v>
      </c>
      <c r="B31" s="163"/>
      <c r="C31" s="179" t="s">
        <v>67</v>
      </c>
      <c r="D31" s="174"/>
      <c r="E31" s="180"/>
      <c r="F31" s="50" t="s">
        <v>30</v>
      </c>
      <c r="G31" s="43">
        <v>30</v>
      </c>
      <c r="H31" s="44">
        <v>1</v>
      </c>
      <c r="I31" s="42">
        <v>300</v>
      </c>
      <c r="J31" s="45">
        <f>G31*H31*I31</f>
        <v>9000</v>
      </c>
      <c r="K31" s="30">
        <v>30</v>
      </c>
      <c r="L31" s="31">
        <v>1</v>
      </c>
      <c r="M31" s="30">
        <v>300</v>
      </c>
      <c r="N31" s="46">
        <f>M31*L31*K31</f>
        <v>9000</v>
      </c>
      <c r="O31" s="26">
        <f>M31-I31</f>
        <v>0</v>
      </c>
      <c r="P31" s="26">
        <f>O31*L31*K31</f>
        <v>0</v>
      </c>
      <c r="Q31" s="26">
        <f>N31-J31</f>
        <v>0</v>
      </c>
      <c r="R31" s="51"/>
    </row>
    <row r="32" spans="1:20" s="28" customFormat="1" ht="15" customHeight="1">
      <c r="A32" s="181" t="s">
        <v>57</v>
      </c>
      <c r="B32" s="181"/>
      <c r="C32" s="181"/>
      <c r="D32" s="181"/>
      <c r="E32" s="181"/>
      <c r="F32" s="147"/>
      <c r="G32" s="148"/>
      <c r="H32" s="148"/>
      <c r="I32" s="148"/>
      <c r="J32" s="148"/>
      <c r="K32" s="39"/>
      <c r="L32" s="48"/>
      <c r="M32" s="39"/>
      <c r="N32" s="39"/>
      <c r="O32" s="39"/>
      <c r="P32" s="39"/>
      <c r="Q32" s="39"/>
      <c r="R32" s="47"/>
    </row>
    <row r="33" spans="1:18" s="28" customFormat="1" ht="16.5" customHeight="1">
      <c r="A33" s="149" t="s">
        <v>68</v>
      </c>
      <c r="B33" s="150"/>
      <c r="C33" s="150"/>
      <c r="D33" s="150"/>
      <c r="E33" s="151"/>
      <c r="F33" s="52"/>
      <c r="G33" s="21"/>
      <c r="H33" s="21"/>
      <c r="I33" s="53"/>
      <c r="J33" s="22">
        <f>SUM(J30:J32)</f>
        <v>9000</v>
      </c>
      <c r="K33" s="23"/>
      <c r="L33" s="23"/>
      <c r="M33" s="24"/>
      <c r="N33" s="32">
        <f>SUM(N30:N32)</f>
        <v>9000</v>
      </c>
      <c r="O33" s="26">
        <f>M33-I33</f>
        <v>0</v>
      </c>
      <c r="P33" s="26">
        <f>O33*L33*K33</f>
        <v>0</v>
      </c>
      <c r="Q33" s="49">
        <f>N33-J33</f>
        <v>0</v>
      </c>
      <c r="R33" s="27"/>
    </row>
    <row r="34" spans="1:18" s="28" customFormat="1" ht="15" customHeight="1">
      <c r="A34" s="36">
        <v>3</v>
      </c>
      <c r="B34" s="152" t="s">
        <v>69</v>
      </c>
      <c r="C34" s="153"/>
      <c r="D34" s="153"/>
      <c r="E34" s="1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s="28" customFormat="1" ht="13.2">
      <c r="A35" s="167"/>
      <c r="B35" s="168"/>
      <c r="C35" s="168"/>
      <c r="D35" s="168"/>
      <c r="E35" s="169"/>
      <c r="F35" s="35"/>
      <c r="G35" s="18" t="s">
        <v>34</v>
      </c>
      <c r="H35" s="18" t="s">
        <v>34</v>
      </c>
      <c r="I35" s="18" t="s">
        <v>34</v>
      </c>
      <c r="J35" s="37" t="s">
        <v>34</v>
      </c>
      <c r="K35" s="36" t="s">
        <v>35</v>
      </c>
      <c r="L35" s="36" t="s">
        <v>35</v>
      </c>
      <c r="M35" s="36" t="s">
        <v>36</v>
      </c>
      <c r="N35" s="37" t="s">
        <v>37</v>
      </c>
      <c r="O35" s="18" t="s">
        <v>38</v>
      </c>
      <c r="P35" s="18" t="s">
        <v>39</v>
      </c>
      <c r="Q35" s="38" t="s">
        <v>40</v>
      </c>
      <c r="R35" s="18" t="s">
        <v>28</v>
      </c>
    </row>
    <row r="36" spans="1:18" s="28" customFormat="1" ht="38.4">
      <c r="A36" s="170" t="s">
        <v>70</v>
      </c>
      <c r="B36" s="171"/>
      <c r="C36" s="171"/>
      <c r="D36" s="171"/>
      <c r="E36" s="172"/>
      <c r="F36" s="39" t="s">
        <v>42</v>
      </c>
      <c r="G36" s="39" t="s">
        <v>71</v>
      </c>
      <c r="H36" s="39" t="s">
        <v>62</v>
      </c>
      <c r="I36" s="39" t="s">
        <v>45</v>
      </c>
      <c r="J36" s="40" t="s">
        <v>46</v>
      </c>
      <c r="K36" s="39" t="s">
        <v>72</v>
      </c>
      <c r="L36" s="39" t="s">
        <v>64</v>
      </c>
      <c r="M36" s="39" t="s">
        <v>49</v>
      </c>
      <c r="N36" s="40" t="s">
        <v>50</v>
      </c>
      <c r="O36" s="39" t="s">
        <v>51</v>
      </c>
      <c r="P36" s="39" t="s">
        <v>39</v>
      </c>
      <c r="Q36" s="39" t="s">
        <v>52</v>
      </c>
      <c r="R36" s="41"/>
    </row>
    <row r="37" spans="1:18" s="28" customFormat="1" ht="30.6" customHeight="1">
      <c r="A37" s="173" t="s">
        <v>73</v>
      </c>
      <c r="B37" s="174"/>
      <c r="C37" s="175" t="s">
        <v>161</v>
      </c>
      <c r="D37" s="176"/>
      <c r="E37" s="177"/>
      <c r="F37" s="55" t="s">
        <v>30</v>
      </c>
      <c r="G37" s="43">
        <v>1</v>
      </c>
      <c r="H37" s="44">
        <v>1</v>
      </c>
      <c r="I37" s="42">
        <v>30000</v>
      </c>
      <c r="J37" s="45">
        <f>G37*H37*I37</f>
        <v>30000</v>
      </c>
      <c r="K37" s="30">
        <v>1</v>
      </c>
      <c r="L37" s="31">
        <v>1</v>
      </c>
      <c r="M37" s="30">
        <v>30000</v>
      </c>
      <c r="N37" s="46">
        <f t="shared" ref="N37:N48" si="0">M37*L37*K37</f>
        <v>30000</v>
      </c>
      <c r="O37" s="26">
        <f>M37-I37</f>
        <v>0</v>
      </c>
      <c r="P37" s="26">
        <f>O37*L37*K37</f>
        <v>0</v>
      </c>
      <c r="Q37" s="26">
        <f>N37-J37</f>
        <v>0</v>
      </c>
      <c r="R37" s="51"/>
    </row>
    <row r="38" spans="1:18" s="28" customFormat="1" ht="13.5" customHeight="1">
      <c r="A38" s="56" t="s">
        <v>74</v>
      </c>
      <c r="B38" s="57"/>
      <c r="C38" s="58"/>
      <c r="D38" s="57"/>
      <c r="E38" s="59"/>
      <c r="F38" s="50" t="s">
        <v>30</v>
      </c>
      <c r="G38" s="43"/>
      <c r="H38" s="44"/>
      <c r="I38" s="42"/>
      <c r="J38" s="45">
        <f>G38*H38*I38</f>
        <v>0</v>
      </c>
      <c r="K38" s="30"/>
      <c r="L38" s="31"/>
      <c r="M38" s="30"/>
      <c r="N38" s="46">
        <f t="shared" si="0"/>
        <v>0</v>
      </c>
      <c r="O38" s="26">
        <f t="shared" ref="O38:O50" si="1">M38-I38</f>
        <v>0</v>
      </c>
      <c r="P38" s="26">
        <f t="shared" ref="P38:P50" si="2">O38*L38*K38</f>
        <v>0</v>
      </c>
      <c r="Q38" s="26">
        <f t="shared" ref="Q38:Q50" si="3">N38-J38</f>
        <v>0</v>
      </c>
      <c r="R38" s="47"/>
    </row>
    <row r="39" spans="1:18" s="28" customFormat="1" ht="13.2">
      <c r="A39" s="178" t="s">
        <v>75</v>
      </c>
      <c r="B39" s="163"/>
      <c r="C39" s="163"/>
      <c r="D39" s="163"/>
      <c r="E39" s="59"/>
      <c r="F39" s="50" t="s">
        <v>30</v>
      </c>
      <c r="G39" s="43"/>
      <c r="H39" s="44"/>
      <c r="I39" s="42">
        <v>68</v>
      </c>
      <c r="J39" s="45">
        <f>G39*H39*I39</f>
        <v>0</v>
      </c>
      <c r="K39" s="30"/>
      <c r="L39" s="31"/>
      <c r="M39" s="30"/>
      <c r="N39" s="46">
        <f t="shared" si="0"/>
        <v>0</v>
      </c>
      <c r="O39" s="26">
        <f t="shared" si="1"/>
        <v>-68</v>
      </c>
      <c r="P39" s="26">
        <f t="shared" si="2"/>
        <v>0</v>
      </c>
      <c r="Q39" s="26">
        <f t="shared" si="3"/>
        <v>0</v>
      </c>
      <c r="R39" s="47"/>
    </row>
    <row r="40" spans="1:18" s="28" customFormat="1" ht="13.2" hidden="1">
      <c r="A40" s="60" t="s">
        <v>76</v>
      </c>
      <c r="B40" s="61"/>
      <c r="C40" s="61"/>
      <c r="D40" s="61"/>
      <c r="E40" s="55"/>
      <c r="F40" s="50" t="s">
        <v>30</v>
      </c>
      <c r="G40" s="43"/>
      <c r="H40" s="44"/>
      <c r="I40" s="42"/>
      <c r="J40" s="45">
        <f>G40*H40*I40</f>
        <v>0</v>
      </c>
      <c r="K40" s="42"/>
      <c r="L40" s="62"/>
      <c r="M40" s="42"/>
      <c r="N40" s="45"/>
      <c r="O40" s="45"/>
      <c r="P40" s="45"/>
      <c r="Q40" s="45"/>
      <c r="R40" s="47"/>
    </row>
    <row r="41" spans="1:18" s="28" customFormat="1" ht="13.2">
      <c r="A41" s="63" t="s">
        <v>77</v>
      </c>
      <c r="B41" s="64"/>
      <c r="C41" s="64"/>
      <c r="D41" s="64"/>
      <c r="E41" s="59"/>
      <c r="F41" s="50" t="s">
        <v>30</v>
      </c>
      <c r="G41" s="43"/>
      <c r="H41" s="44"/>
      <c r="I41" s="42"/>
      <c r="J41" s="45">
        <f>G41*H41*I41</f>
        <v>0</v>
      </c>
      <c r="K41" s="30"/>
      <c r="L41" s="31"/>
      <c r="M41" s="30"/>
      <c r="N41" s="46"/>
      <c r="O41" s="26"/>
      <c r="P41" s="26"/>
      <c r="Q41" s="26"/>
      <c r="R41" s="47"/>
    </row>
    <row r="42" spans="1:18" s="28" customFormat="1" ht="13.2">
      <c r="A42" s="162" t="s">
        <v>78</v>
      </c>
      <c r="B42" s="163"/>
      <c r="C42" s="163"/>
      <c r="D42" s="163"/>
      <c r="E42" s="59"/>
      <c r="F42" s="50" t="s">
        <v>30</v>
      </c>
      <c r="G42" s="43"/>
      <c r="H42" s="44"/>
      <c r="I42" s="42"/>
      <c r="J42" s="45">
        <f t="shared" ref="J42:J48" si="4">H42*I42*G42</f>
        <v>0</v>
      </c>
      <c r="K42" s="30"/>
      <c r="L42" s="31"/>
      <c r="M42" s="30"/>
      <c r="N42" s="46">
        <f t="shared" si="0"/>
        <v>0</v>
      </c>
      <c r="O42" s="26">
        <f t="shared" si="1"/>
        <v>0</v>
      </c>
      <c r="P42" s="26">
        <f t="shared" si="2"/>
        <v>0</v>
      </c>
      <c r="Q42" s="26">
        <f t="shared" si="3"/>
        <v>0</v>
      </c>
      <c r="R42" s="27"/>
    </row>
    <row r="43" spans="1:18" s="28" customFormat="1" ht="13.2">
      <c r="A43" s="162" t="s">
        <v>79</v>
      </c>
      <c r="B43" s="163"/>
      <c r="C43" s="163"/>
      <c r="D43" s="163"/>
      <c r="E43" s="59"/>
      <c r="F43" s="50" t="s">
        <v>30</v>
      </c>
      <c r="G43" s="43"/>
      <c r="H43" s="44"/>
      <c r="I43" s="42"/>
      <c r="J43" s="45">
        <f t="shared" si="4"/>
        <v>0</v>
      </c>
      <c r="K43" s="30"/>
      <c r="L43" s="31"/>
      <c r="M43" s="30"/>
      <c r="N43" s="46">
        <f t="shared" si="0"/>
        <v>0</v>
      </c>
      <c r="O43" s="26">
        <f t="shared" si="1"/>
        <v>0</v>
      </c>
      <c r="P43" s="26">
        <f t="shared" si="2"/>
        <v>0</v>
      </c>
      <c r="Q43" s="26">
        <f t="shared" si="3"/>
        <v>0</v>
      </c>
      <c r="R43" s="27"/>
    </row>
    <row r="44" spans="1:18" s="28" customFormat="1" ht="13.2" hidden="1">
      <c r="A44" s="162" t="s">
        <v>80</v>
      </c>
      <c r="B44" s="163"/>
      <c r="C44" s="163"/>
      <c r="D44" s="163"/>
      <c r="E44" s="65"/>
      <c r="F44" s="50" t="s">
        <v>30</v>
      </c>
      <c r="G44" s="43"/>
      <c r="H44" s="44"/>
      <c r="I44" s="42"/>
      <c r="J44" s="45">
        <f t="shared" si="4"/>
        <v>0</v>
      </c>
      <c r="K44" s="30"/>
      <c r="L44" s="31"/>
      <c r="M44" s="30"/>
      <c r="N44" s="46">
        <f t="shared" si="0"/>
        <v>0</v>
      </c>
      <c r="O44" s="26">
        <f t="shared" si="1"/>
        <v>0</v>
      </c>
      <c r="P44" s="26">
        <f t="shared" si="2"/>
        <v>0</v>
      </c>
      <c r="Q44" s="26">
        <f t="shared" si="3"/>
        <v>0</v>
      </c>
      <c r="R44" s="27"/>
    </row>
    <row r="45" spans="1:18" s="28" customFormat="1" ht="13.2" hidden="1">
      <c r="A45" s="162" t="s">
        <v>81</v>
      </c>
      <c r="B45" s="163"/>
      <c r="C45" s="163"/>
      <c r="D45" s="163"/>
      <c r="E45" s="66" t="s">
        <v>82</v>
      </c>
      <c r="F45" s="50" t="s">
        <v>30</v>
      </c>
      <c r="G45" s="43"/>
      <c r="H45" s="44"/>
      <c r="I45" s="42"/>
      <c r="J45" s="45"/>
      <c r="K45" s="30"/>
      <c r="L45" s="31"/>
      <c r="M45" s="30"/>
      <c r="N45" s="46">
        <f t="shared" si="0"/>
        <v>0</v>
      </c>
      <c r="O45" s="26">
        <f t="shared" si="1"/>
        <v>0</v>
      </c>
      <c r="P45" s="26">
        <f t="shared" si="2"/>
        <v>0</v>
      </c>
      <c r="Q45" s="26">
        <f t="shared" si="3"/>
        <v>0</v>
      </c>
      <c r="R45" s="27"/>
    </row>
    <row r="46" spans="1:18" s="28" customFormat="1" ht="13.2" hidden="1">
      <c r="A46" s="162" t="s">
        <v>83</v>
      </c>
      <c r="B46" s="163"/>
      <c r="C46" s="163"/>
      <c r="D46" s="163"/>
      <c r="E46" s="59"/>
      <c r="F46" s="50" t="s">
        <v>30</v>
      </c>
      <c r="G46" s="43"/>
      <c r="H46" s="44"/>
      <c r="I46" s="42"/>
      <c r="J46" s="45">
        <f t="shared" si="4"/>
        <v>0</v>
      </c>
      <c r="K46" s="30"/>
      <c r="L46" s="31"/>
      <c r="M46" s="30"/>
      <c r="N46" s="46">
        <f t="shared" si="0"/>
        <v>0</v>
      </c>
      <c r="O46" s="26">
        <f t="shared" si="1"/>
        <v>0</v>
      </c>
      <c r="P46" s="26">
        <f t="shared" si="2"/>
        <v>0</v>
      </c>
      <c r="Q46" s="26">
        <f t="shared" si="3"/>
        <v>0</v>
      </c>
      <c r="R46" s="27"/>
    </row>
    <row r="47" spans="1:18" s="28" customFormat="1" ht="13.2" hidden="1">
      <c r="A47" s="162" t="s">
        <v>84</v>
      </c>
      <c r="B47" s="163"/>
      <c r="C47" s="163"/>
      <c r="D47" s="163"/>
      <c r="E47" s="59"/>
      <c r="F47" s="20" t="s">
        <v>30</v>
      </c>
      <c r="G47" s="43"/>
      <c r="H47" s="44"/>
      <c r="I47" s="42"/>
      <c r="J47" s="45"/>
      <c r="K47" s="30"/>
      <c r="L47" s="31"/>
      <c r="M47" s="30"/>
      <c r="N47" s="46">
        <f t="shared" si="0"/>
        <v>0</v>
      </c>
      <c r="O47" s="26">
        <f t="shared" si="1"/>
        <v>0</v>
      </c>
      <c r="P47" s="26">
        <f t="shared" si="2"/>
        <v>0</v>
      </c>
      <c r="Q47" s="26">
        <f t="shared" si="3"/>
        <v>0</v>
      </c>
      <c r="R47" s="47"/>
    </row>
    <row r="48" spans="1:18" s="28" customFormat="1" ht="13.2" hidden="1">
      <c r="A48" s="162" t="s">
        <v>85</v>
      </c>
      <c r="B48" s="163"/>
      <c r="C48" s="163"/>
      <c r="D48" s="163"/>
      <c r="E48" s="59"/>
      <c r="F48" s="20" t="s">
        <v>30</v>
      </c>
      <c r="G48" s="43"/>
      <c r="H48" s="44"/>
      <c r="I48" s="42"/>
      <c r="J48" s="45">
        <f t="shared" si="4"/>
        <v>0</v>
      </c>
      <c r="K48" s="30"/>
      <c r="L48" s="31"/>
      <c r="M48" s="30"/>
      <c r="N48" s="46">
        <f t="shared" si="0"/>
        <v>0</v>
      </c>
      <c r="O48" s="26">
        <f t="shared" si="1"/>
        <v>0</v>
      </c>
      <c r="P48" s="26">
        <f t="shared" si="2"/>
        <v>0</v>
      </c>
      <c r="Q48" s="26">
        <f t="shared" si="3"/>
        <v>0</v>
      </c>
      <c r="R48" s="27"/>
    </row>
    <row r="49" spans="1:18" s="28" customFormat="1" ht="17.25" customHeight="1">
      <c r="A49" s="149" t="s">
        <v>86</v>
      </c>
      <c r="B49" s="150"/>
      <c r="C49" s="150"/>
      <c r="D49" s="150"/>
      <c r="E49" s="151"/>
      <c r="F49" s="20" t="s">
        <v>30</v>
      </c>
      <c r="G49" s="21"/>
      <c r="H49" s="21"/>
      <c r="I49" s="53"/>
      <c r="J49" s="22">
        <f>SUM(J37:J48)</f>
        <v>30000</v>
      </c>
      <c r="K49" s="23"/>
      <c r="L49" s="23"/>
      <c r="M49" s="24"/>
      <c r="N49" s="32">
        <f>SUM(N37:N48)</f>
        <v>30000</v>
      </c>
      <c r="O49" s="26">
        <f t="shared" si="1"/>
        <v>0</v>
      </c>
      <c r="P49" s="26">
        <f t="shared" si="2"/>
        <v>0</v>
      </c>
      <c r="Q49" s="26">
        <f t="shared" si="3"/>
        <v>0</v>
      </c>
      <c r="R49" s="27"/>
    </row>
    <row r="50" spans="1:18" s="28" customFormat="1" ht="19.5" customHeight="1">
      <c r="A50" s="182" t="s">
        <v>31</v>
      </c>
      <c r="B50" s="182"/>
      <c r="C50" s="182"/>
      <c r="D50" s="182"/>
      <c r="E50" s="182"/>
      <c r="F50" s="29">
        <v>0.08</v>
      </c>
      <c r="G50" s="21"/>
      <c r="H50" s="21"/>
      <c r="I50" s="21"/>
      <c r="J50" s="22">
        <f>(J26+J33+J49)*F50</f>
        <v>3120</v>
      </c>
      <c r="K50" s="30"/>
      <c r="L50" s="31"/>
      <c r="M50" s="30"/>
      <c r="N50" s="32">
        <f>(N26+N33+N49)*F50</f>
        <v>3120</v>
      </c>
      <c r="O50" s="26">
        <f t="shared" si="1"/>
        <v>0</v>
      </c>
      <c r="P50" s="26">
        <f t="shared" si="2"/>
        <v>0</v>
      </c>
      <c r="Q50" s="49">
        <f t="shared" si="3"/>
        <v>0</v>
      </c>
      <c r="R50" s="27"/>
    </row>
    <row r="51" spans="1:18" s="28" customFormat="1" ht="19.5" hidden="1" customHeight="1">
      <c r="A51" s="183" t="s">
        <v>87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</row>
    <row r="52" spans="1:18" s="28" customFormat="1" ht="22.5" hidden="1" customHeight="1">
      <c r="A52" s="33">
        <v>4</v>
      </c>
      <c r="B52" s="185" t="s">
        <v>88</v>
      </c>
      <c r="C52" s="186"/>
      <c r="D52" s="186"/>
      <c r="E52" s="187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s="28" customFormat="1" ht="12" hidden="1" customHeight="1">
      <c r="A53" s="188"/>
      <c r="B53" s="189"/>
      <c r="C53" s="189"/>
      <c r="D53" s="189"/>
      <c r="E53" s="190"/>
      <c r="F53" s="35"/>
      <c r="G53" s="18" t="s">
        <v>34</v>
      </c>
      <c r="H53" s="18" t="s">
        <v>34</v>
      </c>
      <c r="I53" s="18" t="s">
        <v>34</v>
      </c>
      <c r="J53" s="18" t="s">
        <v>34</v>
      </c>
      <c r="K53" s="36" t="s">
        <v>35</v>
      </c>
      <c r="L53" s="36" t="s">
        <v>35</v>
      </c>
      <c r="M53" s="36" t="s">
        <v>36</v>
      </c>
      <c r="N53" s="37" t="s">
        <v>37</v>
      </c>
      <c r="O53" s="18" t="s">
        <v>38</v>
      </c>
      <c r="P53" s="18" t="s">
        <v>39</v>
      </c>
      <c r="Q53" s="38" t="s">
        <v>40</v>
      </c>
      <c r="R53" s="18" t="s">
        <v>28</v>
      </c>
    </row>
    <row r="54" spans="1:18" s="28" customFormat="1" ht="39.75" hidden="1" customHeight="1">
      <c r="A54" s="191" t="s">
        <v>89</v>
      </c>
      <c r="B54" s="192"/>
      <c r="C54" s="192"/>
      <c r="D54" s="192"/>
      <c r="E54" s="193"/>
      <c r="F54" s="39" t="s">
        <v>42</v>
      </c>
      <c r="G54" s="39" t="s">
        <v>90</v>
      </c>
      <c r="H54" s="39" t="s">
        <v>62</v>
      </c>
      <c r="I54" s="39" t="s">
        <v>45</v>
      </c>
      <c r="J54" s="39" t="s">
        <v>46</v>
      </c>
      <c r="K54" s="39" t="s">
        <v>72</v>
      </c>
      <c r="L54" s="39" t="s">
        <v>64</v>
      </c>
      <c r="M54" s="39" t="s">
        <v>49</v>
      </c>
      <c r="N54" s="39" t="s">
        <v>50</v>
      </c>
      <c r="O54" s="39" t="s">
        <v>51</v>
      </c>
      <c r="P54" s="39" t="s">
        <v>39</v>
      </c>
      <c r="Q54" s="40" t="s">
        <v>52</v>
      </c>
      <c r="R54" s="41"/>
    </row>
    <row r="55" spans="1:18" s="28" customFormat="1" ht="23.25" hidden="1" customHeight="1">
      <c r="A55" s="194" t="s">
        <v>91</v>
      </c>
      <c r="B55" s="195"/>
      <c r="C55" s="195"/>
      <c r="D55" s="195"/>
      <c r="E55" s="67" t="s">
        <v>92</v>
      </c>
      <c r="F55" s="42"/>
      <c r="G55" s="43"/>
      <c r="H55" s="44">
        <v>2</v>
      </c>
      <c r="I55" s="42">
        <v>280</v>
      </c>
      <c r="J55" s="45">
        <f t="shared" ref="J55:J60" si="5">H55*I55*G55</f>
        <v>0</v>
      </c>
      <c r="K55" s="30"/>
      <c r="L55" s="31"/>
      <c r="M55" s="30"/>
      <c r="N55" s="46">
        <f t="shared" ref="N55:N65" si="6">M55*L55*K55</f>
        <v>0</v>
      </c>
      <c r="O55" s="26">
        <f t="shared" ref="O55:O66" si="7">M55-I55</f>
        <v>-280</v>
      </c>
      <c r="P55" s="26">
        <f>O55*L55*K55</f>
        <v>0</v>
      </c>
      <c r="Q55" s="26">
        <f t="shared" ref="Q55:Q66" si="8">N55-J55</f>
        <v>0</v>
      </c>
      <c r="R55" s="27"/>
    </row>
    <row r="56" spans="1:18" s="28" customFormat="1" ht="23.25" hidden="1" customHeight="1">
      <c r="A56" s="194" t="s">
        <v>91</v>
      </c>
      <c r="B56" s="195"/>
      <c r="C56" s="195"/>
      <c r="D56" s="195"/>
      <c r="E56" s="67" t="s">
        <v>93</v>
      </c>
      <c r="F56" s="42"/>
      <c r="G56" s="43"/>
      <c r="H56" s="44">
        <v>2</v>
      </c>
      <c r="I56" s="42">
        <v>280</v>
      </c>
      <c r="J56" s="45">
        <f t="shared" si="5"/>
        <v>0</v>
      </c>
      <c r="K56" s="30"/>
      <c r="L56" s="31"/>
      <c r="M56" s="30"/>
      <c r="N56" s="46">
        <f t="shared" si="6"/>
        <v>0</v>
      </c>
      <c r="O56" s="26">
        <f t="shared" si="7"/>
        <v>-280</v>
      </c>
      <c r="P56" s="26">
        <f>O56*L56*K56</f>
        <v>0</v>
      </c>
      <c r="Q56" s="26">
        <f t="shared" si="8"/>
        <v>0</v>
      </c>
      <c r="R56" s="27"/>
    </row>
    <row r="57" spans="1:18" s="28" customFormat="1" ht="23.25" hidden="1" customHeight="1">
      <c r="A57" s="194" t="s">
        <v>94</v>
      </c>
      <c r="B57" s="195"/>
      <c r="C57" s="195"/>
      <c r="D57" s="195"/>
      <c r="E57" s="67" t="s">
        <v>95</v>
      </c>
      <c r="F57" s="42"/>
      <c r="G57" s="43"/>
      <c r="H57" s="44">
        <v>2</v>
      </c>
      <c r="I57" s="42">
        <v>280</v>
      </c>
      <c r="J57" s="45">
        <f t="shared" si="5"/>
        <v>0</v>
      </c>
      <c r="K57" s="30"/>
      <c r="L57" s="31"/>
      <c r="M57" s="30"/>
      <c r="N57" s="46">
        <f t="shared" si="6"/>
        <v>0</v>
      </c>
      <c r="O57" s="26">
        <f t="shared" si="7"/>
        <v>-280</v>
      </c>
      <c r="P57" s="26">
        <f>O57*L57*K57</f>
        <v>0</v>
      </c>
      <c r="Q57" s="26">
        <f t="shared" si="8"/>
        <v>0</v>
      </c>
      <c r="R57" s="27"/>
    </row>
    <row r="58" spans="1:18" s="28" customFormat="1" ht="23.25" hidden="1" customHeight="1">
      <c r="A58" s="194" t="s">
        <v>94</v>
      </c>
      <c r="B58" s="195"/>
      <c r="C58" s="195"/>
      <c r="D58" s="195"/>
      <c r="E58" s="67" t="s">
        <v>93</v>
      </c>
      <c r="F58" s="42"/>
      <c r="G58" s="43"/>
      <c r="H58" s="44">
        <v>2</v>
      </c>
      <c r="I58" s="42">
        <v>280</v>
      </c>
      <c r="J58" s="45">
        <f t="shared" si="5"/>
        <v>0</v>
      </c>
      <c r="K58" s="30"/>
      <c r="L58" s="31"/>
      <c r="M58" s="30"/>
      <c r="N58" s="46">
        <f t="shared" si="6"/>
        <v>0</v>
      </c>
      <c r="O58" s="26">
        <f t="shared" si="7"/>
        <v>-280</v>
      </c>
      <c r="P58" s="26">
        <f>O58*L58*K58</f>
        <v>0</v>
      </c>
      <c r="Q58" s="26">
        <f t="shared" si="8"/>
        <v>0</v>
      </c>
      <c r="R58" s="27"/>
    </row>
    <row r="59" spans="1:18" s="28" customFormat="1" ht="23.25" hidden="1" customHeight="1">
      <c r="A59" s="194" t="s">
        <v>96</v>
      </c>
      <c r="B59" s="195"/>
      <c r="C59" s="195"/>
      <c r="D59" s="195"/>
      <c r="E59" s="68"/>
      <c r="F59" s="42"/>
      <c r="G59" s="43"/>
      <c r="H59" s="44"/>
      <c r="I59" s="42"/>
      <c r="J59" s="45">
        <f t="shared" si="5"/>
        <v>0</v>
      </c>
      <c r="K59" s="30"/>
      <c r="L59" s="31"/>
      <c r="M59" s="30"/>
      <c r="N59" s="46">
        <f t="shared" si="6"/>
        <v>0</v>
      </c>
      <c r="O59" s="26">
        <f t="shared" si="7"/>
        <v>0</v>
      </c>
      <c r="P59" s="26">
        <f>O59*L59*K59</f>
        <v>0</v>
      </c>
      <c r="Q59" s="26">
        <f t="shared" si="8"/>
        <v>0</v>
      </c>
      <c r="R59" s="27"/>
    </row>
    <row r="60" spans="1:18" s="28" customFormat="1" ht="23.25" hidden="1" customHeight="1">
      <c r="A60" s="194" t="s">
        <v>97</v>
      </c>
      <c r="B60" s="195"/>
      <c r="C60" s="195"/>
      <c r="D60" s="195"/>
      <c r="E60" s="69"/>
      <c r="F60" s="70"/>
      <c r="G60" s="43"/>
      <c r="H60" s="44"/>
      <c r="I60" s="42"/>
      <c r="J60" s="45">
        <f t="shared" si="5"/>
        <v>0</v>
      </c>
      <c r="K60" s="30"/>
      <c r="L60" s="31"/>
      <c r="M60" s="30"/>
      <c r="N60" s="46">
        <f t="shared" si="6"/>
        <v>0</v>
      </c>
      <c r="O60" s="26">
        <f t="shared" si="7"/>
        <v>0</v>
      </c>
      <c r="P60" s="26">
        <f t="shared" ref="P60:P66" si="9">O60*L60*K60</f>
        <v>0</v>
      </c>
      <c r="Q60" s="26">
        <f t="shared" si="8"/>
        <v>0</v>
      </c>
      <c r="R60" s="47"/>
    </row>
    <row r="61" spans="1:18" s="28" customFormat="1" ht="23.25" hidden="1" customHeight="1">
      <c r="A61" s="194" t="s">
        <v>98</v>
      </c>
      <c r="B61" s="195"/>
      <c r="C61" s="195"/>
      <c r="D61" s="195"/>
      <c r="E61" s="71"/>
      <c r="F61" s="70"/>
      <c r="G61" s="43"/>
      <c r="H61" s="44"/>
      <c r="I61" s="42"/>
      <c r="J61" s="45">
        <f>H61*I61*G61</f>
        <v>0</v>
      </c>
      <c r="K61" s="30"/>
      <c r="L61" s="31"/>
      <c r="M61" s="30"/>
      <c r="N61" s="46">
        <f t="shared" si="6"/>
        <v>0</v>
      </c>
      <c r="O61" s="26">
        <f t="shared" si="7"/>
        <v>0</v>
      </c>
      <c r="P61" s="26">
        <f t="shared" si="9"/>
        <v>0</v>
      </c>
      <c r="Q61" s="26">
        <f t="shared" si="8"/>
        <v>0</v>
      </c>
      <c r="R61" s="27"/>
    </row>
    <row r="62" spans="1:18" s="28" customFormat="1" ht="23.25" hidden="1" customHeight="1">
      <c r="A62" s="194" t="s">
        <v>99</v>
      </c>
      <c r="B62" s="195"/>
      <c r="C62" s="195"/>
      <c r="D62" s="195"/>
      <c r="E62" s="71"/>
      <c r="F62" s="70"/>
      <c r="G62" s="43"/>
      <c r="H62" s="44"/>
      <c r="I62" s="42"/>
      <c r="J62" s="45">
        <f>H62*I62*G62</f>
        <v>0</v>
      </c>
      <c r="K62" s="30"/>
      <c r="L62" s="31"/>
      <c r="M62" s="30"/>
      <c r="N62" s="46">
        <f t="shared" si="6"/>
        <v>0</v>
      </c>
      <c r="O62" s="26">
        <f t="shared" si="7"/>
        <v>0</v>
      </c>
      <c r="P62" s="26">
        <f t="shared" si="9"/>
        <v>0</v>
      </c>
      <c r="Q62" s="26">
        <f t="shared" si="8"/>
        <v>0</v>
      </c>
      <c r="R62" s="27"/>
    </row>
    <row r="63" spans="1:18" s="28" customFormat="1" ht="23.25" hidden="1" customHeight="1">
      <c r="A63" s="194" t="s">
        <v>100</v>
      </c>
      <c r="B63" s="195"/>
      <c r="C63" s="195"/>
      <c r="D63" s="195"/>
      <c r="E63" s="71"/>
      <c r="F63" s="70"/>
      <c r="G63" s="43"/>
      <c r="H63" s="44"/>
      <c r="I63" s="42"/>
      <c r="J63" s="45"/>
      <c r="K63" s="30"/>
      <c r="L63" s="31"/>
      <c r="M63" s="30"/>
      <c r="N63" s="46">
        <f t="shared" si="6"/>
        <v>0</v>
      </c>
      <c r="O63" s="26">
        <f t="shared" si="7"/>
        <v>0</v>
      </c>
      <c r="P63" s="26">
        <f t="shared" si="9"/>
        <v>0</v>
      </c>
      <c r="Q63" s="26">
        <f t="shared" si="8"/>
        <v>0</v>
      </c>
    </row>
    <row r="64" spans="1:18" s="28" customFormat="1" ht="23.25" hidden="1" customHeight="1">
      <c r="A64" s="194" t="s">
        <v>101</v>
      </c>
      <c r="B64" s="195"/>
      <c r="C64" s="195"/>
      <c r="D64" s="195"/>
      <c r="E64" s="71"/>
      <c r="F64" s="70"/>
      <c r="G64" s="43"/>
      <c r="H64" s="44"/>
      <c r="I64" s="42"/>
      <c r="J64" s="45"/>
      <c r="K64" s="30"/>
      <c r="L64" s="31"/>
      <c r="M64" s="30"/>
      <c r="N64" s="46">
        <f t="shared" si="6"/>
        <v>0</v>
      </c>
      <c r="O64" s="26">
        <f t="shared" si="7"/>
        <v>0</v>
      </c>
      <c r="P64" s="26">
        <f t="shared" si="9"/>
        <v>0</v>
      </c>
      <c r="Q64" s="26">
        <f t="shared" si="8"/>
        <v>0</v>
      </c>
      <c r="R64" s="27"/>
    </row>
    <row r="65" spans="1:18" s="28" customFormat="1" ht="23.25" hidden="1" customHeight="1">
      <c r="A65" s="194" t="s">
        <v>102</v>
      </c>
      <c r="B65" s="195"/>
      <c r="C65" s="195"/>
      <c r="D65" s="195"/>
      <c r="E65" s="71"/>
      <c r="F65" s="42"/>
      <c r="G65" s="43"/>
      <c r="H65" s="44"/>
      <c r="I65" s="42"/>
      <c r="J65" s="45">
        <f>H65*I65*G65</f>
        <v>0</v>
      </c>
      <c r="K65" s="30"/>
      <c r="L65" s="31"/>
      <c r="M65" s="30"/>
      <c r="N65" s="46">
        <f t="shared" si="6"/>
        <v>0</v>
      </c>
      <c r="O65" s="26">
        <f t="shared" si="7"/>
        <v>0</v>
      </c>
      <c r="P65" s="26">
        <f t="shared" si="9"/>
        <v>0</v>
      </c>
      <c r="Q65" s="26">
        <f t="shared" si="8"/>
        <v>0</v>
      </c>
      <c r="R65" s="27"/>
    </row>
    <row r="66" spans="1:18" s="28" customFormat="1" ht="16.5" hidden="1" customHeight="1">
      <c r="A66" s="149" t="s">
        <v>103</v>
      </c>
      <c r="B66" s="150"/>
      <c r="C66" s="150"/>
      <c r="D66" s="150"/>
      <c r="E66" s="151"/>
      <c r="F66" s="155"/>
      <c r="G66" s="155"/>
      <c r="H66" s="155"/>
      <c r="I66" s="155"/>
      <c r="J66" s="22">
        <f>SUM(J55:J65)</f>
        <v>0</v>
      </c>
      <c r="K66" s="23"/>
      <c r="L66" s="23"/>
      <c r="M66" s="24"/>
      <c r="N66" s="32">
        <f>SUM(N55:N65)</f>
        <v>0</v>
      </c>
      <c r="O66" s="26">
        <f t="shared" si="7"/>
        <v>0</v>
      </c>
      <c r="P66" s="26">
        <f t="shared" si="9"/>
        <v>0</v>
      </c>
      <c r="Q66" s="49">
        <f t="shared" si="8"/>
        <v>0</v>
      </c>
      <c r="R66" s="27"/>
    </row>
    <row r="67" spans="1:18" s="28" customFormat="1" ht="15" hidden="1" customHeight="1">
      <c r="A67" s="33">
        <v>5</v>
      </c>
      <c r="B67" s="142" t="s">
        <v>104</v>
      </c>
      <c r="C67" s="143"/>
      <c r="D67" s="143"/>
      <c r="E67" s="14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1:18" s="28" customFormat="1" ht="13.2" hidden="1">
      <c r="A68" s="156"/>
      <c r="B68" s="157"/>
      <c r="C68" s="157"/>
      <c r="D68" s="157"/>
      <c r="E68" s="158"/>
      <c r="F68" s="35"/>
      <c r="G68" s="18" t="s">
        <v>34</v>
      </c>
      <c r="H68" s="18" t="s">
        <v>34</v>
      </c>
      <c r="I68" s="18" t="s">
        <v>34</v>
      </c>
      <c r="J68" s="37" t="s">
        <v>34</v>
      </c>
      <c r="K68" s="36" t="s">
        <v>35</v>
      </c>
      <c r="L68" s="36" t="s">
        <v>35</v>
      </c>
      <c r="M68" s="36" t="s">
        <v>36</v>
      </c>
      <c r="N68" s="37" t="s">
        <v>37</v>
      </c>
      <c r="O68" s="18" t="s">
        <v>38</v>
      </c>
      <c r="P68" s="18" t="s">
        <v>39</v>
      </c>
      <c r="Q68" s="38" t="s">
        <v>40</v>
      </c>
      <c r="R68" s="18" t="s">
        <v>28</v>
      </c>
    </row>
    <row r="69" spans="1:18" s="28" customFormat="1" ht="38.4" hidden="1">
      <c r="A69" s="170" t="s">
        <v>105</v>
      </c>
      <c r="B69" s="171"/>
      <c r="C69" s="171"/>
      <c r="D69" s="171"/>
      <c r="E69" s="172"/>
      <c r="F69" s="39" t="s">
        <v>42</v>
      </c>
      <c r="G69" s="39" t="s">
        <v>61</v>
      </c>
      <c r="H69" s="39" t="s">
        <v>62</v>
      </c>
      <c r="I69" s="39" t="s">
        <v>45</v>
      </c>
      <c r="J69" s="40" t="s">
        <v>46</v>
      </c>
      <c r="K69" s="39" t="s">
        <v>63</v>
      </c>
      <c r="L69" s="39" t="s">
        <v>64</v>
      </c>
      <c r="M69" s="39" t="s">
        <v>49</v>
      </c>
      <c r="N69" s="40" t="s">
        <v>50</v>
      </c>
      <c r="O69" s="39" t="s">
        <v>51</v>
      </c>
      <c r="P69" s="39" t="s">
        <v>39</v>
      </c>
      <c r="Q69" s="40" t="s">
        <v>52</v>
      </c>
      <c r="R69" s="41"/>
    </row>
    <row r="70" spans="1:18" s="28" customFormat="1" ht="13.2" hidden="1">
      <c r="A70" s="162" t="s">
        <v>106</v>
      </c>
      <c r="B70" s="163"/>
      <c r="C70" s="174"/>
      <c r="D70" s="174"/>
      <c r="E70" s="180"/>
      <c r="F70" s="72" t="s">
        <v>30</v>
      </c>
      <c r="G70" s="43"/>
      <c r="H70" s="44"/>
      <c r="I70" s="42"/>
      <c r="J70" s="45">
        <f>G70*H70*I70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1"/>
    </row>
    <row r="71" spans="1:18" s="28" customFormat="1" ht="13.2" hidden="1">
      <c r="A71" s="162" t="s">
        <v>66</v>
      </c>
      <c r="B71" s="163"/>
      <c r="C71" s="174"/>
      <c r="D71" s="174"/>
      <c r="E71" s="180"/>
      <c r="F71" s="50" t="s">
        <v>30</v>
      </c>
      <c r="G71" s="43"/>
      <c r="H71" s="44"/>
      <c r="I71" s="42"/>
      <c r="J71" s="45">
        <f>G71*H71*I71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51"/>
    </row>
    <row r="72" spans="1:18" s="28" customFormat="1" ht="14.25" hidden="1" customHeight="1">
      <c r="A72" s="181" t="s">
        <v>57</v>
      </c>
      <c r="B72" s="181"/>
      <c r="C72" s="181"/>
      <c r="D72" s="181"/>
      <c r="E72" s="181"/>
      <c r="F72" s="148"/>
      <c r="G72" s="148"/>
      <c r="H72" s="148"/>
      <c r="I72" s="148"/>
      <c r="J72" s="148"/>
      <c r="K72" s="39"/>
      <c r="L72" s="48"/>
      <c r="M72" s="39"/>
      <c r="N72" s="39"/>
      <c r="O72" s="39"/>
      <c r="P72" s="39"/>
      <c r="Q72" s="39"/>
      <c r="R72" s="27"/>
    </row>
    <row r="73" spans="1:18" s="28" customFormat="1" ht="16.5" hidden="1" customHeight="1">
      <c r="A73" s="149" t="s">
        <v>68</v>
      </c>
      <c r="B73" s="150"/>
      <c r="C73" s="150"/>
      <c r="D73" s="150"/>
      <c r="E73" s="151"/>
      <c r="F73" s="52"/>
      <c r="G73" s="21"/>
      <c r="H73" s="21"/>
      <c r="I73" s="53"/>
      <c r="J73" s="22">
        <f>SUM(J70:J72)</f>
        <v>0</v>
      </c>
      <c r="K73" s="23"/>
      <c r="L73" s="23"/>
      <c r="M73" s="24"/>
      <c r="N73" s="32">
        <f>SUM(N70:N72)</f>
        <v>0</v>
      </c>
      <c r="O73" s="26">
        <f>M73-I73</f>
        <v>0</v>
      </c>
      <c r="P73" s="26">
        <f>O73*L73*K73</f>
        <v>0</v>
      </c>
      <c r="Q73" s="49">
        <f>N73-J73</f>
        <v>0</v>
      </c>
      <c r="R73" s="27"/>
    </row>
    <row r="74" spans="1:18" s="28" customFormat="1" ht="15" customHeight="1">
      <c r="A74" s="36">
        <v>6</v>
      </c>
      <c r="B74" s="152" t="s">
        <v>107</v>
      </c>
      <c r="C74" s="153"/>
      <c r="D74" s="153"/>
      <c r="E74" s="1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1:18" s="28" customFormat="1" ht="13.2">
      <c r="A75" s="41"/>
      <c r="B75" s="167"/>
      <c r="C75" s="168"/>
      <c r="D75" s="168"/>
      <c r="E75" s="169"/>
      <c r="F75" s="35"/>
      <c r="G75" s="18" t="s">
        <v>34</v>
      </c>
      <c r="H75" s="18" t="s">
        <v>34</v>
      </c>
      <c r="I75" s="18" t="s">
        <v>34</v>
      </c>
      <c r="J75" s="37" t="s">
        <v>34</v>
      </c>
      <c r="K75" s="36" t="s">
        <v>35</v>
      </c>
      <c r="L75" s="36" t="s">
        <v>35</v>
      </c>
      <c r="M75" s="36" t="s">
        <v>36</v>
      </c>
      <c r="N75" s="37" t="s">
        <v>37</v>
      </c>
      <c r="O75" s="18" t="s">
        <v>38</v>
      </c>
      <c r="P75" s="18" t="s">
        <v>39</v>
      </c>
      <c r="Q75" s="38" t="s">
        <v>40</v>
      </c>
      <c r="R75" s="18" t="s">
        <v>28</v>
      </c>
    </row>
    <row r="76" spans="1:18" s="28" customFormat="1" ht="38.4">
      <c r="A76" s="159" t="s">
        <v>108</v>
      </c>
      <c r="B76" s="160"/>
      <c r="C76" s="160"/>
      <c r="D76" s="160"/>
      <c r="E76" s="161"/>
      <c r="F76" s="39" t="s">
        <v>42</v>
      </c>
      <c r="G76" s="39" t="s">
        <v>71</v>
      </c>
      <c r="H76" s="39" t="s">
        <v>62</v>
      </c>
      <c r="I76" s="39" t="s">
        <v>45</v>
      </c>
      <c r="J76" s="40" t="s">
        <v>46</v>
      </c>
      <c r="K76" s="39" t="s">
        <v>72</v>
      </c>
      <c r="L76" s="39" t="s">
        <v>64</v>
      </c>
      <c r="M76" s="39" t="s">
        <v>49</v>
      </c>
      <c r="N76" s="40" t="s">
        <v>50</v>
      </c>
      <c r="O76" s="39" t="s">
        <v>51</v>
      </c>
      <c r="P76" s="39" t="s">
        <v>39</v>
      </c>
      <c r="Q76" s="39" t="s">
        <v>52</v>
      </c>
      <c r="R76" s="41"/>
    </row>
    <row r="77" spans="1:18" s="28" customFormat="1" ht="14.25" customHeight="1">
      <c r="A77" s="196" t="s">
        <v>109</v>
      </c>
      <c r="B77" s="174"/>
      <c r="C77" s="73" t="s">
        <v>110</v>
      </c>
      <c r="D77" s="197" t="s">
        <v>111</v>
      </c>
      <c r="E77" s="198"/>
      <c r="F77" s="50" t="s">
        <v>30</v>
      </c>
      <c r="G77" s="43"/>
      <c r="H77" s="44"/>
      <c r="I77" s="42"/>
      <c r="J77" s="45">
        <f t="shared" ref="J77:J83" si="10">H77*I77*G77</f>
        <v>0</v>
      </c>
      <c r="K77" s="30"/>
      <c r="L77" s="31"/>
      <c r="M77" s="30"/>
      <c r="N77" s="46">
        <f t="shared" ref="N77:N83" si="11">M77*L77*K77</f>
        <v>0</v>
      </c>
      <c r="O77" s="26">
        <f t="shared" ref="O77:O84" si="12">M77-I77</f>
        <v>0</v>
      </c>
      <c r="P77" s="26">
        <f t="shared" ref="P77:P84" si="13">O77*L77*K77</f>
        <v>0</v>
      </c>
      <c r="Q77" s="26">
        <f t="shared" ref="Q77:Q84" si="14">N77-J77</f>
        <v>0</v>
      </c>
      <c r="R77" s="27"/>
    </row>
    <row r="78" spans="1:18" s="28" customFormat="1" ht="13.2">
      <c r="A78" s="162" t="s">
        <v>112</v>
      </c>
      <c r="B78" s="163"/>
      <c r="C78" s="163"/>
      <c r="D78" s="163"/>
      <c r="E78" s="199"/>
      <c r="F78" s="50" t="s">
        <v>30</v>
      </c>
      <c r="G78" s="43"/>
      <c r="H78" s="44"/>
      <c r="I78" s="42"/>
      <c r="J78" s="45">
        <f t="shared" si="10"/>
        <v>0</v>
      </c>
      <c r="K78" s="30"/>
      <c r="L78" s="31"/>
      <c r="M78" s="30"/>
      <c r="N78" s="46">
        <f t="shared" si="11"/>
        <v>0</v>
      </c>
      <c r="O78" s="26">
        <f t="shared" si="12"/>
        <v>0</v>
      </c>
      <c r="P78" s="26">
        <f t="shared" si="13"/>
        <v>0</v>
      </c>
      <c r="Q78" s="26">
        <f t="shared" si="14"/>
        <v>0</v>
      </c>
      <c r="R78" s="27"/>
    </row>
    <row r="79" spans="1:18" s="28" customFormat="1" ht="15">
      <c r="A79" s="200" t="s">
        <v>113</v>
      </c>
      <c r="B79" s="163"/>
      <c r="C79" s="163"/>
      <c r="D79" s="163"/>
      <c r="E79" s="59"/>
      <c r="F79" s="50" t="s">
        <v>30</v>
      </c>
      <c r="G79" s="43">
        <v>11.2</v>
      </c>
      <c r="H79" s="44">
        <v>1</v>
      </c>
      <c r="I79" s="42">
        <v>150</v>
      </c>
      <c r="J79" s="45">
        <f t="shared" si="10"/>
        <v>1680</v>
      </c>
      <c r="K79" s="30">
        <v>8.4</v>
      </c>
      <c r="L79" s="31">
        <v>1</v>
      </c>
      <c r="M79" s="30">
        <v>150</v>
      </c>
      <c r="N79" s="46">
        <f t="shared" si="11"/>
        <v>1260</v>
      </c>
      <c r="O79" s="26">
        <f t="shared" si="12"/>
        <v>0</v>
      </c>
      <c r="P79" s="26">
        <f t="shared" si="13"/>
        <v>0</v>
      </c>
      <c r="Q79" s="26">
        <f t="shared" si="14"/>
        <v>-420</v>
      </c>
      <c r="R79" s="27"/>
    </row>
    <row r="80" spans="1:18" s="28" customFormat="1" ht="15">
      <c r="A80" s="205" t="s">
        <v>114</v>
      </c>
      <c r="B80" s="163"/>
      <c r="C80" s="163"/>
      <c r="D80" s="163"/>
      <c r="E80" s="59"/>
      <c r="F80" s="50" t="s">
        <v>30</v>
      </c>
      <c r="G80" s="43">
        <v>50</v>
      </c>
      <c r="H80" s="44">
        <v>1</v>
      </c>
      <c r="I80" s="42">
        <v>2</v>
      </c>
      <c r="J80" s="45">
        <f t="shared" si="10"/>
        <v>100</v>
      </c>
      <c r="K80" s="30">
        <v>50</v>
      </c>
      <c r="L80" s="31">
        <v>1</v>
      </c>
      <c r="M80" s="30">
        <v>2</v>
      </c>
      <c r="N80" s="46">
        <f t="shared" si="11"/>
        <v>100</v>
      </c>
      <c r="O80" s="26">
        <f t="shared" si="12"/>
        <v>0</v>
      </c>
      <c r="P80" s="26">
        <f t="shared" si="13"/>
        <v>0</v>
      </c>
      <c r="Q80" s="26">
        <f t="shared" si="14"/>
        <v>0</v>
      </c>
      <c r="R80" s="27"/>
    </row>
    <row r="81" spans="1:18" s="28" customFormat="1" ht="15">
      <c r="A81" s="205" t="s">
        <v>115</v>
      </c>
      <c r="B81" s="163"/>
      <c r="C81" s="163"/>
      <c r="D81" s="163"/>
      <c r="E81" s="59"/>
      <c r="F81" s="50" t="s">
        <v>30</v>
      </c>
      <c r="G81" s="43">
        <v>5</v>
      </c>
      <c r="H81" s="44">
        <v>1</v>
      </c>
      <c r="I81" s="42">
        <v>5</v>
      </c>
      <c r="J81" s="45">
        <f t="shared" si="10"/>
        <v>25</v>
      </c>
      <c r="K81" s="30">
        <v>17</v>
      </c>
      <c r="L81" s="31">
        <v>1</v>
      </c>
      <c r="M81" s="30">
        <v>5</v>
      </c>
      <c r="N81" s="46">
        <f t="shared" si="11"/>
        <v>85</v>
      </c>
      <c r="O81" s="26">
        <f t="shared" si="12"/>
        <v>0</v>
      </c>
      <c r="P81" s="26">
        <f t="shared" si="13"/>
        <v>0</v>
      </c>
      <c r="Q81" s="26">
        <f t="shared" si="14"/>
        <v>60</v>
      </c>
      <c r="R81" s="27"/>
    </row>
    <row r="82" spans="1:18" s="28" customFormat="1" ht="15">
      <c r="A82" s="74" t="s">
        <v>116</v>
      </c>
      <c r="B82" s="64"/>
      <c r="C82" s="64"/>
      <c r="D82" s="64"/>
      <c r="E82" s="59"/>
      <c r="F82" s="50" t="s">
        <v>30</v>
      </c>
      <c r="G82" s="43">
        <v>1</v>
      </c>
      <c r="H82" s="44">
        <v>1</v>
      </c>
      <c r="I82" s="42">
        <v>100</v>
      </c>
      <c r="J82" s="45">
        <f t="shared" si="10"/>
        <v>100</v>
      </c>
      <c r="K82" s="30">
        <v>1</v>
      </c>
      <c r="L82" s="31">
        <v>1</v>
      </c>
      <c r="M82" s="30">
        <v>100</v>
      </c>
      <c r="N82" s="46">
        <f t="shared" si="11"/>
        <v>100</v>
      </c>
      <c r="O82" s="26">
        <f t="shared" si="12"/>
        <v>0</v>
      </c>
      <c r="P82" s="26">
        <f t="shared" si="13"/>
        <v>0</v>
      </c>
      <c r="Q82" s="26">
        <f t="shared" si="14"/>
        <v>0</v>
      </c>
      <c r="R82" s="27"/>
    </row>
    <row r="83" spans="1:18" s="28" customFormat="1" ht="15">
      <c r="A83" s="206" t="s">
        <v>117</v>
      </c>
      <c r="B83" s="207"/>
      <c r="C83" s="207"/>
      <c r="D83" s="207"/>
      <c r="E83" s="75"/>
      <c r="F83" s="50" t="s">
        <v>30</v>
      </c>
      <c r="G83" s="43"/>
      <c r="H83" s="44"/>
      <c r="I83" s="42"/>
      <c r="J83" s="45">
        <f t="shared" si="10"/>
        <v>0</v>
      </c>
      <c r="K83" s="30"/>
      <c r="L83" s="31"/>
      <c r="M83" s="30"/>
      <c r="N83" s="46">
        <f t="shared" si="11"/>
        <v>0</v>
      </c>
      <c r="O83" s="26">
        <f t="shared" si="12"/>
        <v>0</v>
      </c>
      <c r="P83" s="26">
        <f t="shared" si="13"/>
        <v>0</v>
      </c>
      <c r="Q83" s="26">
        <f t="shared" si="14"/>
        <v>0</v>
      </c>
      <c r="R83" s="27"/>
    </row>
    <row r="84" spans="1:18" s="28" customFormat="1" ht="15.75" customHeight="1">
      <c r="A84" s="149" t="s">
        <v>86</v>
      </c>
      <c r="B84" s="150"/>
      <c r="C84" s="150"/>
      <c r="D84" s="150"/>
      <c r="E84" s="151"/>
      <c r="F84" s="52"/>
      <c r="G84" s="21"/>
      <c r="H84" s="21"/>
      <c r="I84" s="53"/>
      <c r="J84" s="22">
        <f>SUM(J77:J83)</f>
        <v>1905</v>
      </c>
      <c r="K84" s="23"/>
      <c r="L84" s="23"/>
      <c r="M84" s="24"/>
      <c r="N84" s="32">
        <f>SUM(N77:N83)</f>
        <v>1545</v>
      </c>
      <c r="O84" s="26">
        <f t="shared" si="12"/>
        <v>0</v>
      </c>
      <c r="P84" s="26">
        <f t="shared" si="13"/>
        <v>0</v>
      </c>
      <c r="Q84" s="49">
        <f t="shared" si="14"/>
        <v>-360</v>
      </c>
      <c r="R84" s="27"/>
    </row>
    <row r="85" spans="1:18" s="28" customFormat="1" ht="15" customHeight="1">
      <c r="A85" s="36">
        <v>7</v>
      </c>
      <c r="B85" s="152" t="s">
        <v>118</v>
      </c>
      <c r="C85" s="153"/>
      <c r="D85" s="153"/>
      <c r="E85" s="1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</row>
    <row r="86" spans="1:18" s="28" customFormat="1" ht="13.2">
      <c r="A86" s="167"/>
      <c r="B86" s="168"/>
      <c r="C86" s="168"/>
      <c r="D86" s="168"/>
      <c r="E86" s="169"/>
      <c r="F86" s="35"/>
      <c r="G86" s="18" t="s">
        <v>34</v>
      </c>
      <c r="H86" s="18" t="s">
        <v>34</v>
      </c>
      <c r="I86" s="18" t="s">
        <v>34</v>
      </c>
      <c r="J86" s="37" t="s">
        <v>34</v>
      </c>
      <c r="K86" s="36" t="s">
        <v>35</v>
      </c>
      <c r="L86" s="36" t="s">
        <v>35</v>
      </c>
      <c r="M86" s="36" t="s">
        <v>36</v>
      </c>
      <c r="N86" s="37" t="s">
        <v>37</v>
      </c>
      <c r="O86" s="18" t="s">
        <v>38</v>
      </c>
      <c r="P86" s="18" t="s">
        <v>39</v>
      </c>
      <c r="Q86" s="38" t="s">
        <v>40</v>
      </c>
      <c r="R86" s="18" t="s">
        <v>28</v>
      </c>
    </row>
    <row r="87" spans="1:18" s="28" customFormat="1" ht="38.4">
      <c r="A87" s="159"/>
      <c r="B87" s="160"/>
      <c r="C87" s="160"/>
      <c r="D87" s="160"/>
      <c r="E87" s="161"/>
      <c r="F87" s="39" t="s">
        <v>42</v>
      </c>
      <c r="G87" s="39" t="s">
        <v>71</v>
      </c>
      <c r="H87" s="39" t="s">
        <v>62</v>
      </c>
      <c r="I87" s="39" t="s">
        <v>45</v>
      </c>
      <c r="J87" s="40" t="s">
        <v>46</v>
      </c>
      <c r="K87" s="39" t="s">
        <v>72</v>
      </c>
      <c r="L87" s="39" t="s">
        <v>64</v>
      </c>
      <c r="M87" s="39" t="s">
        <v>49</v>
      </c>
      <c r="N87" s="40" t="s">
        <v>50</v>
      </c>
      <c r="O87" s="39" t="s">
        <v>51</v>
      </c>
      <c r="P87" s="39" t="s">
        <v>39</v>
      </c>
      <c r="Q87" s="39" t="s">
        <v>52</v>
      </c>
      <c r="R87" s="41"/>
    </row>
    <row r="88" spans="1:18" s="28" customFormat="1" ht="13.5" customHeight="1">
      <c r="A88" s="201" t="s">
        <v>119</v>
      </c>
      <c r="B88" s="163"/>
      <c r="C88" s="163"/>
      <c r="D88" s="163"/>
      <c r="E88" s="199"/>
      <c r="F88" s="20" t="s">
        <v>30</v>
      </c>
      <c r="G88" s="43"/>
      <c r="H88" s="44"/>
      <c r="I88" s="42"/>
      <c r="J88" s="45">
        <f>H88*I88*G88</f>
        <v>0</v>
      </c>
      <c r="K88" s="30"/>
      <c r="L88" s="31"/>
      <c r="M88" s="30"/>
      <c r="N88" s="46">
        <f>M88*L88*K88</f>
        <v>0</v>
      </c>
      <c r="O88" s="26">
        <f>M88-I88</f>
        <v>0</v>
      </c>
      <c r="P88" s="26">
        <f>O88*L88*K88</f>
        <v>0</v>
      </c>
      <c r="Q88" s="26">
        <f>N88-J88</f>
        <v>0</v>
      </c>
      <c r="R88" s="51"/>
    </row>
    <row r="89" spans="1:18" s="28" customFormat="1" ht="15.75" customHeight="1">
      <c r="A89" s="201" t="s">
        <v>120</v>
      </c>
      <c r="B89" s="163"/>
      <c r="C89" s="163"/>
      <c r="D89" s="163"/>
      <c r="E89" s="199"/>
      <c r="F89" s="50" t="s">
        <v>30</v>
      </c>
      <c r="G89" s="43"/>
      <c r="H89" s="44"/>
      <c r="I89" s="42"/>
      <c r="J89" s="45">
        <f>H89*I89*G89</f>
        <v>0</v>
      </c>
      <c r="K89" s="30"/>
      <c r="L89" s="31"/>
      <c r="M89" s="30"/>
      <c r="N89" s="46">
        <f>M89*L89*K89</f>
        <v>0</v>
      </c>
      <c r="O89" s="26">
        <f>M89-I89</f>
        <v>0</v>
      </c>
      <c r="P89" s="26">
        <f>O89*L89*K89</f>
        <v>0</v>
      </c>
      <c r="Q89" s="26">
        <f>N89-J89</f>
        <v>0</v>
      </c>
      <c r="R89" s="27"/>
    </row>
    <row r="90" spans="1:18" s="28" customFormat="1" ht="15.75" customHeight="1">
      <c r="A90" s="201" t="s">
        <v>121</v>
      </c>
      <c r="B90" s="163"/>
      <c r="C90" s="163"/>
      <c r="D90" s="163"/>
      <c r="E90" s="199"/>
      <c r="F90" s="50" t="s">
        <v>30</v>
      </c>
      <c r="G90" s="43"/>
      <c r="H90" s="44"/>
      <c r="I90" s="42"/>
      <c r="J90" s="45">
        <f>H90*I90*G90</f>
        <v>0</v>
      </c>
      <c r="K90" s="30"/>
      <c r="L90" s="31"/>
      <c r="M90" s="30"/>
      <c r="N90" s="46">
        <f>M90*L90*K90</f>
        <v>0</v>
      </c>
      <c r="O90" s="26">
        <f>M90-I90</f>
        <v>0</v>
      </c>
      <c r="P90" s="26">
        <f>O90*L90*K90</f>
        <v>0</v>
      </c>
      <c r="Q90" s="26">
        <f>N90-J90</f>
        <v>0</v>
      </c>
      <c r="R90" s="27"/>
    </row>
    <row r="91" spans="1:18" s="28" customFormat="1" ht="15" customHeight="1">
      <c r="A91" s="202" t="s">
        <v>122</v>
      </c>
      <c r="B91" s="203"/>
      <c r="C91" s="203"/>
      <c r="D91" s="203"/>
      <c r="E91" s="204"/>
      <c r="F91" s="50" t="s">
        <v>30</v>
      </c>
      <c r="G91" s="43"/>
      <c r="H91" s="44"/>
      <c r="I91" s="42"/>
      <c r="J91" s="45">
        <f>H91*I91*G91</f>
        <v>0</v>
      </c>
      <c r="K91" s="30"/>
      <c r="L91" s="31"/>
      <c r="M91" s="30"/>
      <c r="N91" s="46">
        <f>M91*L91*K91</f>
        <v>0</v>
      </c>
      <c r="O91" s="26">
        <f>M91-I91</f>
        <v>0</v>
      </c>
      <c r="P91" s="26">
        <f>O91*L91*K91</f>
        <v>0</v>
      </c>
      <c r="Q91" s="26">
        <f>N91-J91</f>
        <v>0</v>
      </c>
      <c r="R91" s="27"/>
    </row>
    <row r="92" spans="1:18" s="28" customFormat="1" ht="15.75" customHeight="1">
      <c r="A92" s="149" t="s">
        <v>86</v>
      </c>
      <c r="B92" s="150"/>
      <c r="C92" s="150"/>
      <c r="D92" s="150"/>
      <c r="E92" s="151"/>
      <c r="F92" s="52"/>
      <c r="G92" s="21"/>
      <c r="H92" s="21"/>
      <c r="I92" s="53"/>
      <c r="J92" s="22">
        <f>SUM(J88:J91)</f>
        <v>0</v>
      </c>
      <c r="K92" s="23"/>
      <c r="L92" s="23"/>
      <c r="M92" s="24"/>
      <c r="N92" s="32">
        <f>SUM(N88:N91)</f>
        <v>0</v>
      </c>
      <c r="O92" s="26">
        <f>M92-I92</f>
        <v>0</v>
      </c>
      <c r="P92" s="26">
        <f>O92*L92*K92</f>
        <v>0</v>
      </c>
      <c r="Q92" s="49">
        <f>N92-J92</f>
        <v>0</v>
      </c>
      <c r="R92" s="27"/>
    </row>
    <row r="93" spans="1:18" s="28" customFormat="1" ht="15" customHeight="1">
      <c r="A93" s="36">
        <v>8</v>
      </c>
      <c r="B93" s="152" t="s">
        <v>123</v>
      </c>
      <c r="C93" s="153"/>
      <c r="D93" s="153"/>
      <c r="E93" s="1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</row>
    <row r="94" spans="1:18" s="28" customFormat="1" ht="13.2">
      <c r="A94" s="167"/>
      <c r="B94" s="168"/>
      <c r="C94" s="168"/>
      <c r="D94" s="168"/>
      <c r="E94" s="169"/>
      <c r="F94" s="35"/>
      <c r="G94" s="18" t="s">
        <v>34</v>
      </c>
      <c r="H94" s="18" t="s">
        <v>34</v>
      </c>
      <c r="I94" s="18" t="s">
        <v>34</v>
      </c>
      <c r="J94" s="37" t="s">
        <v>34</v>
      </c>
      <c r="K94" s="36" t="s">
        <v>35</v>
      </c>
      <c r="L94" s="36" t="s">
        <v>35</v>
      </c>
      <c r="M94" s="36" t="s">
        <v>36</v>
      </c>
      <c r="N94" s="37" t="s">
        <v>37</v>
      </c>
      <c r="O94" s="18" t="s">
        <v>38</v>
      </c>
      <c r="P94" s="18" t="s">
        <v>39</v>
      </c>
      <c r="Q94" s="38" t="s">
        <v>40</v>
      </c>
      <c r="R94" s="18" t="s">
        <v>28</v>
      </c>
    </row>
    <row r="95" spans="1:18" s="28" customFormat="1" ht="38.4">
      <c r="A95" s="159"/>
      <c r="B95" s="160"/>
      <c r="C95" s="160"/>
      <c r="D95" s="160"/>
      <c r="E95" s="161"/>
      <c r="F95" s="39" t="s">
        <v>42</v>
      </c>
      <c r="G95" s="39" t="s">
        <v>71</v>
      </c>
      <c r="H95" s="39" t="s">
        <v>62</v>
      </c>
      <c r="I95" s="39" t="s">
        <v>45</v>
      </c>
      <c r="J95" s="40" t="s">
        <v>46</v>
      </c>
      <c r="K95" s="39" t="s">
        <v>72</v>
      </c>
      <c r="L95" s="39" t="s">
        <v>64</v>
      </c>
      <c r="M95" s="39" t="s">
        <v>49</v>
      </c>
      <c r="N95" s="40" t="s">
        <v>50</v>
      </c>
      <c r="O95" s="39" t="s">
        <v>51</v>
      </c>
      <c r="P95" s="39" t="s">
        <v>39</v>
      </c>
      <c r="Q95" s="39" t="s">
        <v>52</v>
      </c>
      <c r="R95" s="41"/>
    </row>
    <row r="96" spans="1:18" s="28" customFormat="1" ht="13.2" hidden="1">
      <c r="A96" s="213" t="s">
        <v>124</v>
      </c>
      <c r="B96" s="213"/>
      <c r="C96" s="213"/>
      <c r="D96" s="213"/>
      <c r="E96" s="214"/>
      <c r="F96" s="20" t="s">
        <v>30</v>
      </c>
      <c r="G96" s="43"/>
      <c r="H96" s="44"/>
      <c r="I96" s="42"/>
      <c r="J96" s="45"/>
      <c r="K96" s="30"/>
      <c r="L96" s="31"/>
      <c r="M96" s="30"/>
      <c r="N96" s="46">
        <f>M96*L96*K96</f>
        <v>0</v>
      </c>
      <c r="O96" s="26">
        <f t="shared" ref="O96:O101" si="15">M96-I96</f>
        <v>0</v>
      </c>
      <c r="P96" s="26">
        <f t="shared" ref="P96:P101" si="16">O96*L96*K96</f>
        <v>0</v>
      </c>
      <c r="Q96" s="26">
        <f t="shared" ref="Q96:Q102" si="17">N96-J96</f>
        <v>0</v>
      </c>
      <c r="R96" s="51"/>
    </row>
    <row r="97" spans="1:18" s="28" customFormat="1" ht="15.75" customHeight="1">
      <c r="A97" s="126" t="s">
        <v>125</v>
      </c>
      <c r="B97" s="126"/>
      <c r="C97" s="126"/>
      <c r="D97" s="126"/>
      <c r="E97" s="127"/>
      <c r="F97" s="50" t="s">
        <v>30</v>
      </c>
      <c r="G97" s="43">
        <v>1</v>
      </c>
      <c r="H97" s="44">
        <v>1</v>
      </c>
      <c r="I97" s="42">
        <v>500</v>
      </c>
      <c r="J97" s="45">
        <f>H97*I97*G97</f>
        <v>500</v>
      </c>
      <c r="K97" s="30">
        <v>1</v>
      </c>
      <c r="L97" s="31">
        <v>1</v>
      </c>
      <c r="M97" s="30">
        <v>500</v>
      </c>
      <c r="N97" s="46">
        <f>M97*L97*K97</f>
        <v>500</v>
      </c>
      <c r="O97" s="26">
        <f t="shared" si="15"/>
        <v>0</v>
      </c>
      <c r="P97" s="26">
        <f t="shared" si="16"/>
        <v>0</v>
      </c>
      <c r="Q97" s="26">
        <f t="shared" si="17"/>
        <v>0</v>
      </c>
      <c r="R97" s="27"/>
    </row>
    <row r="98" spans="1:18" s="28" customFormat="1" ht="13.2" hidden="1">
      <c r="A98" s="126" t="s">
        <v>126</v>
      </c>
      <c r="B98" s="126"/>
      <c r="C98" s="126"/>
      <c r="D98" s="126"/>
      <c r="E98" s="127"/>
      <c r="F98" s="50" t="s">
        <v>30</v>
      </c>
      <c r="G98" s="43"/>
      <c r="H98" s="44"/>
      <c r="I98" s="42"/>
      <c r="J98" s="45"/>
      <c r="K98" s="30"/>
      <c r="L98" s="31"/>
      <c r="M98" s="30"/>
      <c r="N98" s="46">
        <f>M98*L98*K98</f>
        <v>0</v>
      </c>
      <c r="O98" s="26">
        <f t="shared" si="15"/>
        <v>0</v>
      </c>
      <c r="P98" s="26">
        <f t="shared" si="16"/>
        <v>0</v>
      </c>
      <c r="Q98" s="26">
        <f t="shared" si="17"/>
        <v>0</v>
      </c>
      <c r="R98" s="27"/>
    </row>
    <row r="99" spans="1:18" s="28" customFormat="1" ht="15.75" hidden="1" customHeight="1">
      <c r="A99" s="208" t="s">
        <v>127</v>
      </c>
      <c r="B99" s="208"/>
      <c r="C99" s="208"/>
      <c r="D99" s="208"/>
      <c r="E99" s="209"/>
      <c r="F99" s="50" t="s">
        <v>30</v>
      </c>
      <c r="G99" s="43"/>
      <c r="H99" s="44"/>
      <c r="I99" s="42"/>
      <c r="J99" s="76"/>
      <c r="K99" s="30"/>
      <c r="L99" s="31"/>
      <c r="M99" s="30"/>
      <c r="N99" s="77">
        <f>M99*L99*K99</f>
        <v>0</v>
      </c>
      <c r="O99" s="26">
        <f t="shared" si="15"/>
        <v>0</v>
      </c>
      <c r="P99" s="26">
        <f t="shared" si="16"/>
        <v>0</v>
      </c>
      <c r="Q99" s="26">
        <f t="shared" si="17"/>
        <v>0</v>
      </c>
      <c r="R99" s="27"/>
    </row>
    <row r="100" spans="1:18" s="28" customFormat="1" ht="14.25" customHeight="1">
      <c r="A100" s="182" t="s">
        <v>128</v>
      </c>
      <c r="B100" s="182"/>
      <c r="C100" s="182"/>
      <c r="D100" s="182"/>
      <c r="E100" s="182"/>
      <c r="F100" s="29">
        <v>0.08</v>
      </c>
      <c r="G100" s="21"/>
      <c r="H100" s="21"/>
      <c r="I100" s="21"/>
      <c r="J100" s="22">
        <f>(J66+J73+J84+J92)*F100</f>
        <v>152.4</v>
      </c>
      <c r="K100" s="39"/>
      <c r="L100" s="48"/>
      <c r="M100" s="39"/>
      <c r="N100" s="32">
        <f>(N66+N73+N84+N92)*F100</f>
        <v>123.60000000000001</v>
      </c>
      <c r="O100" s="26">
        <f t="shared" si="15"/>
        <v>0</v>
      </c>
      <c r="P100" s="26">
        <f t="shared" si="16"/>
        <v>0</v>
      </c>
      <c r="Q100" s="26">
        <f t="shared" si="17"/>
        <v>-28.799999999999997</v>
      </c>
      <c r="R100" s="27"/>
    </row>
    <row r="101" spans="1:18" s="28" customFormat="1" ht="15.75" customHeight="1">
      <c r="A101" s="149" t="s">
        <v>129</v>
      </c>
      <c r="B101" s="150"/>
      <c r="C101" s="150"/>
      <c r="D101" s="150"/>
      <c r="E101" s="151"/>
      <c r="F101" s="52"/>
      <c r="G101" s="21"/>
      <c r="H101" s="21"/>
      <c r="I101" s="53"/>
      <c r="J101" s="22">
        <f>SUM(J96:J100)+J50+J17</f>
        <v>3772.4</v>
      </c>
      <c r="K101" s="21"/>
      <c r="L101" s="21"/>
      <c r="M101" s="53"/>
      <c r="N101" s="32">
        <f>SUM(N96:N100)+N50+N17</f>
        <v>3743.6</v>
      </c>
      <c r="O101" s="26">
        <f t="shared" si="15"/>
        <v>0</v>
      </c>
      <c r="P101" s="26">
        <f t="shared" si="16"/>
        <v>0</v>
      </c>
      <c r="Q101" s="49">
        <f t="shared" si="17"/>
        <v>-28.800000000000182</v>
      </c>
      <c r="R101" s="27"/>
    </row>
    <row r="102" spans="1:18" s="28" customFormat="1" ht="15.75" customHeight="1">
      <c r="A102" s="149" t="s">
        <v>130</v>
      </c>
      <c r="B102" s="150"/>
      <c r="C102" s="150"/>
      <c r="D102" s="150"/>
      <c r="E102" s="151"/>
      <c r="F102" s="29">
        <v>0.06</v>
      </c>
      <c r="G102" s="21"/>
      <c r="H102" s="21"/>
      <c r="I102" s="53"/>
      <c r="J102" s="22">
        <f>(J26+J33+J49+J66+J73+J84+J92+J101+H126)*F102</f>
        <v>2680.6439999999998</v>
      </c>
      <c r="K102" s="21"/>
      <c r="L102" s="21"/>
      <c r="M102" s="53"/>
      <c r="N102" s="32">
        <f>(N26+N33+N49+N66+N73+N84+N92+N101)*F102</f>
        <v>2657.3159999999998</v>
      </c>
      <c r="O102" s="26"/>
      <c r="P102" s="26"/>
      <c r="Q102" s="49">
        <f t="shared" si="17"/>
        <v>-23.327999999999975</v>
      </c>
      <c r="R102" s="27"/>
    </row>
    <row r="103" spans="1:18" s="28" customFormat="1" ht="15" hidden="1" customHeight="1">
      <c r="A103" s="36">
        <v>9</v>
      </c>
      <c r="B103" s="152" t="s">
        <v>131</v>
      </c>
      <c r="C103" s="153"/>
      <c r="D103" s="153"/>
      <c r="E103" s="1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1:18" s="28" customFormat="1" ht="12.75" hidden="1" customHeight="1">
      <c r="A104" s="210"/>
      <c r="B104" s="211"/>
      <c r="C104" s="211"/>
      <c r="D104" s="211"/>
      <c r="E104" s="212"/>
      <c r="F104" s="35"/>
      <c r="G104" s="35"/>
      <c r="H104" s="35"/>
      <c r="I104" s="35"/>
      <c r="J104" s="37"/>
      <c r="K104" s="36" t="s">
        <v>35</v>
      </c>
      <c r="L104" s="36" t="s">
        <v>35</v>
      </c>
      <c r="M104" s="36" t="s">
        <v>36</v>
      </c>
      <c r="N104" s="18" t="s">
        <v>37</v>
      </c>
      <c r="O104" s="18"/>
      <c r="P104" s="18" t="s">
        <v>39</v>
      </c>
      <c r="Q104" s="38"/>
      <c r="R104" s="18" t="s">
        <v>28</v>
      </c>
    </row>
    <row r="105" spans="1:18" s="28" customFormat="1" ht="38.4" hidden="1">
      <c r="A105" s="229" t="s">
        <v>132</v>
      </c>
      <c r="B105" s="230"/>
      <c r="C105" s="230"/>
      <c r="D105" s="230"/>
      <c r="E105" s="231"/>
      <c r="F105" s="39"/>
      <c r="G105" s="39"/>
      <c r="H105" s="78" t="s">
        <v>133</v>
      </c>
      <c r="I105" s="35"/>
      <c r="J105" s="40"/>
      <c r="K105" s="39" t="s">
        <v>72</v>
      </c>
      <c r="L105" s="39" t="s">
        <v>64</v>
      </c>
      <c r="M105" s="39" t="s">
        <v>49</v>
      </c>
      <c r="N105" s="39" t="s">
        <v>50</v>
      </c>
      <c r="O105" s="39"/>
      <c r="P105" s="39" t="s">
        <v>39</v>
      </c>
      <c r="Q105" s="40"/>
      <c r="R105" s="41"/>
    </row>
    <row r="106" spans="1:18" s="28" customFormat="1" ht="14.25" hidden="1" customHeight="1">
      <c r="A106" s="232" t="s">
        <v>134</v>
      </c>
      <c r="B106" s="233"/>
      <c r="C106" s="233"/>
      <c r="D106" s="233"/>
      <c r="E106" s="234"/>
      <c r="F106" s="79" t="s">
        <v>30</v>
      </c>
      <c r="G106" s="80"/>
      <c r="H106" s="81"/>
      <c r="I106" s="81"/>
      <c r="J106" s="82"/>
      <c r="K106" s="30"/>
      <c r="L106" s="30"/>
      <c r="M106" s="30"/>
      <c r="N106" s="83">
        <f>L106*M106*K106</f>
        <v>0</v>
      </c>
      <c r="O106" s="84"/>
      <c r="P106" s="26">
        <f t="shared" ref="P106:P112" si="18">N106</f>
        <v>0</v>
      </c>
      <c r="Q106" s="82"/>
      <c r="R106" s="27"/>
    </row>
    <row r="107" spans="1:18" s="28" customFormat="1" ht="13.2" hidden="1">
      <c r="A107" s="232" t="s">
        <v>135</v>
      </c>
      <c r="B107" s="233"/>
      <c r="C107" s="233"/>
      <c r="D107" s="233"/>
      <c r="E107" s="234"/>
      <c r="F107" s="79" t="s">
        <v>30</v>
      </c>
      <c r="G107" s="80"/>
      <c r="H107" s="81"/>
      <c r="I107" s="81"/>
      <c r="J107" s="82"/>
      <c r="K107" s="30"/>
      <c r="L107" s="30"/>
      <c r="M107" s="30"/>
      <c r="N107" s="83">
        <f>L107*M107*K107</f>
        <v>0</v>
      </c>
      <c r="O107" s="84"/>
      <c r="P107" s="26">
        <f t="shared" si="18"/>
        <v>0</v>
      </c>
      <c r="Q107" s="82"/>
      <c r="R107" s="27"/>
    </row>
    <row r="108" spans="1:18" s="28" customFormat="1" ht="15.75" hidden="1" customHeight="1">
      <c r="A108" s="235" t="s">
        <v>136</v>
      </c>
      <c r="B108" s="236"/>
      <c r="C108" s="236"/>
      <c r="D108" s="236"/>
      <c r="E108" s="237"/>
      <c r="F108" s="79" t="s">
        <v>30</v>
      </c>
      <c r="G108" s="80"/>
      <c r="H108" s="81"/>
      <c r="I108" s="81"/>
      <c r="J108" s="82"/>
      <c r="K108" s="30"/>
      <c r="L108" s="30"/>
      <c r="M108" s="30"/>
      <c r="N108" s="83">
        <f>L108*M108*K108</f>
        <v>0</v>
      </c>
      <c r="O108" s="84"/>
      <c r="P108" s="26">
        <f t="shared" si="18"/>
        <v>0</v>
      </c>
      <c r="Q108" s="82"/>
      <c r="R108" s="27"/>
    </row>
    <row r="109" spans="1:18" s="28" customFormat="1" ht="13.5" hidden="1" customHeight="1">
      <c r="A109" s="215" t="s">
        <v>137</v>
      </c>
      <c r="B109" s="216"/>
      <c r="C109" s="216"/>
      <c r="D109" s="216"/>
      <c r="E109" s="217"/>
      <c r="F109" s="79" t="s">
        <v>30</v>
      </c>
      <c r="G109" s="80"/>
      <c r="H109" s="81"/>
      <c r="I109" s="81"/>
      <c r="J109" s="85">
        <f>G109*H109*I109</f>
        <v>0</v>
      </c>
      <c r="K109" s="30"/>
      <c r="L109" s="30"/>
      <c r="M109" s="30"/>
      <c r="N109" s="83">
        <f>L109*M109*K109</f>
        <v>0</v>
      </c>
      <c r="O109" s="84"/>
      <c r="P109" s="26">
        <f t="shared" si="18"/>
        <v>0</v>
      </c>
      <c r="Q109" s="82"/>
      <c r="R109" s="27"/>
    </row>
    <row r="110" spans="1:18" s="28" customFormat="1" ht="13.5" hidden="1" customHeight="1">
      <c r="A110" s="218" t="s">
        <v>138</v>
      </c>
      <c r="B110" s="219"/>
      <c r="C110" s="219"/>
      <c r="D110" s="219"/>
      <c r="E110" s="220"/>
      <c r="F110" s="86"/>
      <c r="G110" s="80"/>
      <c r="H110" s="81"/>
      <c r="I110" s="81"/>
      <c r="J110" s="82"/>
      <c r="K110" s="30" t="s">
        <v>139</v>
      </c>
      <c r="L110" s="30" t="s">
        <v>139</v>
      </c>
      <c r="M110" s="30" t="s">
        <v>139</v>
      </c>
      <c r="N110" s="87">
        <f>SUM(N106:N109)*F110</f>
        <v>0</v>
      </c>
      <c r="O110" s="84"/>
      <c r="P110" s="26">
        <f t="shared" si="18"/>
        <v>0</v>
      </c>
      <c r="Q110" s="82"/>
      <c r="R110" s="27"/>
    </row>
    <row r="111" spans="1:18" s="28" customFormat="1" ht="13.5" hidden="1" customHeight="1">
      <c r="A111" s="215" t="s">
        <v>140</v>
      </c>
      <c r="B111" s="216"/>
      <c r="C111" s="216"/>
      <c r="D111" s="216"/>
      <c r="E111" s="217"/>
      <c r="F111" s="79" t="s">
        <v>30</v>
      </c>
      <c r="G111" s="80"/>
      <c r="H111" s="81"/>
      <c r="I111" s="81"/>
      <c r="J111" s="85"/>
      <c r="K111" s="30"/>
      <c r="L111" s="30"/>
      <c r="M111" s="30"/>
      <c r="N111" s="83">
        <f>L111*M111*K111</f>
        <v>0</v>
      </c>
      <c r="O111" s="84"/>
      <c r="P111" s="26">
        <f t="shared" si="18"/>
        <v>0</v>
      </c>
      <c r="Q111" s="82"/>
      <c r="R111" s="47"/>
    </row>
    <row r="112" spans="1:18" s="28" customFormat="1" ht="13.5" hidden="1" customHeight="1">
      <c r="A112" s="218" t="s">
        <v>141</v>
      </c>
      <c r="B112" s="219"/>
      <c r="C112" s="219"/>
      <c r="D112" s="219"/>
      <c r="E112" s="220"/>
      <c r="F112" s="88">
        <v>0.08</v>
      </c>
      <c r="G112" s="39"/>
      <c r="H112" s="48"/>
      <c r="I112" s="48"/>
      <c r="J112" s="89">
        <f>(J109+J111)*F112</f>
        <v>0</v>
      </c>
      <c r="K112" s="30" t="s">
        <v>139</v>
      </c>
      <c r="L112" s="30" t="s">
        <v>139</v>
      </c>
      <c r="M112" s="30" t="s">
        <v>139</v>
      </c>
      <c r="N112" s="87">
        <f>SUM(N111:N111)*F112</f>
        <v>0</v>
      </c>
      <c r="O112" s="84"/>
      <c r="P112" s="26">
        <f t="shared" si="18"/>
        <v>0</v>
      </c>
      <c r="Q112" s="82"/>
      <c r="R112" s="27"/>
    </row>
    <row r="113" spans="1:19" s="28" customFormat="1" ht="16.5" hidden="1" customHeight="1">
      <c r="A113" s="149" t="s">
        <v>142</v>
      </c>
      <c r="B113" s="150"/>
      <c r="C113" s="150"/>
      <c r="D113" s="150"/>
      <c r="E113" s="151"/>
      <c r="F113" s="52"/>
      <c r="G113" s="21"/>
      <c r="H113" s="21"/>
      <c r="I113" s="53"/>
      <c r="J113" s="90">
        <f>SUM(J106:J112)</f>
        <v>0</v>
      </c>
      <c r="K113" s="23" t="s">
        <v>139</v>
      </c>
      <c r="L113" s="23" t="s">
        <v>139</v>
      </c>
      <c r="M113" s="24" t="s">
        <v>139</v>
      </c>
      <c r="N113" s="87">
        <f>SUM(N106:N112)</f>
        <v>0</v>
      </c>
      <c r="O113" s="91"/>
      <c r="P113" s="49">
        <f>SUM(P106:P112)</f>
        <v>0</v>
      </c>
      <c r="Q113" s="92"/>
      <c r="R113" s="27"/>
    </row>
    <row r="114" spans="1:19" s="28" customFormat="1" ht="13.8" thickBot="1">
      <c r="A114" s="93"/>
      <c r="B114" s="93"/>
      <c r="C114" s="93"/>
      <c r="D114" s="93"/>
      <c r="E114" s="94"/>
    </row>
    <row r="115" spans="1:19" ht="16.2" thickBot="1">
      <c r="F115" s="221" t="s">
        <v>143</v>
      </c>
      <c r="G115" s="222"/>
      <c r="H115" s="223" t="s">
        <v>34</v>
      </c>
      <c r="I115" s="224"/>
      <c r="J115" s="224"/>
      <c r="K115" s="225"/>
      <c r="L115" s="226" t="s">
        <v>144</v>
      </c>
      <c r="M115" s="227"/>
      <c r="N115" s="227"/>
      <c r="O115" s="228"/>
      <c r="P115" s="95" t="s">
        <v>40</v>
      </c>
    </row>
    <row r="116" spans="1:19" ht="24.75" customHeight="1">
      <c r="F116" s="238"/>
      <c r="G116" s="239"/>
      <c r="H116" s="240" t="s">
        <v>145</v>
      </c>
      <c r="I116" s="241"/>
      <c r="J116" s="242" t="s">
        <v>146</v>
      </c>
      <c r="K116" s="243"/>
      <c r="L116" s="240" t="s">
        <v>147</v>
      </c>
      <c r="M116" s="241"/>
      <c r="N116" s="242" t="s">
        <v>148</v>
      </c>
      <c r="O116" s="243"/>
      <c r="P116" s="96" t="s">
        <v>149</v>
      </c>
    </row>
    <row r="117" spans="1:19">
      <c r="F117" s="244" t="s">
        <v>150</v>
      </c>
      <c r="G117" s="245"/>
      <c r="H117" s="246">
        <f>J26</f>
        <v>0</v>
      </c>
      <c r="I117" s="247"/>
      <c r="J117" s="248">
        <f>H117/$O$6/$O$5</f>
        <v>0</v>
      </c>
      <c r="K117" s="247"/>
      <c r="L117" s="249">
        <f>N26</f>
        <v>0</v>
      </c>
      <c r="M117" s="250"/>
      <c r="N117" s="251" t="e">
        <f t="shared" ref="N117:N127" si="19">L117/$P$6/$P$5</f>
        <v>#DIV/0!</v>
      </c>
      <c r="O117" s="252"/>
      <c r="P117" s="97">
        <f t="shared" ref="P117:P126" si="20">L117-H117</f>
        <v>0</v>
      </c>
    </row>
    <row r="118" spans="1:19">
      <c r="F118" s="244" t="s">
        <v>151</v>
      </c>
      <c r="G118" s="245"/>
      <c r="H118" s="246">
        <f>J33</f>
        <v>9000</v>
      </c>
      <c r="I118" s="247"/>
      <c r="J118" s="248">
        <f>H118/$O$6/$O$5</f>
        <v>180</v>
      </c>
      <c r="K118" s="247"/>
      <c r="L118" s="249">
        <f>N33</f>
        <v>9000</v>
      </c>
      <c r="M118" s="250"/>
      <c r="N118" s="251" t="e">
        <f t="shared" si="19"/>
        <v>#DIV/0!</v>
      </c>
      <c r="O118" s="252"/>
      <c r="P118" s="97">
        <f t="shared" si="20"/>
        <v>0</v>
      </c>
    </row>
    <row r="119" spans="1:19">
      <c r="F119" s="244" t="s">
        <v>152</v>
      </c>
      <c r="G119" s="245"/>
      <c r="H119" s="246">
        <f>J49</f>
        <v>30000</v>
      </c>
      <c r="I119" s="247"/>
      <c r="J119" s="248">
        <f t="shared" ref="J119:J123" si="21">H119/$O$6/$O$5</f>
        <v>600</v>
      </c>
      <c r="K119" s="247"/>
      <c r="L119" s="249">
        <f>N49</f>
        <v>30000</v>
      </c>
      <c r="M119" s="250"/>
      <c r="N119" s="251" t="e">
        <f t="shared" si="19"/>
        <v>#DIV/0!</v>
      </c>
      <c r="O119" s="252"/>
      <c r="P119" s="97">
        <f t="shared" si="20"/>
        <v>0</v>
      </c>
    </row>
    <row r="120" spans="1:19">
      <c r="F120" s="244" t="s">
        <v>153</v>
      </c>
      <c r="G120" s="245"/>
      <c r="H120" s="246">
        <f>J66</f>
        <v>0</v>
      </c>
      <c r="I120" s="247"/>
      <c r="J120" s="248">
        <f t="shared" si="21"/>
        <v>0</v>
      </c>
      <c r="K120" s="247"/>
      <c r="L120" s="249">
        <f>N66</f>
        <v>0</v>
      </c>
      <c r="M120" s="250"/>
      <c r="N120" s="251" t="e">
        <f t="shared" si="19"/>
        <v>#DIV/0!</v>
      </c>
      <c r="O120" s="252"/>
      <c r="P120" s="97">
        <f t="shared" si="20"/>
        <v>0</v>
      </c>
    </row>
    <row r="121" spans="1:19">
      <c r="F121" s="244" t="s">
        <v>154</v>
      </c>
      <c r="G121" s="245"/>
      <c r="H121" s="246">
        <f>J73</f>
        <v>0</v>
      </c>
      <c r="I121" s="247"/>
      <c r="J121" s="248">
        <f t="shared" si="21"/>
        <v>0</v>
      </c>
      <c r="K121" s="247"/>
      <c r="L121" s="249">
        <f>N73</f>
        <v>0</v>
      </c>
      <c r="M121" s="250"/>
      <c r="N121" s="251" t="e">
        <f t="shared" si="19"/>
        <v>#DIV/0!</v>
      </c>
      <c r="O121" s="252"/>
      <c r="P121" s="97">
        <f t="shared" si="20"/>
        <v>0</v>
      </c>
    </row>
    <row r="122" spans="1:19">
      <c r="F122" s="244" t="s">
        <v>155</v>
      </c>
      <c r="G122" s="245"/>
      <c r="H122" s="246">
        <f>J84</f>
        <v>1905</v>
      </c>
      <c r="I122" s="247"/>
      <c r="J122" s="248">
        <f t="shared" si="21"/>
        <v>38.1</v>
      </c>
      <c r="K122" s="247"/>
      <c r="L122" s="249">
        <f>N84</f>
        <v>1545</v>
      </c>
      <c r="M122" s="250"/>
      <c r="N122" s="251" t="e">
        <f t="shared" si="19"/>
        <v>#DIV/0!</v>
      </c>
      <c r="O122" s="252"/>
      <c r="P122" s="97">
        <f t="shared" si="20"/>
        <v>-360</v>
      </c>
    </row>
    <row r="123" spans="1:19">
      <c r="F123" s="244" t="s">
        <v>156</v>
      </c>
      <c r="G123" s="245"/>
      <c r="H123" s="246">
        <f>J92</f>
        <v>0</v>
      </c>
      <c r="I123" s="247"/>
      <c r="J123" s="248">
        <f t="shared" si="21"/>
        <v>0</v>
      </c>
      <c r="K123" s="247"/>
      <c r="L123" s="249">
        <f>N92</f>
        <v>0</v>
      </c>
      <c r="M123" s="250"/>
      <c r="N123" s="251" t="e">
        <f t="shared" si="19"/>
        <v>#DIV/0!</v>
      </c>
      <c r="O123" s="252"/>
      <c r="P123" s="97">
        <f t="shared" si="20"/>
        <v>0</v>
      </c>
    </row>
    <row r="124" spans="1:19">
      <c r="F124" s="244" t="s">
        <v>157</v>
      </c>
      <c r="G124" s="245"/>
      <c r="H124" s="246">
        <f>J101</f>
        <v>3772.4</v>
      </c>
      <c r="I124" s="247"/>
      <c r="J124" s="248">
        <f>H124/O6/O5</f>
        <v>75.448000000000008</v>
      </c>
      <c r="K124" s="247"/>
      <c r="L124" s="249">
        <f>N101</f>
        <v>3743.6</v>
      </c>
      <c r="M124" s="250"/>
      <c r="N124" s="251" t="e">
        <f t="shared" si="19"/>
        <v>#DIV/0!</v>
      </c>
      <c r="O124" s="252"/>
      <c r="P124" s="97">
        <f t="shared" si="20"/>
        <v>-28.800000000000182</v>
      </c>
    </row>
    <row r="125" spans="1:19">
      <c r="F125" s="244" t="s">
        <v>158</v>
      </c>
      <c r="G125" s="245"/>
      <c r="H125" s="246">
        <f>J102</f>
        <v>2680.6439999999998</v>
      </c>
      <c r="I125" s="247"/>
      <c r="J125" s="248">
        <f>H125/O6</f>
        <v>53.612879999999997</v>
      </c>
      <c r="K125" s="247"/>
      <c r="L125" s="249">
        <f>N102</f>
        <v>2657.3159999999998</v>
      </c>
      <c r="M125" s="250"/>
      <c r="N125" s="251" t="e">
        <f t="shared" si="19"/>
        <v>#DIV/0!</v>
      </c>
      <c r="O125" s="252"/>
      <c r="P125" s="97">
        <f t="shared" si="20"/>
        <v>-23.327999999999975</v>
      </c>
    </row>
    <row r="126" spans="1:19">
      <c r="F126" s="244" t="s">
        <v>159</v>
      </c>
      <c r="G126" s="245"/>
      <c r="H126" s="253">
        <f>J113</f>
        <v>0</v>
      </c>
      <c r="I126" s="254"/>
      <c r="J126" s="255">
        <f>H126/O6</f>
        <v>0</v>
      </c>
      <c r="K126" s="256"/>
      <c r="L126" s="249">
        <f>N113</f>
        <v>0</v>
      </c>
      <c r="M126" s="250"/>
      <c r="N126" s="251" t="e">
        <f t="shared" si="19"/>
        <v>#DIV/0!</v>
      </c>
      <c r="O126" s="252"/>
      <c r="P126" s="97">
        <f t="shared" si="20"/>
        <v>0</v>
      </c>
    </row>
    <row r="127" spans="1:19" ht="16.2" thickBot="1">
      <c r="F127" s="244" t="s">
        <v>160</v>
      </c>
      <c r="G127" s="245"/>
      <c r="H127" s="257">
        <f>SUM(H117:I126)</f>
        <v>47358.044000000002</v>
      </c>
      <c r="I127" s="258"/>
      <c r="J127" s="259">
        <f>SUM(J117:K125)</f>
        <v>947.16088000000002</v>
      </c>
      <c r="K127" s="260"/>
      <c r="L127" s="261">
        <f>SUM(L117:M126)</f>
        <v>46945.915999999997</v>
      </c>
      <c r="M127" s="262"/>
      <c r="N127" s="251" t="e">
        <f t="shared" si="19"/>
        <v>#DIV/0!</v>
      </c>
      <c r="O127" s="252"/>
      <c r="P127" s="98">
        <f>SUM(P117:P126)</f>
        <v>-412.12800000000016</v>
      </c>
    </row>
    <row r="128" spans="1:19">
      <c r="S128" s="99"/>
    </row>
  </sheetData>
  <sheetProtection insertRows="0" selectLockedCells="1"/>
  <protectedRanges>
    <protectedRange password="CE28" sqref="F4:K13" name="区域1" securityDescriptor=""/>
    <protectedRange password="CE28" sqref="F14:K14" name="区域1_2" securityDescriptor=""/>
  </protectedRanges>
  <mergeCells count="189">
    <mergeCell ref="F126:G126"/>
    <mergeCell ref="H126:I126"/>
    <mergeCell ref="J126:K126"/>
    <mergeCell ref="L126:M126"/>
    <mergeCell ref="N126:O126"/>
    <mergeCell ref="F127:G127"/>
    <mergeCell ref="H127:I127"/>
    <mergeCell ref="J127:K127"/>
    <mergeCell ref="L127:M127"/>
    <mergeCell ref="N127:O127"/>
    <mergeCell ref="F124:G124"/>
    <mergeCell ref="H124:I124"/>
    <mergeCell ref="J124:K124"/>
    <mergeCell ref="L124:M124"/>
    <mergeCell ref="N124:O124"/>
    <mergeCell ref="F125:G125"/>
    <mergeCell ref="H125:I125"/>
    <mergeCell ref="J125:K125"/>
    <mergeCell ref="L125:M125"/>
    <mergeCell ref="N125:O125"/>
    <mergeCell ref="F122:G122"/>
    <mergeCell ref="H122:I122"/>
    <mergeCell ref="J122:K122"/>
    <mergeCell ref="L122:M122"/>
    <mergeCell ref="N122:O122"/>
    <mergeCell ref="F123:G123"/>
    <mergeCell ref="H123:I123"/>
    <mergeCell ref="J123:K123"/>
    <mergeCell ref="L123:M123"/>
    <mergeCell ref="N123:O123"/>
    <mergeCell ref="F120:G120"/>
    <mergeCell ref="H120:I120"/>
    <mergeCell ref="J120:K120"/>
    <mergeCell ref="L120:M120"/>
    <mergeCell ref="N120:O120"/>
    <mergeCell ref="F121:G121"/>
    <mergeCell ref="H121:I121"/>
    <mergeCell ref="J121:K121"/>
    <mergeCell ref="L121:M121"/>
    <mergeCell ref="N121:O121"/>
    <mergeCell ref="F118:G118"/>
    <mergeCell ref="H118:I118"/>
    <mergeCell ref="J118:K118"/>
    <mergeCell ref="L118:M118"/>
    <mergeCell ref="N118:O118"/>
    <mergeCell ref="F119:G119"/>
    <mergeCell ref="H119:I119"/>
    <mergeCell ref="J119:K119"/>
    <mergeCell ref="L119:M119"/>
    <mergeCell ref="N119:O119"/>
    <mergeCell ref="F116:G116"/>
    <mergeCell ref="H116:I116"/>
    <mergeCell ref="J116:K116"/>
    <mergeCell ref="L116:M116"/>
    <mergeCell ref="N116:O116"/>
    <mergeCell ref="F117:G117"/>
    <mergeCell ref="H117:I117"/>
    <mergeCell ref="J117:K117"/>
    <mergeCell ref="L117:M117"/>
    <mergeCell ref="N117:O117"/>
    <mergeCell ref="A111:E111"/>
    <mergeCell ref="A112:E112"/>
    <mergeCell ref="A113:E113"/>
    <mergeCell ref="F115:G115"/>
    <mergeCell ref="H115:K115"/>
    <mergeCell ref="L115:O115"/>
    <mergeCell ref="A105:E105"/>
    <mergeCell ref="A106:E106"/>
    <mergeCell ref="A107:E107"/>
    <mergeCell ref="A108:E108"/>
    <mergeCell ref="A109:E109"/>
    <mergeCell ref="A110:E110"/>
    <mergeCell ref="A99:E99"/>
    <mergeCell ref="A100:E100"/>
    <mergeCell ref="A101:E101"/>
    <mergeCell ref="A102:E102"/>
    <mergeCell ref="B103:E103"/>
    <mergeCell ref="A104:E104"/>
    <mergeCell ref="B93:E93"/>
    <mergeCell ref="A94:E94"/>
    <mergeCell ref="A95:E95"/>
    <mergeCell ref="A96:E96"/>
    <mergeCell ref="A97:E97"/>
    <mergeCell ref="A98:E98"/>
    <mergeCell ref="A87:E87"/>
    <mergeCell ref="A88:E88"/>
    <mergeCell ref="A89:E89"/>
    <mergeCell ref="A90:E90"/>
    <mergeCell ref="A91:E91"/>
    <mergeCell ref="A92:E92"/>
    <mergeCell ref="A80:D80"/>
    <mergeCell ref="A81:D81"/>
    <mergeCell ref="A83:D83"/>
    <mergeCell ref="A84:E84"/>
    <mergeCell ref="B85:E85"/>
    <mergeCell ref="A86:E86"/>
    <mergeCell ref="B75:E75"/>
    <mergeCell ref="A76:E76"/>
    <mergeCell ref="A77:B77"/>
    <mergeCell ref="D77:E77"/>
    <mergeCell ref="A78:E78"/>
    <mergeCell ref="A79:D79"/>
    <mergeCell ref="A71:B71"/>
    <mergeCell ref="C71:E71"/>
    <mergeCell ref="A72:E72"/>
    <mergeCell ref="F72:J72"/>
    <mergeCell ref="A73:E73"/>
    <mergeCell ref="B74:E74"/>
    <mergeCell ref="F66:I66"/>
    <mergeCell ref="B67:E67"/>
    <mergeCell ref="A68:E68"/>
    <mergeCell ref="A69:E69"/>
    <mergeCell ref="A70:B70"/>
    <mergeCell ref="C70:E70"/>
    <mergeCell ref="A61:D61"/>
    <mergeCell ref="A62:D62"/>
    <mergeCell ref="A63:D63"/>
    <mergeCell ref="A64:D64"/>
    <mergeCell ref="A65:D65"/>
    <mergeCell ref="A66:E66"/>
    <mergeCell ref="A55:D55"/>
    <mergeCell ref="A56:D56"/>
    <mergeCell ref="A57:D57"/>
    <mergeCell ref="A58:D58"/>
    <mergeCell ref="A59:D59"/>
    <mergeCell ref="A60:D60"/>
    <mergeCell ref="A49:E49"/>
    <mergeCell ref="A50:E50"/>
    <mergeCell ref="A51:R51"/>
    <mergeCell ref="B52:E52"/>
    <mergeCell ref="A53:E53"/>
    <mergeCell ref="A54:E54"/>
    <mergeCell ref="A43:D43"/>
    <mergeCell ref="A44:D44"/>
    <mergeCell ref="A45:D45"/>
    <mergeCell ref="A46:D46"/>
    <mergeCell ref="A47:D47"/>
    <mergeCell ref="A48:D48"/>
    <mergeCell ref="A35:E35"/>
    <mergeCell ref="A36:E36"/>
    <mergeCell ref="A37:B37"/>
    <mergeCell ref="C37:E37"/>
    <mergeCell ref="A39:D39"/>
    <mergeCell ref="A42:D42"/>
    <mergeCell ref="A31:B31"/>
    <mergeCell ref="C31:E31"/>
    <mergeCell ref="A32:E32"/>
    <mergeCell ref="F32:J32"/>
    <mergeCell ref="A33:E33"/>
    <mergeCell ref="B34:E34"/>
    <mergeCell ref="A26:E26"/>
    <mergeCell ref="F26:I26"/>
    <mergeCell ref="B27:E27"/>
    <mergeCell ref="A28:E28"/>
    <mergeCell ref="A29:E29"/>
    <mergeCell ref="A30:B30"/>
    <mergeCell ref="C30:E30"/>
    <mergeCell ref="A22:C22"/>
    <mergeCell ref="D22:E22"/>
    <mergeCell ref="A23:E23"/>
    <mergeCell ref="A24:E24"/>
    <mergeCell ref="A25:E25"/>
    <mergeCell ref="F25:J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1" type="noConversion"/>
  <hyperlinks>
    <hyperlink ref="F9" r:id="rId1" xr:uid="{8F99EDB8-72B6-4D4E-82B9-44F6E634AEEC}"/>
  </hyperlinks>
  <pageMargins left="0.196527777777778" right="0.196527777777778" top="0.15625" bottom="0" header="0.15625" footer="0.196527777777778"/>
  <pageSetup paperSize="9" scale="51" orientation="landscape" r:id="rId2"/>
  <headerFooter alignWithMargins="0"/>
  <rowBreaks count="1" manualBreakCount="1">
    <brk id="7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乌鲁木齐环球酒店 - 昆仑厅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耿吴茜</cp:lastModifiedBy>
  <cp:lastPrinted>2022-07-27T06:18:34Z</cp:lastPrinted>
  <dcterms:created xsi:type="dcterms:W3CDTF">2022-07-11T02:40:52Z</dcterms:created>
  <dcterms:modified xsi:type="dcterms:W3CDTF">2022-07-27T06:18:37Z</dcterms:modified>
</cp:coreProperties>
</file>