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firstSheet="1"/>
  </bookViews>
  <sheets>
    <sheet name="Sheet1" sheetId="1" r:id="rId1"/>
    <sheet name="Sheet2" sheetId="8" r:id="rId2"/>
    <sheet name="Sheet3" sheetId="9" r:id="rId3"/>
  </sheets>
  <definedNames>
    <definedName name="_xlnm._FilterDatabase" localSheetId="0" hidden="1">Sheet1!$C$1:$I$82</definedName>
    <definedName name="_xlnm.Print_Area" localSheetId="0">Sheet1!$A$1:$J$82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<sst xmlns="http://schemas.openxmlformats.org/spreadsheetml/2006/main" count="97" uniqueCount="96">
  <si>
    <t>【借款报销单】</t>
  </si>
  <si>
    <t>团号：HMZA-241108-QSK182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</si>
  <si>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</si>
  <si>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</si>
  <si>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</si>
  <si>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</si>
  <si>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</si>
  <si>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</si>
  <si>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</si>
  <si>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</si>
  <si>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</si>
  <si>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</si>
  <si>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</si>
  <si>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</si>
  <si>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</si>
  <si>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</si>
  <si>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</si>
  <si>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</si>
  <si>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</si>
  <si>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</si>
  <si>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</si>
  <si>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</si>
  <si>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</si>
  <si>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</si>
  <si>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</si>
  <si>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现场采买费用</t>
  </si>
  <si>
    <t>定制织带行李牌 打样+大货</t>
  </si>
  <si>
    <t>烟灰盒</t>
  </si>
  <si>
    <t>定制摄影师马甲</t>
  </si>
  <si>
    <t>定制海报展示架+画面</t>
  </si>
  <si>
    <t>kt板展示架</t>
  </si>
  <si>
    <t>蕉内冰袖</t>
  </si>
  <si>
    <t>植物精油手环</t>
  </si>
  <si>
    <t>驱蚊液10瓶</t>
  </si>
  <si>
    <t>维达手帕纸+湿纸巾</t>
  </si>
  <si>
    <t>记号笔</t>
  </si>
  <si>
    <t>充电宝</t>
  </si>
  <si>
    <t>车上垃圾袋</t>
  </si>
  <si>
    <t>联想Yoga5000s智能投影</t>
  </si>
  <si>
    <t>联想平板小新Pad</t>
  </si>
  <si>
    <t>漫威便携蓝牙音箱Pro</t>
  </si>
  <si>
    <t>360可视门铃</t>
  </si>
  <si>
    <t>啤酒-燕京U8</t>
  </si>
  <si>
    <t>红酒</t>
  </si>
  <si>
    <t>三只松鼠每日坚果</t>
  </si>
  <si>
    <t>芝士蛋糕</t>
  </si>
  <si>
    <t>牛肉棒</t>
  </si>
  <si>
    <t>盐焗鸡蛋</t>
  </si>
  <si>
    <t>康师傅方便面</t>
  </si>
  <si>
    <t>盐津铺子鱼豆腐、手撕素肉、零食大礼包</t>
  </si>
  <si>
    <t>汤达人方便面</t>
  </si>
  <si>
    <t>趣多多曲奇饼干</t>
  </si>
  <si>
    <t>茶颜悦色面包丁</t>
  </si>
  <si>
    <t>卡尔顿面包</t>
  </si>
  <si>
    <t>王小卤虎皮凤爪</t>
  </si>
  <si>
    <t>刺猬阿甘花椒锅巴</t>
  </si>
  <si>
    <t>999感冒灵</t>
  </si>
  <si>
    <t>蒙脱石散、开瑞坦氯雷他定片、达喜铝碳酸镁咀嚼片、布洛芬</t>
  </si>
  <si>
    <t>医用急救包</t>
  </si>
  <si>
    <t>裁纸刀、胶棒</t>
  </si>
  <si>
    <t>雨伞</t>
  </si>
  <si>
    <t>对讲机</t>
  </si>
  <si>
    <t>三角旗</t>
  </si>
  <si>
    <t>现地采买费用合计</t>
  </si>
  <si>
    <t>第三方人工工资</t>
  </si>
  <si>
    <t>司机,导游不得直接付款,要使用地接间接付款
身份证复印件,收条,签字即可,每人超过800元/人,需要补票或交个人所得税。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</si>
  <si>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</si>
  <si>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</si>
  <si>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</si>
  <si>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</si>
  <si>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</si>
  <si>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</si>
  <si>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</si>
  <si>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</si>
  <si>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</si>
  <si>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闪送</t>
  </si>
  <si>
    <t>货拉拉</t>
  </si>
  <si>
    <t>德邦</t>
  </si>
  <si>
    <t>顺丰快递 广西-北京</t>
  </si>
  <si>
    <t>8辆自行车租赁</t>
  </si>
  <si>
    <t>租电瓶车两天</t>
  </si>
  <si>
    <t>苹果电脑安装PPT软件</t>
  </si>
  <si>
    <t>问卷星会员</t>
  </si>
  <si>
    <t>明仕那里酒店住宿费用</t>
  </si>
  <si>
    <t>税点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</si>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</sst>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30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b/>
      <sz val="12"/>
      <color theme="1"/>
      <name val="微软雅黑"/>
      <charset val="134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name val="微软雅黑"/>
      <charset val="134"/>
    </font>
    <font>
      <sz val="12"/>
      <color rgb="FF000000"/>
      <name val="微软雅黑"/>
      <charset val="134"/>
    </font>
    <font>
      <sz val="14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0" borderId="12" applyNumberFormat="0" applyAlignment="0" applyProtection="0">
      <alignment vertical="center"/>
    </xf>
    <xf numFmtId="0" fontId="20" fillId="11" borderId="13" applyNumberFormat="0" applyAlignment="0" applyProtection="0">
      <alignment vertical="center"/>
    </xf>
    <xf numFmtId="0" fontId="21" fillId="11" borderId="12" applyNumberFormat="0" applyAlignment="0" applyProtection="0">
      <alignment vertical="center"/>
    </xf>
    <xf numFmtId="0" fontId="22" fillId="12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3" fillId="0" borderId="0" xfId="49" applyFont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77" fontId="5" fillId="4" borderId="1" xfId="0" applyNumberFormat="1" applyFont="1" applyFill="1" applyBorder="1" applyAlignment="1">
      <alignment horizontal="center" vertical="center"/>
    </xf>
    <xf numFmtId="177" fontId="5" fillId="5" borderId="1" xfId="0" applyNumberFormat="1" applyFont="1" applyFill="1" applyBorder="1" applyAlignment="1">
      <alignment horizontal="right" vertical="center"/>
    </xf>
    <xf numFmtId="176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2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176" fontId="2" fillId="7" borderId="1" xfId="0" applyNumberFormat="1" applyFont="1" applyFill="1" applyBorder="1" applyAlignment="1">
      <alignment horizontal="right" vertical="center"/>
    </xf>
    <xf numFmtId="177" fontId="1" fillId="0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177" fontId="8" fillId="0" borderId="1" xfId="0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right" vertical="center"/>
    </xf>
    <xf numFmtId="0" fontId="3" fillId="0" borderId="0" xfId="49" applyFont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177" fontId="5" fillId="5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2" fillId="7" borderId="2" xfId="0" applyFont="1" applyFill="1" applyBorder="1" applyAlignment="1">
      <alignment vertical="center"/>
    </xf>
    <xf numFmtId="0" fontId="1" fillId="6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176" fontId="8" fillId="0" borderId="4" xfId="0" applyNumberFormat="1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right" vertical="center"/>
    </xf>
    <xf numFmtId="178" fontId="7" fillId="6" borderId="1" xfId="0" applyNumberFormat="1" applyFont="1" applyFill="1" applyBorder="1" applyAlignment="1">
      <alignment horizontal="center" vertical="center"/>
    </xf>
    <xf numFmtId="178" fontId="7" fillId="6" borderId="1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right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/>
    </xf>
    <xf numFmtId="176" fontId="1" fillId="0" borderId="6" xfId="0" applyNumberFormat="1" applyFont="1" applyFill="1" applyBorder="1" applyAlignment="1">
      <alignment horizontal="right" vertical="center"/>
    </xf>
    <xf numFmtId="0" fontId="1" fillId="0" borderId="6" xfId="0" applyFont="1" applyFill="1" applyBorder="1" applyAlignment="1">
      <alignment horizontal="right" vertical="center"/>
    </xf>
    <xf numFmtId="0" fontId="1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5" fillId="8" borderId="2" xfId="0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0.png"/><Relationship Id="rId8" Type="http://schemas.openxmlformats.org/officeDocument/2006/relationships/image" Target="../media/image9.png"/><Relationship Id="rId7" Type="http://schemas.openxmlformats.org/officeDocument/2006/relationships/image" Target="../media/image8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1" Type="http://schemas.openxmlformats.org/officeDocument/2006/relationships/image" Target="../media/image22.jpeg"/><Relationship Id="rId20" Type="http://schemas.openxmlformats.org/officeDocument/2006/relationships/image" Target="../media/image21.png"/><Relationship Id="rId2" Type="http://schemas.openxmlformats.org/officeDocument/2006/relationships/image" Target="../media/image3.png"/><Relationship Id="rId19" Type="http://schemas.openxmlformats.org/officeDocument/2006/relationships/image" Target="../media/image20.png"/><Relationship Id="rId18" Type="http://schemas.openxmlformats.org/officeDocument/2006/relationships/image" Target="../media/image19.png"/><Relationship Id="rId17" Type="http://schemas.openxmlformats.org/officeDocument/2006/relationships/image" Target="../media/image18.png"/><Relationship Id="rId16" Type="http://schemas.openxmlformats.org/officeDocument/2006/relationships/image" Target="../media/image17.png"/><Relationship Id="rId15" Type="http://schemas.openxmlformats.org/officeDocument/2006/relationships/image" Target="../media/image16.png"/><Relationship Id="rId14" Type="http://schemas.openxmlformats.org/officeDocument/2006/relationships/image" Target="../media/image15.png"/><Relationship Id="rId13" Type="http://schemas.openxmlformats.org/officeDocument/2006/relationships/image" Target="../media/image14.png"/><Relationship Id="rId12" Type="http://schemas.openxmlformats.org/officeDocument/2006/relationships/image" Target="../media/image13.png"/><Relationship Id="rId11" Type="http://schemas.openxmlformats.org/officeDocument/2006/relationships/image" Target="../media/image12.png"/><Relationship Id="rId10" Type="http://schemas.openxmlformats.org/officeDocument/2006/relationships/image" Target="../media/image1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6" Type="http://schemas.openxmlformats.org/officeDocument/2006/relationships/image" Target="../media/image28.jpeg"/><Relationship Id="rId5" Type="http://schemas.openxmlformats.org/officeDocument/2006/relationships/image" Target="../media/image27.jpeg"/><Relationship Id="rId4" Type="http://schemas.openxmlformats.org/officeDocument/2006/relationships/image" Target="../media/image26.jpeg"/><Relationship Id="rId3" Type="http://schemas.openxmlformats.org/officeDocument/2006/relationships/image" Target="../media/image25.jpeg"/><Relationship Id="rId2" Type="http://schemas.openxmlformats.org/officeDocument/2006/relationships/image" Target="../media/image24.jpeg"/><Relationship Id="rId1" Type="http://schemas.openxmlformats.org/officeDocument/2006/relationships/image" Target="../media/image2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53340</xdr:colOff>
      <xdr:row>0</xdr:row>
      <xdr:rowOff>7620</xdr:rowOff>
    </xdr:from>
    <xdr:to>
      <xdr:col>17</xdr:col>
      <xdr:colOff>511175</xdr:colOff>
      <xdr:row>19</xdr:row>
      <xdr:rowOff>107315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08320" y="7620"/>
          <a:ext cx="5395595" cy="3574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0</xdr:row>
      <xdr:rowOff>7620</xdr:rowOff>
    </xdr:from>
    <xdr:to>
      <xdr:col>8</xdr:col>
      <xdr:colOff>531495</xdr:colOff>
      <xdr:row>18</xdr:row>
      <xdr:rowOff>92075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620" y="7620"/>
          <a:ext cx="5461635" cy="3376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19</xdr:row>
      <xdr:rowOff>0</xdr:rowOff>
    </xdr:from>
    <xdr:to>
      <xdr:col>3</xdr:col>
      <xdr:colOff>355600</xdr:colOff>
      <xdr:row>30</xdr:row>
      <xdr:rowOff>68580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620" y="3474720"/>
          <a:ext cx="2199640" cy="2080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38100</xdr:colOff>
      <xdr:row>21</xdr:row>
      <xdr:rowOff>0</xdr:rowOff>
    </xdr:from>
    <xdr:to>
      <xdr:col>17</xdr:col>
      <xdr:colOff>448310</xdr:colOff>
      <xdr:row>25</xdr:row>
      <xdr:rowOff>76835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593080" y="3840480"/>
          <a:ext cx="5347970" cy="808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51</xdr:row>
      <xdr:rowOff>83820</xdr:rowOff>
    </xdr:from>
    <xdr:to>
      <xdr:col>8</xdr:col>
      <xdr:colOff>522605</xdr:colOff>
      <xdr:row>73</xdr:row>
      <xdr:rowOff>87630</xdr:rowOff>
    </xdr:to>
    <xdr:pic>
      <xdr:nvPicPr>
        <xdr:cNvPr id="7" name="图片 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35" y="9410700"/>
          <a:ext cx="5459730" cy="4027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75</xdr:row>
      <xdr:rowOff>0</xdr:rowOff>
    </xdr:from>
    <xdr:to>
      <xdr:col>8</xdr:col>
      <xdr:colOff>502285</xdr:colOff>
      <xdr:row>101</xdr:row>
      <xdr:rowOff>21590</xdr:rowOff>
    </xdr:to>
    <xdr:pic>
      <xdr:nvPicPr>
        <xdr:cNvPr id="8" name="图片 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620" y="13716000"/>
          <a:ext cx="5432425" cy="4776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45720</xdr:colOff>
      <xdr:row>51</xdr:row>
      <xdr:rowOff>45720</xdr:rowOff>
    </xdr:from>
    <xdr:to>
      <xdr:col>17</xdr:col>
      <xdr:colOff>586105</xdr:colOff>
      <xdr:row>65</xdr:row>
      <xdr:rowOff>46355</xdr:rowOff>
    </xdr:to>
    <xdr:pic>
      <xdr:nvPicPr>
        <xdr:cNvPr id="9" name="图片 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600700" y="9372600"/>
          <a:ext cx="5478145" cy="256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53340</xdr:colOff>
      <xdr:row>66</xdr:row>
      <xdr:rowOff>68580</xdr:rowOff>
    </xdr:from>
    <xdr:to>
      <xdr:col>17</xdr:col>
      <xdr:colOff>533400</xdr:colOff>
      <xdr:row>90</xdr:row>
      <xdr:rowOff>162560</xdr:rowOff>
    </xdr:to>
    <xdr:pic>
      <xdr:nvPicPr>
        <xdr:cNvPr id="10" name="图片 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608320" y="12138660"/>
          <a:ext cx="5417820" cy="4483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45720</xdr:colOff>
      <xdr:row>91</xdr:row>
      <xdr:rowOff>160020</xdr:rowOff>
    </xdr:from>
    <xdr:to>
      <xdr:col>17</xdr:col>
      <xdr:colOff>525780</xdr:colOff>
      <xdr:row>97</xdr:row>
      <xdr:rowOff>103505</xdr:rowOff>
    </xdr:to>
    <xdr:pic>
      <xdr:nvPicPr>
        <xdr:cNvPr id="11" name="图片 1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5600700" y="16802100"/>
          <a:ext cx="5417820" cy="1040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103</xdr:row>
      <xdr:rowOff>0</xdr:rowOff>
    </xdr:from>
    <xdr:to>
      <xdr:col>8</xdr:col>
      <xdr:colOff>548640</xdr:colOff>
      <xdr:row>119</xdr:row>
      <xdr:rowOff>60960</xdr:rowOff>
    </xdr:to>
    <xdr:pic>
      <xdr:nvPicPr>
        <xdr:cNvPr id="12" name="图片 1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7620" y="18836640"/>
          <a:ext cx="5478780" cy="2987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120</xdr:row>
      <xdr:rowOff>0</xdr:rowOff>
    </xdr:from>
    <xdr:to>
      <xdr:col>8</xdr:col>
      <xdr:colOff>510540</xdr:colOff>
      <xdr:row>133</xdr:row>
      <xdr:rowOff>10795</xdr:rowOff>
    </xdr:to>
    <xdr:pic>
      <xdr:nvPicPr>
        <xdr:cNvPr id="13" name="图片 1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7620" y="21945600"/>
          <a:ext cx="5440680" cy="2388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53340</xdr:colOff>
      <xdr:row>102</xdr:row>
      <xdr:rowOff>175260</xdr:rowOff>
    </xdr:from>
    <xdr:to>
      <xdr:col>17</xdr:col>
      <xdr:colOff>567690</xdr:colOff>
      <xdr:row>124</xdr:row>
      <xdr:rowOff>144780</xdr:rowOff>
    </xdr:to>
    <xdr:pic>
      <xdr:nvPicPr>
        <xdr:cNvPr id="14" name="图片 13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5608320" y="18829020"/>
          <a:ext cx="5452110" cy="399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83820</xdr:colOff>
      <xdr:row>125</xdr:row>
      <xdr:rowOff>137160</xdr:rowOff>
    </xdr:from>
    <xdr:to>
      <xdr:col>17</xdr:col>
      <xdr:colOff>543560</xdr:colOff>
      <xdr:row>141</xdr:row>
      <xdr:rowOff>68580</xdr:rowOff>
    </xdr:to>
    <xdr:pic>
      <xdr:nvPicPr>
        <xdr:cNvPr id="15" name="图片 14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5638800" y="22997160"/>
          <a:ext cx="5397500" cy="285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153</xdr:row>
      <xdr:rowOff>53340</xdr:rowOff>
    </xdr:from>
    <xdr:to>
      <xdr:col>8</xdr:col>
      <xdr:colOff>578485</xdr:colOff>
      <xdr:row>174</xdr:row>
      <xdr:rowOff>38735</xdr:rowOff>
    </xdr:to>
    <xdr:pic>
      <xdr:nvPicPr>
        <xdr:cNvPr id="16" name="图片 15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7620" y="28033980"/>
          <a:ext cx="5508625" cy="382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174</xdr:row>
      <xdr:rowOff>99060</xdr:rowOff>
    </xdr:from>
    <xdr:to>
      <xdr:col>8</xdr:col>
      <xdr:colOff>570865</xdr:colOff>
      <xdr:row>192</xdr:row>
      <xdr:rowOff>158750</xdr:rowOff>
    </xdr:to>
    <xdr:pic>
      <xdr:nvPicPr>
        <xdr:cNvPr id="17" name="图片 16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7620" y="31920180"/>
          <a:ext cx="5501005" cy="3351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194</xdr:row>
      <xdr:rowOff>0</xdr:rowOff>
    </xdr:from>
    <xdr:to>
      <xdr:col>8</xdr:col>
      <xdr:colOff>526415</xdr:colOff>
      <xdr:row>198</xdr:row>
      <xdr:rowOff>35560</xdr:rowOff>
    </xdr:to>
    <xdr:pic>
      <xdr:nvPicPr>
        <xdr:cNvPr id="18" name="图片 17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7620" y="35478720"/>
          <a:ext cx="5456555" cy="767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134</xdr:row>
      <xdr:rowOff>68580</xdr:rowOff>
    </xdr:from>
    <xdr:to>
      <xdr:col>3</xdr:col>
      <xdr:colOff>440690</xdr:colOff>
      <xdr:row>150</xdr:row>
      <xdr:rowOff>15875</xdr:rowOff>
    </xdr:to>
    <xdr:pic>
      <xdr:nvPicPr>
        <xdr:cNvPr id="19" name="图片 18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7620" y="24574500"/>
          <a:ext cx="2284730" cy="287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411480</xdr:colOff>
      <xdr:row>18</xdr:row>
      <xdr:rowOff>152400</xdr:rowOff>
    </xdr:from>
    <xdr:to>
      <xdr:col>8</xdr:col>
      <xdr:colOff>408305</xdr:colOff>
      <xdr:row>34</xdr:row>
      <xdr:rowOff>92075</xdr:rowOff>
    </xdr:to>
    <xdr:pic>
      <xdr:nvPicPr>
        <xdr:cNvPr id="20" name="图片 19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2880360" y="3444240"/>
          <a:ext cx="2465705" cy="2865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29</xdr:row>
      <xdr:rowOff>53340</xdr:rowOff>
    </xdr:from>
    <xdr:to>
      <xdr:col>4</xdr:col>
      <xdr:colOff>259715</xdr:colOff>
      <xdr:row>46</xdr:row>
      <xdr:rowOff>21590</xdr:rowOff>
    </xdr:to>
    <xdr:pic>
      <xdr:nvPicPr>
        <xdr:cNvPr id="21" name="图片 20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7620" y="5356860"/>
          <a:ext cx="2720975" cy="3077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411480</xdr:colOff>
      <xdr:row>34</xdr:row>
      <xdr:rowOff>91440</xdr:rowOff>
    </xdr:from>
    <xdr:to>
      <xdr:col>8</xdr:col>
      <xdr:colOff>495300</xdr:colOff>
      <xdr:row>50</xdr:row>
      <xdr:rowOff>104775</xdr:rowOff>
    </xdr:to>
    <xdr:pic>
      <xdr:nvPicPr>
        <xdr:cNvPr id="22" name="图片 21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2880360" y="6309360"/>
          <a:ext cx="2552700" cy="2939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571500</xdr:colOff>
      <xdr:row>133</xdr:row>
      <xdr:rowOff>121285</xdr:rowOff>
    </xdr:from>
    <xdr:to>
      <xdr:col>7</xdr:col>
      <xdr:colOff>114300</xdr:colOff>
      <xdr:row>152</xdr:row>
      <xdr:rowOff>128905</xdr:rowOff>
    </xdr:to>
    <xdr:pic>
      <xdr:nvPicPr>
        <xdr:cNvPr id="5" name="图片 4" descr="c865ec4a1d1b1fd54abf255a49219b9"/>
        <xdr:cNvPicPr>
          <a:picLocks noChangeAspect="1"/>
        </xdr:cNvPicPr>
      </xdr:nvPicPr>
      <xdr:blipFill>
        <a:blip r:embed="rId21"/>
        <a:srcRect t="11061" b="11061"/>
        <a:stretch>
          <a:fillRect/>
        </a:stretch>
      </xdr:blipFill>
      <xdr:spPr>
        <a:xfrm>
          <a:off x="2423160" y="24444325"/>
          <a:ext cx="2011680" cy="34823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426720</xdr:colOff>
      <xdr:row>21</xdr:row>
      <xdr:rowOff>121920</xdr:rowOff>
    </xdr:from>
    <xdr:to>
      <xdr:col>8</xdr:col>
      <xdr:colOff>429260</xdr:colOff>
      <xdr:row>47</xdr:row>
      <xdr:rowOff>8255</xdr:rowOff>
    </xdr:to>
    <xdr:pic>
      <xdr:nvPicPr>
        <xdr:cNvPr id="2" name="图片 1" descr="d0098d52df2e7ffbdb072fa26cf5db3"/>
        <xdr:cNvPicPr>
          <a:picLocks noChangeAspect="1"/>
        </xdr:cNvPicPr>
      </xdr:nvPicPr>
      <xdr:blipFill>
        <a:blip r:embed="rId1"/>
        <a:srcRect t="10455" b="1818"/>
        <a:stretch>
          <a:fillRect/>
        </a:stretch>
      </xdr:blipFill>
      <xdr:spPr>
        <a:xfrm>
          <a:off x="2865120" y="3962400"/>
          <a:ext cx="2440940" cy="464121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21</xdr:row>
      <xdr:rowOff>106680</xdr:rowOff>
    </xdr:from>
    <xdr:to>
      <xdr:col>4</xdr:col>
      <xdr:colOff>164465</xdr:colOff>
      <xdr:row>49</xdr:row>
      <xdr:rowOff>60960</xdr:rowOff>
    </xdr:to>
    <xdr:pic>
      <xdr:nvPicPr>
        <xdr:cNvPr id="3" name="图片 2" descr="a5a9dc984f24fd0c353f1e1a0de1326"/>
        <xdr:cNvPicPr>
          <a:picLocks noChangeAspect="1"/>
        </xdr:cNvPicPr>
      </xdr:nvPicPr>
      <xdr:blipFill>
        <a:blip r:embed="rId2"/>
        <a:srcRect t="10281"/>
        <a:stretch>
          <a:fillRect/>
        </a:stretch>
      </xdr:blipFill>
      <xdr:spPr>
        <a:xfrm>
          <a:off x="635" y="3947160"/>
          <a:ext cx="2602230" cy="5074920"/>
        </a:xfrm>
        <a:prstGeom prst="rect">
          <a:avLst/>
        </a:prstGeom>
      </xdr:spPr>
    </xdr:pic>
    <xdr:clientData/>
  </xdr:twoCellAnchor>
  <xdr:twoCellAnchor editAs="oneCell">
    <xdr:from>
      <xdr:col>9</xdr:col>
      <xdr:colOff>45720</xdr:colOff>
      <xdr:row>0</xdr:row>
      <xdr:rowOff>83820</xdr:rowOff>
    </xdr:from>
    <xdr:to>
      <xdr:col>14</xdr:col>
      <xdr:colOff>120650</xdr:colOff>
      <xdr:row>20</xdr:row>
      <xdr:rowOff>144145</xdr:rowOff>
    </xdr:to>
    <xdr:pic>
      <xdr:nvPicPr>
        <xdr:cNvPr id="4" name="图片 3" descr="b1159478edda6fee09a332b307563a4"/>
        <xdr:cNvPicPr>
          <a:picLocks noChangeAspect="1"/>
        </xdr:cNvPicPr>
      </xdr:nvPicPr>
      <xdr:blipFill>
        <a:blip r:embed="rId3"/>
        <a:srcRect t="11667" b="33409"/>
        <a:stretch>
          <a:fillRect/>
        </a:stretch>
      </xdr:blipFill>
      <xdr:spPr>
        <a:xfrm>
          <a:off x="5532120" y="83820"/>
          <a:ext cx="3122930" cy="3717925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21</xdr:row>
      <xdr:rowOff>19050</xdr:rowOff>
    </xdr:from>
    <xdr:to>
      <xdr:col>14</xdr:col>
      <xdr:colOff>483870</xdr:colOff>
      <xdr:row>44</xdr:row>
      <xdr:rowOff>12700</xdr:rowOff>
    </xdr:to>
    <xdr:pic>
      <xdr:nvPicPr>
        <xdr:cNvPr id="5" name="图片 4" descr="9359d599e499e9e6e3a577f108ce370"/>
        <xdr:cNvPicPr>
          <a:picLocks noChangeAspect="1"/>
        </xdr:cNvPicPr>
      </xdr:nvPicPr>
      <xdr:blipFill>
        <a:blip r:embed="rId4"/>
        <a:srcRect t="5379" b="38258"/>
        <a:stretch>
          <a:fillRect/>
        </a:stretch>
      </xdr:blipFill>
      <xdr:spPr>
        <a:xfrm>
          <a:off x="5600700" y="3859530"/>
          <a:ext cx="3417570" cy="419989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9</xdr:row>
      <xdr:rowOff>24130</xdr:rowOff>
    </xdr:from>
    <xdr:to>
      <xdr:col>5</xdr:col>
      <xdr:colOff>14605</xdr:colOff>
      <xdr:row>21</xdr:row>
      <xdr:rowOff>39370</xdr:rowOff>
    </xdr:to>
    <xdr:pic>
      <xdr:nvPicPr>
        <xdr:cNvPr id="6" name="图片 5" descr="e05d2e4da37f3ab3e5db20a708c9314"/>
        <xdr:cNvPicPr>
          <a:picLocks noChangeAspect="1"/>
        </xdr:cNvPicPr>
      </xdr:nvPicPr>
      <xdr:blipFill>
        <a:blip r:embed="rId5"/>
        <a:srcRect t="18864" b="47813"/>
        <a:stretch>
          <a:fillRect/>
        </a:stretch>
      </xdr:blipFill>
      <xdr:spPr>
        <a:xfrm>
          <a:off x="635" y="1670050"/>
          <a:ext cx="3061970" cy="220980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</xdr:colOff>
      <xdr:row>0</xdr:row>
      <xdr:rowOff>7620</xdr:rowOff>
    </xdr:from>
    <xdr:to>
      <xdr:col>4</xdr:col>
      <xdr:colOff>575945</xdr:colOff>
      <xdr:row>10</xdr:row>
      <xdr:rowOff>136525</xdr:rowOff>
    </xdr:to>
    <xdr:pic>
      <xdr:nvPicPr>
        <xdr:cNvPr id="7" name="图片 6" descr="e3261995d0cafeb54fe5d3420dbed1f"/>
        <xdr:cNvPicPr>
          <a:picLocks noChangeAspect="1"/>
        </xdr:cNvPicPr>
      </xdr:nvPicPr>
      <xdr:blipFill>
        <a:blip r:embed="rId6"/>
        <a:srcRect t="19079" b="50843"/>
        <a:stretch>
          <a:fillRect/>
        </a:stretch>
      </xdr:blipFill>
      <xdr:spPr>
        <a:xfrm>
          <a:off x="7620" y="7620"/>
          <a:ext cx="3006725" cy="19577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96"/>
  <sheetViews>
    <sheetView tabSelected="1" zoomScale="80" zoomScaleNormal="80" topLeftCell="A66" workbookViewId="0">
      <selection activeCell="N79" sqref="N79"/>
    </sheetView>
  </sheetViews>
  <sheetFormatPr defaultColWidth="9" defaultRowHeight="21" customHeight="1"/>
  <cols>
    <col min="1" max="1" width="9" style="4"/>
    <col min="2" max="2" width="21.8425925925926" style="2" customWidth="1"/>
    <col min="3" max="3" width="12.1111111111111" style="5"/>
    <col min="4" max="4" width="9" style="6"/>
    <col min="5" max="5" width="13.4907407407407" style="6" customWidth="1"/>
    <col min="6" max="6" width="16.0185185185185" style="6" customWidth="1"/>
    <col min="7" max="7" width="13.3425925925926" style="6" customWidth="1"/>
    <col min="8" max="8" width="18.4537037037037" style="6" customWidth="1"/>
    <col min="9" max="9" width="42.0833333333333" style="2" customWidth="1"/>
    <col min="10" max="10" width="51.962962962963" style="7" customWidth="1"/>
    <col min="11" max="21" width="9" style="8"/>
    <col min="22" max="22" width="9" style="9"/>
    <col min="23" max="16384" width="9" style="2"/>
  </cols>
  <sheetData>
    <row r="1" s="2" customFormat="1" customHeight="1" spans="1:22">
      <c r="A1" s="10"/>
      <c r="B1" s="8"/>
      <c r="C1" s="11"/>
      <c r="D1" s="12"/>
      <c r="E1" s="12"/>
      <c r="F1" s="12"/>
      <c r="G1" s="12"/>
      <c r="H1" s="12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9"/>
    </row>
    <row r="2" s="2" customFormat="1" customHeight="1" spans="1:22">
      <c r="A2" s="10"/>
      <c r="B2" s="8"/>
      <c r="C2" s="13" t="s">
        <v>0</v>
      </c>
      <c r="D2" s="13"/>
      <c r="E2" s="13"/>
      <c r="F2" s="13"/>
      <c r="G2" s="13"/>
      <c r="H2" s="13"/>
      <c r="I2" s="32"/>
      <c r="J2" s="32"/>
      <c r="K2" s="32"/>
      <c r="L2" s="32"/>
      <c r="M2" s="8"/>
      <c r="N2" s="8"/>
      <c r="O2" s="8"/>
      <c r="P2" s="8"/>
      <c r="Q2" s="8"/>
      <c r="R2" s="8"/>
      <c r="S2" s="8"/>
      <c r="T2" s="8"/>
      <c r="U2" s="8"/>
      <c r="V2" s="9"/>
    </row>
    <row r="3" s="2" customFormat="1" customHeight="1" spans="1:22">
      <c r="A3" s="10"/>
      <c r="B3" s="8"/>
      <c r="C3" s="11"/>
      <c r="D3" s="12"/>
      <c r="E3" s="12"/>
      <c r="F3" s="12"/>
      <c r="G3" s="12"/>
      <c r="H3" s="12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9"/>
    </row>
    <row r="4" s="2" customFormat="1" customHeight="1" spans="1:22">
      <c r="A4" s="10"/>
      <c r="B4" s="8"/>
      <c r="C4" s="11"/>
      <c r="D4" s="12"/>
      <c r="E4" s="12"/>
      <c r="F4" s="12"/>
      <c r="G4" s="12"/>
      <c r="H4" s="14" t="s">
        <v>1</v>
      </c>
      <c r="I4" s="33"/>
      <c r="J4" s="33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9"/>
    </row>
    <row r="5" s="2" customFormat="1" customHeight="1" spans="1:22">
      <c r="A5" s="10"/>
      <c r="B5" s="8"/>
      <c r="C5" s="11"/>
      <c r="D5" s="12"/>
      <c r="E5" s="12"/>
      <c r="F5" s="12"/>
      <c r="G5" s="12"/>
      <c r="H5" s="15"/>
      <c r="I5" s="33"/>
      <c r="J5" s="33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9"/>
    </row>
    <row r="6" s="2" customFormat="1" customHeight="1" spans="1:22">
      <c r="A6" s="16" t="s">
        <v>2</v>
      </c>
      <c r="B6" s="17" t="s">
        <v>3</v>
      </c>
      <c r="C6" s="18" t="s">
        <v>4</v>
      </c>
      <c r="D6" s="18"/>
      <c r="E6" s="18"/>
      <c r="F6" s="19" t="s">
        <v>5</v>
      </c>
      <c r="G6" s="19"/>
      <c r="H6" s="19"/>
      <c r="I6" s="34"/>
      <c r="J6" s="17" t="s">
        <v>6</v>
      </c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9"/>
    </row>
    <row r="7" s="2" customFormat="1" customHeight="1" spans="1:22">
      <c r="A7" s="16"/>
      <c r="B7" s="17"/>
      <c r="C7" s="20" t="s">
        <v>7</v>
      </c>
      <c r="D7" s="21" t="s">
        <v>8</v>
      </c>
      <c r="E7" s="18" t="s">
        <v>9</v>
      </c>
      <c r="F7" s="19" t="s">
        <v>10</v>
      </c>
      <c r="G7" s="19" t="s">
        <v>11</v>
      </c>
      <c r="H7" s="19" t="s">
        <v>12</v>
      </c>
      <c r="I7" s="34" t="s">
        <v>13</v>
      </c>
      <c r="J7" s="17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9"/>
    </row>
    <row r="8" s="3" customFormat="1" ht="29" customHeight="1" spans="1:22">
      <c r="A8" s="4">
        <v>1</v>
      </c>
      <c r="B8" s="22" t="s">
        <v>14</v>
      </c>
      <c r="C8" s="23">
        <v>0</v>
      </c>
      <c r="D8" s="4">
        <v>0</v>
      </c>
      <c r="E8" s="23">
        <v>0</v>
      </c>
      <c r="F8" s="24"/>
      <c r="G8" s="24"/>
      <c r="H8" s="5"/>
      <c r="I8" s="35"/>
      <c r="J8" s="36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46"/>
    </row>
    <row r="9" s="3" customFormat="1" ht="29" customHeight="1" spans="1:22">
      <c r="A9" s="4"/>
      <c r="B9" s="22"/>
      <c r="C9" s="23"/>
      <c r="D9" s="4"/>
      <c r="E9" s="23"/>
      <c r="F9" s="24"/>
      <c r="G9" s="24"/>
      <c r="H9" s="5"/>
      <c r="I9" s="35"/>
      <c r="J9" s="36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46"/>
    </row>
    <row r="10" s="3" customFormat="1" ht="29" customHeight="1" spans="1:22">
      <c r="A10" s="25"/>
      <c r="B10" s="26" t="s">
        <v>15</v>
      </c>
      <c r="C10" s="27">
        <f>SUM(C8)</f>
        <v>0</v>
      </c>
      <c r="D10" s="27">
        <f>SUM(D8)</f>
        <v>0</v>
      </c>
      <c r="E10" s="27">
        <f>SUM(E8)</f>
        <v>0</v>
      </c>
      <c r="F10" s="27">
        <f>SUM(F8:F9)</f>
        <v>0</v>
      </c>
      <c r="G10" s="27">
        <f>SUM(G8+G9)</f>
        <v>0</v>
      </c>
      <c r="H10" s="27">
        <f>SUM(H8:H9)</f>
        <v>0</v>
      </c>
      <c r="I10" s="38"/>
      <c r="J10" s="36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46"/>
    </row>
    <row r="11" s="2" customFormat="1" customHeight="1" spans="1:22">
      <c r="A11" s="4">
        <v>2</v>
      </c>
      <c r="B11" s="22" t="s">
        <v>16</v>
      </c>
      <c r="C11" s="5">
        <v>0</v>
      </c>
      <c r="D11" s="6">
        <v>0</v>
      </c>
      <c r="E11" s="5">
        <f>C11*D11</f>
        <v>0</v>
      </c>
      <c r="F11" s="5">
        <v>0</v>
      </c>
      <c r="G11" s="5">
        <v>0</v>
      </c>
      <c r="H11" s="5">
        <v>0</v>
      </c>
      <c r="I11" s="7"/>
      <c r="J11" s="36" t="s">
        <v>17</v>
      </c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9"/>
    </row>
    <row r="12" s="2" customFormat="1" customHeight="1" spans="1:22">
      <c r="A12" s="4"/>
      <c r="B12" s="22"/>
      <c r="C12" s="5"/>
      <c r="D12" s="6"/>
      <c r="E12" s="5"/>
      <c r="F12" s="5">
        <v>0</v>
      </c>
      <c r="G12" s="5">
        <v>0</v>
      </c>
      <c r="H12" s="5">
        <f>F12+G12</f>
        <v>0</v>
      </c>
      <c r="I12" s="7"/>
      <c r="J12" s="36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9"/>
    </row>
    <row r="13" s="3" customFormat="1" customHeight="1" spans="1:22">
      <c r="A13" s="25"/>
      <c r="B13" s="26" t="s">
        <v>18</v>
      </c>
      <c r="C13" s="27">
        <f>SUM(C11)</f>
        <v>0</v>
      </c>
      <c r="D13" s="27">
        <f>SUM(D11)</f>
        <v>0</v>
      </c>
      <c r="E13" s="27">
        <f>SUM(E11)</f>
        <v>0</v>
      </c>
      <c r="F13" s="27">
        <f t="shared" ref="F13:H13" si="0">SUM(F11:F12)</f>
        <v>0</v>
      </c>
      <c r="G13" s="27">
        <f t="shared" si="0"/>
        <v>0</v>
      </c>
      <c r="H13" s="27">
        <f t="shared" si="0"/>
        <v>0</v>
      </c>
      <c r="I13" s="38"/>
      <c r="J13" s="36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46"/>
    </row>
    <row r="14" s="2" customFormat="1" customHeight="1" spans="1:22">
      <c r="A14" s="4">
        <v>3</v>
      </c>
      <c r="B14" s="22" t="s">
        <v>19</v>
      </c>
      <c r="C14" s="5">
        <v>0</v>
      </c>
      <c r="D14" s="6">
        <v>0</v>
      </c>
      <c r="E14" s="5">
        <f>C14*D14</f>
        <v>0</v>
      </c>
      <c r="F14" s="24">
        <v>0</v>
      </c>
      <c r="G14" s="24">
        <v>0</v>
      </c>
      <c r="H14" s="24">
        <v>0</v>
      </c>
      <c r="I14" s="39"/>
      <c r="J14" s="40" t="s">
        <v>20</v>
      </c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9"/>
    </row>
    <row r="15" s="3" customFormat="1" customHeight="1" spans="1:22">
      <c r="A15" s="25"/>
      <c r="B15" s="26" t="s">
        <v>21</v>
      </c>
      <c r="C15" s="27">
        <f>SUM(C14)</f>
        <v>0</v>
      </c>
      <c r="D15" s="27">
        <f>SUM(D14)</f>
        <v>0</v>
      </c>
      <c r="E15" s="27">
        <f>SUM(E14)</f>
        <v>0</v>
      </c>
      <c r="F15" s="27">
        <f t="shared" ref="F15:H15" si="1">SUM(F14:F14)</f>
        <v>0</v>
      </c>
      <c r="G15" s="27">
        <f t="shared" si="1"/>
        <v>0</v>
      </c>
      <c r="H15" s="27">
        <f t="shared" si="1"/>
        <v>0</v>
      </c>
      <c r="I15" s="38"/>
      <c r="J15" s="40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46"/>
    </row>
    <row r="16" s="2" customFormat="1" customHeight="1" spans="1:22">
      <c r="A16" s="4">
        <v>4</v>
      </c>
      <c r="B16" s="22" t="s">
        <v>22</v>
      </c>
      <c r="C16" s="5">
        <v>0</v>
      </c>
      <c r="D16" s="6">
        <v>0</v>
      </c>
      <c r="E16" s="5">
        <f>(C16*D16)</f>
        <v>0</v>
      </c>
      <c r="F16" s="5">
        <v>0</v>
      </c>
      <c r="G16" s="5">
        <v>0</v>
      </c>
      <c r="H16" s="5">
        <v>0</v>
      </c>
      <c r="I16" s="7"/>
      <c r="J16" s="40" t="s">
        <v>23</v>
      </c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9"/>
    </row>
    <row r="17" s="3" customFormat="1" customHeight="1" spans="1:22">
      <c r="A17" s="4"/>
      <c r="B17" s="22"/>
      <c r="C17" s="5"/>
      <c r="D17" s="6"/>
      <c r="E17" s="5"/>
      <c r="F17" s="5">
        <v>0</v>
      </c>
      <c r="G17" s="5">
        <v>0</v>
      </c>
      <c r="H17" s="5">
        <f>F17+G17</f>
        <v>0</v>
      </c>
      <c r="I17" s="7"/>
      <c r="J17" s="40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46"/>
    </row>
    <row r="18" s="3" customFormat="1" customHeight="1" spans="1:22">
      <c r="A18" s="25"/>
      <c r="B18" s="26" t="s">
        <v>24</v>
      </c>
      <c r="C18" s="27">
        <f>SUM(C16)</f>
        <v>0</v>
      </c>
      <c r="D18" s="27">
        <f>SUM(D16)</f>
        <v>0</v>
      </c>
      <c r="E18" s="27">
        <f>SUM(E16)</f>
        <v>0</v>
      </c>
      <c r="F18" s="27">
        <f>SUM(F16:F17)</f>
        <v>0</v>
      </c>
      <c r="G18" s="27">
        <f>SUM(G16:G17)</f>
        <v>0</v>
      </c>
      <c r="H18" s="27">
        <f>SUM(H16:H17)</f>
        <v>0</v>
      </c>
      <c r="I18" s="38"/>
      <c r="J18" s="40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46"/>
    </row>
    <row r="19" s="3" customFormat="1" ht="40" customHeight="1" spans="1:22">
      <c r="A19" s="4">
        <v>5</v>
      </c>
      <c r="B19" s="22" t="s">
        <v>25</v>
      </c>
      <c r="C19" s="23">
        <v>20000</v>
      </c>
      <c r="D19" s="4">
        <v>1</v>
      </c>
      <c r="E19" s="23">
        <v>20000</v>
      </c>
      <c r="F19" s="6">
        <f>25+100+89.4+23+80+49+575.6</f>
        <v>942</v>
      </c>
      <c r="G19" s="28">
        <v>0</v>
      </c>
      <c r="H19" s="6">
        <f>25+100+89.4+23+80+49+575.6</f>
        <v>942</v>
      </c>
      <c r="I19" s="41" t="s">
        <v>26</v>
      </c>
      <c r="J19" s="36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46"/>
    </row>
    <row r="20" s="3" customFormat="1" ht="40" customHeight="1" spans="1:22">
      <c r="A20" s="4"/>
      <c r="B20" s="22"/>
      <c r="C20" s="23"/>
      <c r="D20" s="4"/>
      <c r="E20" s="23"/>
      <c r="F20" s="6">
        <v>59.6</v>
      </c>
      <c r="G20" s="28">
        <v>0</v>
      </c>
      <c r="H20" s="6">
        <v>59.6</v>
      </c>
      <c r="I20" s="41" t="s">
        <v>27</v>
      </c>
      <c r="J20" s="36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46"/>
    </row>
    <row r="21" s="3" customFormat="1" ht="40" customHeight="1" spans="1:22">
      <c r="A21" s="4"/>
      <c r="B21" s="22"/>
      <c r="C21" s="23"/>
      <c r="D21" s="4"/>
      <c r="E21" s="23"/>
      <c r="F21" s="6">
        <v>49</v>
      </c>
      <c r="G21" s="28">
        <v>0</v>
      </c>
      <c r="H21" s="6">
        <v>49</v>
      </c>
      <c r="I21" s="41" t="s">
        <v>28</v>
      </c>
      <c r="J21" s="36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46"/>
    </row>
    <row r="22" s="3" customFormat="1" ht="40" customHeight="1" spans="1:22">
      <c r="A22" s="4"/>
      <c r="B22" s="22"/>
      <c r="C22" s="23"/>
      <c r="D22" s="4"/>
      <c r="E22" s="23"/>
      <c r="F22" s="6">
        <f>30+799</f>
        <v>829</v>
      </c>
      <c r="G22" s="28">
        <v>0</v>
      </c>
      <c r="H22" s="6">
        <f>30+799</f>
        <v>829</v>
      </c>
      <c r="I22" s="41" t="s">
        <v>29</v>
      </c>
      <c r="J22" s="36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46"/>
    </row>
    <row r="23" s="3" customFormat="1" ht="40" customHeight="1" spans="1:22">
      <c r="A23" s="4"/>
      <c r="B23" s="22"/>
      <c r="C23" s="23"/>
      <c r="D23" s="4"/>
      <c r="E23" s="23"/>
      <c r="F23" s="6">
        <v>182.84</v>
      </c>
      <c r="G23" s="28">
        <v>0</v>
      </c>
      <c r="H23" s="6">
        <v>182.84</v>
      </c>
      <c r="I23" s="41" t="s">
        <v>30</v>
      </c>
      <c r="J23" s="36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46"/>
    </row>
    <row r="24" s="3" customFormat="1" ht="40" customHeight="1" spans="1:22">
      <c r="A24" s="4"/>
      <c r="B24" s="22"/>
      <c r="C24" s="23"/>
      <c r="D24" s="4"/>
      <c r="E24" s="23"/>
      <c r="F24" s="6">
        <v>3169</v>
      </c>
      <c r="G24" s="28">
        <v>0</v>
      </c>
      <c r="H24" s="6">
        <v>3169</v>
      </c>
      <c r="I24" s="41" t="s">
        <v>31</v>
      </c>
      <c r="J24" s="36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46"/>
    </row>
    <row r="25" s="3" customFormat="1" ht="40" customHeight="1" spans="1:22">
      <c r="A25" s="4"/>
      <c r="B25" s="22"/>
      <c r="C25" s="23"/>
      <c r="D25" s="4"/>
      <c r="E25" s="23"/>
      <c r="F25" s="6">
        <v>139.28</v>
      </c>
      <c r="G25" s="28">
        <v>0</v>
      </c>
      <c r="H25" s="6">
        <v>139.28</v>
      </c>
      <c r="I25" s="41" t="s">
        <v>32</v>
      </c>
      <c r="J25" s="36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46"/>
    </row>
    <row r="26" s="3" customFormat="1" ht="40" customHeight="1" spans="1:22">
      <c r="A26" s="4"/>
      <c r="B26" s="22"/>
      <c r="C26" s="23"/>
      <c r="D26" s="4"/>
      <c r="E26" s="23"/>
      <c r="F26" s="6">
        <v>226.98</v>
      </c>
      <c r="G26" s="28">
        <v>0</v>
      </c>
      <c r="H26" s="6">
        <v>226.98</v>
      </c>
      <c r="I26" s="41" t="s">
        <v>33</v>
      </c>
      <c r="J26" s="36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46"/>
    </row>
    <row r="27" s="3" customFormat="1" ht="40" customHeight="1" spans="1:22">
      <c r="A27" s="4"/>
      <c r="B27" s="22"/>
      <c r="C27" s="23"/>
      <c r="D27" s="4"/>
      <c r="E27" s="23"/>
      <c r="F27" s="6">
        <v>74.73</v>
      </c>
      <c r="G27" s="28">
        <v>0</v>
      </c>
      <c r="H27" s="6">
        <v>74.73</v>
      </c>
      <c r="I27" s="41" t="s">
        <v>34</v>
      </c>
      <c r="J27" s="36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46"/>
    </row>
    <row r="28" s="3" customFormat="1" ht="40" customHeight="1" spans="1:22">
      <c r="A28" s="4"/>
      <c r="B28" s="22"/>
      <c r="C28" s="23"/>
      <c r="D28" s="4"/>
      <c r="E28" s="23"/>
      <c r="F28" s="6">
        <v>11.07</v>
      </c>
      <c r="G28" s="28">
        <v>0</v>
      </c>
      <c r="H28" s="6">
        <v>11.07</v>
      </c>
      <c r="I28" s="41" t="s">
        <v>35</v>
      </c>
      <c r="J28" s="36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46"/>
    </row>
    <row r="29" s="3" customFormat="1" ht="40" customHeight="1" spans="1:22">
      <c r="A29" s="4"/>
      <c r="B29" s="22"/>
      <c r="C29" s="23"/>
      <c r="D29" s="4"/>
      <c r="E29" s="23"/>
      <c r="F29" s="6">
        <v>1062.7</v>
      </c>
      <c r="G29" s="28">
        <v>0</v>
      </c>
      <c r="H29" s="6">
        <v>1062.7</v>
      </c>
      <c r="I29" s="41" t="s">
        <v>36</v>
      </c>
      <c r="J29" s="36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46"/>
    </row>
    <row r="30" s="3" customFormat="1" ht="40" customHeight="1" spans="1:22">
      <c r="A30" s="4"/>
      <c r="B30" s="22"/>
      <c r="C30" s="23"/>
      <c r="D30" s="4"/>
      <c r="E30" s="23"/>
      <c r="F30" s="6">
        <v>71.13</v>
      </c>
      <c r="G30" s="28">
        <v>0</v>
      </c>
      <c r="H30" s="6">
        <v>71.13</v>
      </c>
      <c r="I30" s="41" t="s">
        <v>37</v>
      </c>
      <c r="J30" s="36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46"/>
    </row>
    <row r="31" s="3" customFormat="1" ht="40" customHeight="1" spans="1:22">
      <c r="A31" s="4"/>
      <c r="B31" s="22"/>
      <c r="C31" s="23"/>
      <c r="D31" s="4"/>
      <c r="E31" s="23"/>
      <c r="F31" s="29">
        <v>2799</v>
      </c>
      <c r="G31" s="30">
        <v>0</v>
      </c>
      <c r="H31" s="29">
        <v>2799</v>
      </c>
      <c r="I31" s="41" t="s">
        <v>38</v>
      </c>
      <c r="J31" s="36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46"/>
    </row>
    <row r="32" s="3" customFormat="1" ht="40" customHeight="1" spans="1:22">
      <c r="A32" s="4"/>
      <c r="B32" s="22"/>
      <c r="C32" s="23"/>
      <c r="D32" s="4"/>
      <c r="E32" s="23"/>
      <c r="F32" s="29">
        <v>1249</v>
      </c>
      <c r="G32" s="30">
        <v>0</v>
      </c>
      <c r="H32" s="29">
        <v>1249</v>
      </c>
      <c r="I32" s="42" t="s">
        <v>39</v>
      </c>
      <c r="J32" s="36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46"/>
    </row>
    <row r="33" s="3" customFormat="1" ht="40" customHeight="1" spans="1:22">
      <c r="A33" s="4"/>
      <c r="B33" s="22"/>
      <c r="C33" s="23"/>
      <c r="D33" s="4"/>
      <c r="E33" s="23"/>
      <c r="F33" s="6">
        <v>1137</v>
      </c>
      <c r="G33" s="28">
        <v>0</v>
      </c>
      <c r="H33" s="6">
        <v>1137</v>
      </c>
      <c r="I33" s="41" t="s">
        <v>40</v>
      </c>
      <c r="J33" s="36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46"/>
    </row>
    <row r="34" s="3" customFormat="1" ht="40" customHeight="1" spans="1:22">
      <c r="A34" s="4"/>
      <c r="B34" s="22"/>
      <c r="C34" s="23"/>
      <c r="D34" s="4"/>
      <c r="E34" s="23"/>
      <c r="F34" s="6">
        <f>2840.8-1420.38</f>
        <v>1420.42</v>
      </c>
      <c r="G34" s="28">
        <v>0</v>
      </c>
      <c r="H34" s="6">
        <f>2840.8-1420.38</f>
        <v>1420.42</v>
      </c>
      <c r="I34" s="41" t="s">
        <v>41</v>
      </c>
      <c r="J34" s="36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46"/>
    </row>
    <row r="35" s="3" customFormat="1" ht="40" customHeight="1" spans="1:22">
      <c r="A35" s="4"/>
      <c r="B35" s="22"/>
      <c r="C35" s="23"/>
      <c r="D35" s="4"/>
      <c r="E35" s="23"/>
      <c r="F35" s="6">
        <v>166</v>
      </c>
      <c r="G35" s="28">
        <v>0</v>
      </c>
      <c r="H35" s="6">
        <v>166</v>
      </c>
      <c r="I35" s="41" t="s">
        <v>42</v>
      </c>
      <c r="J35" s="36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46"/>
    </row>
    <row r="36" s="3" customFormat="1" ht="40" customHeight="1" spans="1:22">
      <c r="A36" s="4"/>
      <c r="B36" s="22"/>
      <c r="C36" s="23"/>
      <c r="D36" s="4"/>
      <c r="E36" s="23"/>
      <c r="F36" s="6">
        <v>480.69</v>
      </c>
      <c r="G36" s="28">
        <v>0</v>
      </c>
      <c r="H36" s="6">
        <v>480.69</v>
      </c>
      <c r="I36" s="41" t="s">
        <v>43</v>
      </c>
      <c r="J36" s="36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46"/>
    </row>
    <row r="37" s="3" customFormat="1" ht="40" customHeight="1" spans="1:22">
      <c r="A37" s="4"/>
      <c r="B37" s="22"/>
      <c r="C37" s="23"/>
      <c r="D37" s="4"/>
      <c r="E37" s="23"/>
      <c r="F37" s="6">
        <v>73.21</v>
      </c>
      <c r="G37" s="28">
        <v>0</v>
      </c>
      <c r="H37" s="6">
        <v>73.21</v>
      </c>
      <c r="I37" s="41" t="s">
        <v>44</v>
      </c>
      <c r="J37" s="36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46"/>
    </row>
    <row r="38" s="3" customFormat="1" ht="40" customHeight="1" spans="1:22">
      <c r="A38" s="4"/>
      <c r="B38" s="22"/>
      <c r="C38" s="23"/>
      <c r="D38" s="4"/>
      <c r="E38" s="23"/>
      <c r="F38" s="6">
        <v>147.09</v>
      </c>
      <c r="G38" s="28">
        <v>0</v>
      </c>
      <c r="H38" s="6">
        <v>147.09</v>
      </c>
      <c r="I38" s="41" t="s">
        <v>45</v>
      </c>
      <c r="J38" s="36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46"/>
    </row>
    <row r="39" s="3" customFormat="1" ht="40" customHeight="1" spans="1:22">
      <c r="A39" s="4"/>
      <c r="B39" s="22"/>
      <c r="C39" s="23"/>
      <c r="D39" s="4"/>
      <c r="E39" s="23"/>
      <c r="F39" s="6">
        <v>240.15</v>
      </c>
      <c r="G39" s="28">
        <v>0</v>
      </c>
      <c r="H39" s="6">
        <v>240.15</v>
      </c>
      <c r="I39" s="41" t="s">
        <v>46</v>
      </c>
      <c r="J39" s="36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46"/>
    </row>
    <row r="40" s="3" customFormat="1" ht="40" customHeight="1" spans="1:22">
      <c r="A40" s="4"/>
      <c r="B40" s="22"/>
      <c r="C40" s="23"/>
      <c r="D40" s="4"/>
      <c r="E40" s="23"/>
      <c r="F40" s="6">
        <v>156.22</v>
      </c>
      <c r="G40" s="28">
        <v>0</v>
      </c>
      <c r="H40" s="6">
        <v>156.22</v>
      </c>
      <c r="I40" s="41" t="s">
        <v>47</v>
      </c>
      <c r="J40" s="36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46"/>
    </row>
    <row r="41" s="3" customFormat="1" ht="40" customHeight="1" spans="1:22">
      <c r="A41" s="4"/>
      <c r="B41" s="22"/>
      <c r="C41" s="23"/>
      <c r="D41" s="4"/>
      <c r="E41" s="23"/>
      <c r="F41" s="6">
        <v>53.91</v>
      </c>
      <c r="G41" s="28">
        <v>0</v>
      </c>
      <c r="H41" s="6">
        <v>53.91</v>
      </c>
      <c r="I41" s="41" t="s">
        <v>48</v>
      </c>
      <c r="J41" s="36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46"/>
    </row>
    <row r="42" s="3" customFormat="1" ht="40" customHeight="1" spans="1:22">
      <c r="A42" s="4"/>
      <c r="B42" s="22"/>
      <c r="C42" s="23"/>
      <c r="D42" s="4"/>
      <c r="E42" s="23"/>
      <c r="F42" s="6">
        <v>62.67</v>
      </c>
      <c r="G42" s="28">
        <v>0</v>
      </c>
      <c r="H42" s="6">
        <v>62.67</v>
      </c>
      <c r="I42" s="43" t="s">
        <v>49</v>
      </c>
      <c r="J42" s="36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46"/>
    </row>
    <row r="43" s="3" customFormat="1" ht="40" customHeight="1" spans="1:22">
      <c r="A43" s="4"/>
      <c r="B43" s="22"/>
      <c r="C43" s="23"/>
      <c r="D43" s="4"/>
      <c r="E43" s="23"/>
      <c r="F43" s="6">
        <v>51.41</v>
      </c>
      <c r="G43" s="28">
        <v>0</v>
      </c>
      <c r="H43" s="6">
        <v>51.41</v>
      </c>
      <c r="I43" s="41" t="s">
        <v>50</v>
      </c>
      <c r="J43" s="36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46"/>
    </row>
    <row r="44" s="3" customFormat="1" ht="40" customHeight="1" spans="1:22">
      <c r="A44" s="4"/>
      <c r="B44" s="22"/>
      <c r="C44" s="23"/>
      <c r="D44" s="4"/>
      <c r="E44" s="23"/>
      <c r="F44" s="6">
        <v>49.28</v>
      </c>
      <c r="G44" s="28">
        <v>0</v>
      </c>
      <c r="H44" s="6">
        <v>49.28</v>
      </c>
      <c r="I44" s="41" t="s">
        <v>51</v>
      </c>
      <c r="J44" s="36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46"/>
    </row>
    <row r="45" s="3" customFormat="1" ht="40" customHeight="1" spans="1:22">
      <c r="A45" s="4"/>
      <c r="B45" s="22"/>
      <c r="C45" s="23"/>
      <c r="D45" s="4"/>
      <c r="E45" s="23"/>
      <c r="F45" s="6">
        <v>75</v>
      </c>
      <c r="G45" s="28">
        <v>0</v>
      </c>
      <c r="H45" s="6">
        <v>75</v>
      </c>
      <c r="I45" s="41" t="s">
        <v>52</v>
      </c>
      <c r="J45" s="36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46"/>
    </row>
    <row r="46" s="3" customFormat="1" ht="40" customHeight="1" spans="1:22">
      <c r="A46" s="4"/>
      <c r="B46" s="22"/>
      <c r="C46" s="23"/>
      <c r="D46" s="4"/>
      <c r="E46" s="23"/>
      <c r="F46" s="6">
        <v>29.74</v>
      </c>
      <c r="G46" s="28">
        <v>0</v>
      </c>
      <c r="H46" s="6">
        <v>29.74</v>
      </c>
      <c r="I46" s="41" t="s">
        <v>53</v>
      </c>
      <c r="J46" s="36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46"/>
    </row>
    <row r="47" s="3" customFormat="1" ht="40" customHeight="1" spans="1:22">
      <c r="A47" s="4"/>
      <c r="B47" s="22"/>
      <c r="C47" s="23"/>
      <c r="D47" s="4"/>
      <c r="E47" s="23"/>
      <c r="F47" s="6">
        <v>40.32</v>
      </c>
      <c r="G47" s="28">
        <v>0</v>
      </c>
      <c r="H47" s="6">
        <v>40.32</v>
      </c>
      <c r="I47" s="41" t="s">
        <v>54</v>
      </c>
      <c r="J47" s="36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46"/>
    </row>
    <row r="48" s="3" customFormat="1" ht="40" customHeight="1" spans="1:22">
      <c r="A48" s="4"/>
      <c r="B48" s="22"/>
      <c r="C48" s="23"/>
      <c r="D48" s="4"/>
      <c r="E48" s="23"/>
      <c r="F48" s="6">
        <v>17.38</v>
      </c>
      <c r="G48" s="28">
        <v>0</v>
      </c>
      <c r="H48" s="6">
        <v>17.38</v>
      </c>
      <c r="I48" s="41" t="s">
        <v>55</v>
      </c>
      <c r="J48" s="36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46"/>
    </row>
    <row r="49" s="3" customFormat="1" ht="40" customHeight="1" spans="1:22">
      <c r="A49" s="4"/>
      <c r="B49" s="22"/>
      <c r="C49" s="23"/>
      <c r="D49" s="4"/>
      <c r="E49" s="23"/>
      <c r="F49" s="6">
        <v>14.9</v>
      </c>
      <c r="G49" s="28">
        <v>0</v>
      </c>
      <c r="H49" s="6">
        <v>14.9</v>
      </c>
      <c r="I49" s="41" t="s">
        <v>56</v>
      </c>
      <c r="J49" s="36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46"/>
    </row>
    <row r="50" s="3" customFormat="1" ht="40" customHeight="1" spans="1:22">
      <c r="A50" s="4"/>
      <c r="B50" s="22"/>
      <c r="C50" s="23"/>
      <c r="D50" s="4"/>
      <c r="E50" s="23"/>
      <c r="F50" s="6">
        <v>106.45</v>
      </c>
      <c r="G50" s="28">
        <v>0</v>
      </c>
      <c r="H50" s="6">
        <v>106.45</v>
      </c>
      <c r="I50" s="43" t="s">
        <v>57</v>
      </c>
      <c r="J50" s="36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46"/>
    </row>
    <row r="51" s="3" customFormat="1" ht="40" customHeight="1" spans="1:22">
      <c r="A51" s="4"/>
      <c r="B51" s="22"/>
      <c r="C51" s="23"/>
      <c r="D51" s="4"/>
      <c r="E51" s="23"/>
      <c r="F51" s="6">
        <v>15.8</v>
      </c>
      <c r="G51" s="28">
        <v>0</v>
      </c>
      <c r="H51" s="6">
        <v>15.8</v>
      </c>
      <c r="I51" s="41" t="s">
        <v>58</v>
      </c>
      <c r="J51" s="36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46"/>
    </row>
    <row r="52" s="3" customFormat="1" ht="40" customHeight="1" spans="1:22">
      <c r="A52" s="4"/>
      <c r="B52" s="22"/>
      <c r="C52" s="23"/>
      <c r="D52" s="4"/>
      <c r="E52" s="23"/>
      <c r="F52" s="31">
        <v>33.87</v>
      </c>
      <c r="G52" s="28">
        <v>0</v>
      </c>
      <c r="H52" s="31">
        <v>33.87</v>
      </c>
      <c r="I52" s="44" t="s">
        <v>59</v>
      </c>
      <c r="J52" s="36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46"/>
    </row>
    <row r="53" s="3" customFormat="1" ht="40" customHeight="1" spans="1:22">
      <c r="A53" s="4"/>
      <c r="B53" s="22"/>
      <c r="C53" s="23"/>
      <c r="D53" s="4"/>
      <c r="E53" s="23"/>
      <c r="F53" s="28">
        <v>0</v>
      </c>
      <c r="G53" s="30">
        <v>48</v>
      </c>
      <c r="H53" s="31">
        <v>48</v>
      </c>
      <c r="I53" s="44" t="s">
        <v>60</v>
      </c>
      <c r="J53" s="36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46"/>
    </row>
    <row r="54" s="3" customFormat="1" ht="40" customHeight="1" spans="1:22">
      <c r="A54" s="4"/>
      <c r="B54" s="22"/>
      <c r="C54" s="23"/>
      <c r="D54" s="4"/>
      <c r="E54" s="23"/>
      <c r="F54" s="28">
        <v>600</v>
      </c>
      <c r="G54" s="28">
        <v>0</v>
      </c>
      <c r="H54" s="31">
        <v>600</v>
      </c>
      <c r="I54" s="44" t="s">
        <v>61</v>
      </c>
      <c r="J54" s="36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46"/>
    </row>
    <row r="55" s="3" customFormat="1" ht="40" customHeight="1" spans="1:22">
      <c r="A55" s="4"/>
      <c r="B55" s="22"/>
      <c r="C55" s="23"/>
      <c r="D55" s="4"/>
      <c r="E55" s="23"/>
      <c r="F55" s="31">
        <f>429+30</f>
        <v>459</v>
      </c>
      <c r="G55" s="28">
        <v>0</v>
      </c>
      <c r="H55" s="31">
        <f>429+30</f>
        <v>459</v>
      </c>
      <c r="I55" s="44" t="s">
        <v>62</v>
      </c>
      <c r="J55" s="36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46"/>
    </row>
    <row r="56" s="3" customFormat="1" customHeight="1" spans="1:22">
      <c r="A56" s="25"/>
      <c r="B56" s="26" t="s">
        <v>63</v>
      </c>
      <c r="C56" s="27">
        <f>SUM(C19)</f>
        <v>20000</v>
      </c>
      <c r="D56" s="27">
        <f>SUM(D19)</f>
        <v>1</v>
      </c>
      <c r="E56" s="27">
        <f>SUM(E19)</f>
        <v>20000</v>
      </c>
      <c r="F56" s="27">
        <f>SUM(F19:F55)</f>
        <v>16295.84</v>
      </c>
      <c r="G56" s="27">
        <f>SUM(G19:G55)</f>
        <v>48</v>
      </c>
      <c r="H56" s="27">
        <f>SUM(H19:H55)</f>
        <v>16343.84</v>
      </c>
      <c r="I56" s="38"/>
      <c r="J56" s="36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46"/>
    </row>
    <row r="57" s="2" customFormat="1" customHeight="1" spans="1:22">
      <c r="A57" s="4">
        <v>6</v>
      </c>
      <c r="B57" s="22" t="s">
        <v>64</v>
      </c>
      <c r="C57" s="5">
        <v>0</v>
      </c>
      <c r="D57" s="6">
        <v>0</v>
      </c>
      <c r="E57" s="5">
        <f t="shared" ref="E57:E61" si="2">C57*D57</f>
        <v>0</v>
      </c>
      <c r="F57" s="5">
        <v>0</v>
      </c>
      <c r="G57" s="5">
        <v>0</v>
      </c>
      <c r="H57" s="5">
        <f t="shared" ref="H57:H61" si="3">F57+G57</f>
        <v>0</v>
      </c>
      <c r="I57" s="7"/>
      <c r="J57" s="36" t="s">
        <v>65</v>
      </c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9"/>
    </row>
    <row r="58" s="3" customFormat="1" ht="27" customHeight="1" spans="1:22">
      <c r="A58" s="25"/>
      <c r="B58" s="26" t="s">
        <v>66</v>
      </c>
      <c r="C58" s="27">
        <f t="shared" ref="C58:C62" si="4">SUM(C57)</f>
        <v>0</v>
      </c>
      <c r="D58" s="27">
        <f t="shared" ref="D58:D62" si="5">SUM(D57)</f>
        <v>0</v>
      </c>
      <c r="E58" s="27">
        <f t="shared" ref="E58:E62" si="6">SUM(E57)</f>
        <v>0</v>
      </c>
      <c r="F58" s="27">
        <f t="shared" ref="F58:H58" si="7">SUM(F57:F57)</f>
        <v>0</v>
      </c>
      <c r="G58" s="27">
        <f t="shared" si="7"/>
        <v>0</v>
      </c>
      <c r="H58" s="27">
        <f t="shared" si="7"/>
        <v>0</v>
      </c>
      <c r="I58" s="38"/>
      <c r="J58" s="40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46"/>
    </row>
    <row r="59" s="2" customFormat="1" customHeight="1" spans="1:22">
      <c r="A59" s="4">
        <v>7</v>
      </c>
      <c r="B59" s="22" t="s">
        <v>67</v>
      </c>
      <c r="C59" s="5">
        <v>0</v>
      </c>
      <c r="D59" s="6">
        <v>0</v>
      </c>
      <c r="E59" s="5">
        <f t="shared" si="2"/>
        <v>0</v>
      </c>
      <c r="F59" s="5">
        <v>0</v>
      </c>
      <c r="G59" s="5">
        <v>0</v>
      </c>
      <c r="H59" s="5">
        <f t="shared" si="3"/>
        <v>0</v>
      </c>
      <c r="I59" s="7"/>
      <c r="J59" s="45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9"/>
    </row>
    <row r="60" s="3" customFormat="1" customHeight="1" spans="1:22">
      <c r="A60" s="25"/>
      <c r="B60" s="26" t="s">
        <v>68</v>
      </c>
      <c r="C60" s="27">
        <f t="shared" si="4"/>
        <v>0</v>
      </c>
      <c r="D60" s="27">
        <f t="shared" si="5"/>
        <v>0</v>
      </c>
      <c r="E60" s="27">
        <f t="shared" si="6"/>
        <v>0</v>
      </c>
      <c r="F60" s="27">
        <f t="shared" ref="F60:H60" si="8">SUM(F59:F59)</f>
        <v>0</v>
      </c>
      <c r="G60" s="27">
        <f t="shared" si="8"/>
        <v>0</v>
      </c>
      <c r="H60" s="27">
        <f t="shared" si="8"/>
        <v>0</v>
      </c>
      <c r="I60" s="38"/>
      <c r="J60" s="45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46"/>
    </row>
    <row r="61" s="2" customFormat="1" customHeight="1" spans="1:22">
      <c r="A61" s="4">
        <v>8</v>
      </c>
      <c r="B61" s="22" t="s">
        <v>69</v>
      </c>
      <c r="C61" s="5">
        <v>0</v>
      </c>
      <c r="D61" s="6">
        <v>0</v>
      </c>
      <c r="E61" s="5">
        <f t="shared" si="2"/>
        <v>0</v>
      </c>
      <c r="F61" s="5">
        <v>0</v>
      </c>
      <c r="G61" s="5">
        <v>0</v>
      </c>
      <c r="H61" s="5">
        <f t="shared" si="3"/>
        <v>0</v>
      </c>
      <c r="I61" s="7"/>
      <c r="J61" s="40" t="s">
        <v>70</v>
      </c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9"/>
    </row>
    <row r="62" s="3" customFormat="1" customHeight="1" spans="1:22">
      <c r="A62" s="25"/>
      <c r="B62" s="26" t="s">
        <v>71</v>
      </c>
      <c r="C62" s="27">
        <f t="shared" si="4"/>
        <v>0</v>
      </c>
      <c r="D62" s="27">
        <f t="shared" si="5"/>
        <v>0</v>
      </c>
      <c r="E62" s="27">
        <f t="shared" si="6"/>
        <v>0</v>
      </c>
      <c r="F62" s="27">
        <f t="shared" ref="F62:H62" si="9">SUM(F61:F61)</f>
        <v>0</v>
      </c>
      <c r="G62" s="27">
        <f t="shared" si="9"/>
        <v>0</v>
      </c>
      <c r="H62" s="27">
        <f t="shared" si="9"/>
        <v>0</v>
      </c>
      <c r="I62" s="38"/>
      <c r="J62" s="40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46"/>
    </row>
    <row r="63" s="2" customFormat="1" customHeight="1" spans="1:22">
      <c r="A63" s="4">
        <v>9</v>
      </c>
      <c r="B63" s="22" t="s">
        <v>72</v>
      </c>
      <c r="C63" s="5">
        <v>0</v>
      </c>
      <c r="D63" s="6">
        <v>0</v>
      </c>
      <c r="E63" s="5">
        <f>C63*D63</f>
        <v>0</v>
      </c>
      <c r="F63" s="5">
        <v>0</v>
      </c>
      <c r="G63" s="5">
        <v>0</v>
      </c>
      <c r="H63" s="5">
        <f>F63+G63</f>
        <v>0</v>
      </c>
      <c r="I63" s="7"/>
      <c r="J63" s="36" t="s">
        <v>73</v>
      </c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9"/>
    </row>
    <row r="64" s="3" customFormat="1" customHeight="1" spans="1:22">
      <c r="A64" s="25"/>
      <c r="B64" s="26" t="s">
        <v>74</v>
      </c>
      <c r="C64" s="27">
        <f>SUM(C63)</f>
        <v>0</v>
      </c>
      <c r="D64" s="27">
        <f>SUM(D63)</f>
        <v>0</v>
      </c>
      <c r="E64" s="27">
        <f>SUM(E63)</f>
        <v>0</v>
      </c>
      <c r="F64" s="27">
        <f t="shared" ref="F64:H64" si="10">SUM(F63:F63)</f>
        <v>0</v>
      </c>
      <c r="G64" s="27">
        <f t="shared" si="10"/>
        <v>0</v>
      </c>
      <c r="H64" s="27">
        <f t="shared" si="10"/>
        <v>0</v>
      </c>
      <c r="I64" s="38"/>
      <c r="J64" s="36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46"/>
    </row>
    <row r="65" s="3" customFormat="1" ht="33" customHeight="1" spans="1:22">
      <c r="A65" s="47"/>
      <c r="B65" s="48"/>
      <c r="C65" s="49"/>
      <c r="D65" s="49"/>
      <c r="E65" s="49"/>
      <c r="F65" s="50">
        <f>24.4*2</f>
        <v>48.8</v>
      </c>
      <c r="G65" s="5">
        <v>0</v>
      </c>
      <c r="H65" s="50">
        <f>24.4*2</f>
        <v>48.8</v>
      </c>
      <c r="I65" s="69" t="s">
        <v>75</v>
      </c>
      <c r="J65" s="36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46"/>
    </row>
    <row r="66" s="3" customFormat="1" ht="33" customHeight="1" spans="1:22">
      <c r="A66" s="51"/>
      <c r="B66" s="52"/>
      <c r="C66" s="53"/>
      <c r="D66" s="53"/>
      <c r="E66" s="53"/>
      <c r="F66" s="5">
        <v>0</v>
      </c>
      <c r="G66" s="54">
        <v>54.01</v>
      </c>
      <c r="H66" s="54">
        <v>54.01</v>
      </c>
      <c r="I66" s="70" t="s">
        <v>76</v>
      </c>
      <c r="J66" s="36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46"/>
    </row>
    <row r="67" s="2" customFormat="1" ht="33" customHeight="1" spans="1:22">
      <c r="A67" s="51"/>
      <c r="B67" s="52"/>
      <c r="C67" s="53"/>
      <c r="D67" s="53"/>
      <c r="E67" s="53"/>
      <c r="F67" s="55">
        <v>88</v>
      </c>
      <c r="G67" s="30">
        <v>0</v>
      </c>
      <c r="H67" s="56">
        <v>88</v>
      </c>
      <c r="I67" s="71" t="s">
        <v>77</v>
      </c>
      <c r="J67" s="45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9"/>
    </row>
    <row r="68" s="2" customFormat="1" ht="33" customHeight="1" spans="1:22">
      <c r="A68" s="51"/>
      <c r="B68" s="52"/>
      <c r="C68" s="53"/>
      <c r="D68" s="53"/>
      <c r="E68" s="53"/>
      <c r="F68" s="55">
        <f>365+108+343.69+68.91+15+24+36+28+55+185.25</f>
        <v>1228.85</v>
      </c>
      <c r="G68" s="30">
        <v>0</v>
      </c>
      <c r="H68" s="56">
        <f>365+108+343.69+68.91+15+24+36+28+55+185.25</f>
        <v>1228.85</v>
      </c>
      <c r="I68" s="72" t="s">
        <v>78</v>
      </c>
      <c r="J68" s="45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9"/>
    </row>
    <row r="69" s="2" customFormat="1" ht="33" customHeight="1" spans="1:22">
      <c r="A69" s="51"/>
      <c r="B69" s="52"/>
      <c r="C69" s="53"/>
      <c r="D69" s="53"/>
      <c r="E69" s="53"/>
      <c r="F69" s="6">
        <f>100+140</f>
        <v>240</v>
      </c>
      <c r="G69" s="30">
        <v>0</v>
      </c>
      <c r="H69" s="29">
        <f>100+140</f>
        <v>240</v>
      </c>
      <c r="I69" s="73" t="s">
        <v>79</v>
      </c>
      <c r="J69" s="45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9"/>
    </row>
    <row r="70" s="2" customFormat="1" ht="33" customHeight="1" spans="1:22">
      <c r="A70" s="51"/>
      <c r="B70" s="52"/>
      <c r="C70" s="53"/>
      <c r="D70" s="53"/>
      <c r="E70" s="53"/>
      <c r="F70" s="6">
        <v>200</v>
      </c>
      <c r="G70" s="30">
        <v>0</v>
      </c>
      <c r="H70" s="29">
        <v>200</v>
      </c>
      <c r="I70" s="73" t="s">
        <v>80</v>
      </c>
      <c r="J70" s="45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9"/>
    </row>
    <row r="71" s="2" customFormat="1" ht="33" customHeight="1" spans="1:22">
      <c r="A71" s="51"/>
      <c r="B71" s="52"/>
      <c r="C71" s="53"/>
      <c r="D71" s="53"/>
      <c r="E71" s="53"/>
      <c r="F71" s="28">
        <v>0</v>
      </c>
      <c r="G71" s="57">
        <v>88</v>
      </c>
      <c r="H71" s="57">
        <v>88</v>
      </c>
      <c r="I71" s="73" t="s">
        <v>81</v>
      </c>
      <c r="J71" s="45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9"/>
    </row>
    <row r="72" s="2" customFormat="1" ht="33" customHeight="1" spans="1:22">
      <c r="A72" s="51"/>
      <c r="B72" s="52"/>
      <c r="C72" s="53"/>
      <c r="D72" s="53"/>
      <c r="E72" s="53"/>
      <c r="F72" s="30">
        <v>0</v>
      </c>
      <c r="G72" s="58">
        <v>399</v>
      </c>
      <c r="H72" s="57">
        <v>399</v>
      </c>
      <c r="I72" s="74" t="s">
        <v>82</v>
      </c>
      <c r="J72" s="45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9"/>
    </row>
    <row r="73" s="2" customFormat="1" ht="33" customHeight="1" spans="1:22">
      <c r="A73" s="51"/>
      <c r="B73" s="52"/>
      <c r="C73" s="53"/>
      <c r="D73" s="53"/>
      <c r="E73" s="53"/>
      <c r="F73" s="58">
        <v>5350</v>
      </c>
      <c r="G73" s="30">
        <v>0</v>
      </c>
      <c r="H73" s="57">
        <v>5350</v>
      </c>
      <c r="I73" s="74" t="s">
        <v>83</v>
      </c>
      <c r="J73" s="45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9"/>
    </row>
    <row r="74" s="2" customFormat="1" ht="33" customHeight="1" spans="1:22">
      <c r="A74" s="51"/>
      <c r="B74" s="52"/>
      <c r="C74" s="53"/>
      <c r="D74" s="53"/>
      <c r="E74" s="53"/>
      <c r="F74" s="28">
        <v>0</v>
      </c>
      <c r="G74" s="57">
        <v>15</v>
      </c>
      <c r="H74" s="58">
        <v>15</v>
      </c>
      <c r="I74" s="35" t="s">
        <v>84</v>
      </c>
      <c r="J74" s="45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9"/>
    </row>
    <row r="75" s="3" customFormat="1" customHeight="1" spans="1:22">
      <c r="A75" s="25"/>
      <c r="B75" s="26" t="s">
        <v>85</v>
      </c>
      <c r="C75" s="27">
        <f>SUM(C67)</f>
        <v>0</v>
      </c>
      <c r="D75" s="27">
        <f>SUM(D67)</f>
        <v>0</v>
      </c>
      <c r="E75" s="27">
        <f>SUM(E67)</f>
        <v>0</v>
      </c>
      <c r="F75" s="27">
        <f>SUM(F65:F74)</f>
        <v>7155.65</v>
      </c>
      <c r="G75" s="27">
        <f>SUM(G65:G74)</f>
        <v>556.01</v>
      </c>
      <c r="H75" s="27">
        <f>SUM(H65:H74)</f>
        <v>7711.66</v>
      </c>
      <c r="I75" s="38"/>
      <c r="J75" s="45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46"/>
    </row>
    <row r="76" s="2" customFormat="1" customHeight="1" spans="1:22">
      <c r="A76" s="25"/>
      <c r="B76" s="26" t="s">
        <v>86</v>
      </c>
      <c r="C76" s="27">
        <f t="shared" ref="C76:H76" si="11">SUM(C75,C64,C62,C60,C58,C56,C18,C15,C13,C10)</f>
        <v>20000</v>
      </c>
      <c r="D76" s="27">
        <f t="shared" si="11"/>
        <v>1</v>
      </c>
      <c r="E76" s="27">
        <f t="shared" si="11"/>
        <v>20000</v>
      </c>
      <c r="F76" s="27">
        <f t="shared" si="11"/>
        <v>23451.49</v>
      </c>
      <c r="G76" s="27">
        <f>SUM(G75,G64,G62,G60,G58,G56,G18,G15,G13,G10)</f>
        <v>604.01</v>
      </c>
      <c r="H76" s="27">
        <f t="shared" si="11"/>
        <v>24055.5</v>
      </c>
      <c r="I76" s="38"/>
      <c r="J76" s="75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9"/>
    </row>
    <row r="77" s="2" customFormat="1" customHeight="1" spans="1:22">
      <c r="A77" s="10"/>
      <c r="B77" s="8"/>
      <c r="C77" s="11"/>
      <c r="D77" s="12"/>
      <c r="E77" s="12"/>
      <c r="F77" s="12"/>
      <c r="G77" s="12"/>
      <c r="H77" s="12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9"/>
    </row>
    <row r="78" s="2" customFormat="1" customHeight="1" spans="1:22">
      <c r="A78" s="10"/>
      <c r="B78" s="8"/>
      <c r="C78" s="11"/>
      <c r="D78" s="12"/>
      <c r="E78" s="12"/>
      <c r="F78" s="12"/>
      <c r="G78" s="12"/>
      <c r="H78" s="12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9"/>
    </row>
    <row r="79" s="2" customFormat="1" customHeight="1" spans="1:22">
      <c r="A79" s="59" t="s">
        <v>87</v>
      </c>
      <c r="B79" s="59"/>
      <c r="C79" s="60" t="s">
        <v>88</v>
      </c>
      <c r="D79" s="60"/>
      <c r="E79" s="60" t="s">
        <v>89</v>
      </c>
      <c r="F79" s="60"/>
      <c r="G79" s="60" t="s">
        <v>90</v>
      </c>
      <c r="H79" s="60"/>
      <c r="I79" s="76" t="s">
        <v>91</v>
      </c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9"/>
    </row>
    <row r="80" s="2" customFormat="1" customHeight="1" spans="1:22">
      <c r="A80" s="61">
        <f>E76</f>
        <v>20000</v>
      </c>
      <c r="B80" s="61"/>
      <c r="C80" s="62">
        <f>H76</f>
        <v>24055.5</v>
      </c>
      <c r="D80" s="62"/>
      <c r="E80" s="62">
        <f>F76</f>
        <v>23451.49</v>
      </c>
      <c r="F80" s="62"/>
      <c r="G80" s="62">
        <f>G76</f>
        <v>604.01</v>
      </c>
      <c r="H80" s="62"/>
      <c r="I80" s="77">
        <f>A80-C80</f>
        <v>-4055.5</v>
      </c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9"/>
    </row>
    <row r="81" s="2" customFormat="1" customHeight="1" spans="1:22">
      <c r="A81" s="10"/>
      <c r="B81" s="8"/>
      <c r="C81" s="11"/>
      <c r="D81" s="12"/>
      <c r="E81" s="12"/>
      <c r="F81" s="12"/>
      <c r="G81" s="12"/>
      <c r="H81" s="12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9"/>
    </row>
    <row r="82" s="2" customFormat="1" customHeight="1" spans="1:22">
      <c r="A82" s="63" t="s">
        <v>92</v>
      </c>
      <c r="B82" s="37"/>
      <c r="C82" s="64" t="s">
        <v>93</v>
      </c>
      <c r="D82" s="15"/>
      <c r="E82" s="15" t="s">
        <v>94</v>
      </c>
      <c r="F82" s="15"/>
      <c r="G82" s="15" t="s">
        <v>95</v>
      </c>
      <c r="H82" s="15"/>
      <c r="I82" s="37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9"/>
    </row>
    <row r="83" customHeight="1" spans="1:10">
      <c r="A83" s="10"/>
      <c r="B83" s="8"/>
      <c r="C83" s="11"/>
      <c r="D83" s="12"/>
      <c r="E83" s="12"/>
      <c r="F83" s="12"/>
      <c r="G83" s="12"/>
      <c r="H83" s="12"/>
      <c r="I83" s="8"/>
      <c r="J83" s="8"/>
    </row>
    <row r="84" customHeight="1" spans="1:10">
      <c r="A84" s="10"/>
      <c r="B84" s="8"/>
      <c r="C84" s="11"/>
      <c r="D84" s="12"/>
      <c r="E84" s="12"/>
      <c r="F84" s="12"/>
      <c r="G84" s="12"/>
      <c r="H84" s="12"/>
      <c r="I84" s="8"/>
      <c r="J84" s="8"/>
    </row>
    <row r="85" customHeight="1" spans="1:10">
      <c r="A85" s="10"/>
      <c r="B85" s="8"/>
      <c r="C85" s="11"/>
      <c r="D85" s="12"/>
      <c r="E85" s="12"/>
      <c r="F85" s="12"/>
      <c r="G85" s="12"/>
      <c r="H85" s="12"/>
      <c r="I85" s="8"/>
      <c r="J85" s="8"/>
    </row>
    <row r="86" customHeight="1" spans="1:10">
      <c r="A86" s="10"/>
      <c r="B86" s="8"/>
      <c r="C86" s="11"/>
      <c r="D86" s="12"/>
      <c r="E86" s="12"/>
      <c r="F86" s="12"/>
      <c r="G86" s="12"/>
      <c r="H86" s="12"/>
      <c r="I86" s="8"/>
      <c r="J86" s="8"/>
    </row>
    <row r="87" customHeight="1" spans="1:10">
      <c r="A87" s="10"/>
      <c r="B87" s="8"/>
      <c r="C87" s="11"/>
      <c r="D87" s="12"/>
      <c r="E87" s="12"/>
      <c r="F87" s="12"/>
      <c r="G87" s="12"/>
      <c r="H87" s="12"/>
      <c r="I87" s="8"/>
      <c r="J87" s="8"/>
    </row>
    <row r="88" customHeight="1" spans="1:10">
      <c r="A88" s="10"/>
      <c r="B88" s="8"/>
      <c r="C88" s="11"/>
      <c r="D88" s="12"/>
      <c r="E88" s="12"/>
      <c r="F88" s="12"/>
      <c r="G88" s="12"/>
      <c r="H88" s="12"/>
      <c r="I88" s="8"/>
      <c r="J88" s="8"/>
    </row>
    <row r="89" customHeight="1" spans="1:10">
      <c r="A89" s="10"/>
      <c r="B89" s="8"/>
      <c r="C89" s="11"/>
      <c r="D89" s="12"/>
      <c r="E89" s="12"/>
      <c r="F89" s="12"/>
      <c r="G89" s="12"/>
      <c r="H89" s="12"/>
      <c r="I89" s="8"/>
      <c r="J89" s="8"/>
    </row>
    <row r="90" customHeight="1" spans="1:10">
      <c r="A90" s="10"/>
      <c r="B90" s="8"/>
      <c r="C90" s="11"/>
      <c r="D90" s="12"/>
      <c r="E90" s="12"/>
      <c r="F90" s="12"/>
      <c r="G90" s="12"/>
      <c r="H90" s="12"/>
      <c r="I90" s="8"/>
      <c r="J90" s="8"/>
    </row>
    <row r="91" customHeight="1" spans="1:10">
      <c r="A91" s="10"/>
      <c r="B91" s="8"/>
      <c r="C91" s="11"/>
      <c r="D91" s="12"/>
      <c r="E91" s="12"/>
      <c r="F91" s="12"/>
      <c r="G91" s="12"/>
      <c r="H91" s="12"/>
      <c r="I91" s="8"/>
      <c r="J91" s="8"/>
    </row>
    <row r="92" customHeight="1" spans="1:10">
      <c r="A92" s="10"/>
      <c r="B92" s="8"/>
      <c r="C92" s="11"/>
      <c r="D92" s="12"/>
      <c r="E92" s="12"/>
      <c r="F92" s="12"/>
      <c r="G92" s="12"/>
      <c r="H92" s="12"/>
      <c r="I92" s="8"/>
      <c r="J92" s="8"/>
    </row>
    <row r="93" customHeight="1" spans="1:10">
      <c r="A93" s="10"/>
      <c r="B93" s="8"/>
      <c r="C93" s="11"/>
      <c r="D93" s="12"/>
      <c r="E93" s="12"/>
      <c r="F93" s="12"/>
      <c r="G93" s="12"/>
      <c r="H93" s="12"/>
      <c r="I93" s="8"/>
      <c r="J93" s="8"/>
    </row>
    <row r="94" customHeight="1" spans="1:10">
      <c r="A94" s="10"/>
      <c r="B94" s="8"/>
      <c r="C94" s="11"/>
      <c r="D94" s="12"/>
      <c r="E94" s="12"/>
      <c r="F94" s="12"/>
      <c r="G94" s="12"/>
      <c r="H94" s="12"/>
      <c r="I94" s="8"/>
      <c r="J94" s="8"/>
    </row>
    <row r="95" customHeight="1" spans="1:10">
      <c r="A95" s="10"/>
      <c r="B95" s="8"/>
      <c r="C95" s="11"/>
      <c r="D95" s="12"/>
      <c r="E95" s="12"/>
      <c r="F95" s="12"/>
      <c r="G95" s="12"/>
      <c r="H95" s="12"/>
      <c r="I95" s="8"/>
      <c r="J95" s="8"/>
    </row>
    <row r="96" customHeight="1" spans="1:10">
      <c r="A96" s="65"/>
      <c r="B96" s="66"/>
      <c r="C96" s="67"/>
      <c r="D96" s="68"/>
      <c r="E96" s="68"/>
      <c r="F96" s="68"/>
      <c r="G96" s="68"/>
      <c r="H96" s="68"/>
      <c r="I96" s="66"/>
      <c r="J96" s="78"/>
    </row>
  </sheetData>
  <autoFilter xmlns:etc="http://www.wps.cn/officeDocument/2017/etCustomData" ref="C1:I82" etc:filterBottomFollowUsedRange="0">
    <extLst/>
  </autoFilter>
  <mergeCells count="51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9"/>
    <mergeCell ref="A11:A12"/>
    <mergeCell ref="A16:A17"/>
    <mergeCell ref="A19:A55"/>
    <mergeCell ref="A65:A74"/>
    <mergeCell ref="B6:B7"/>
    <mergeCell ref="B8:B9"/>
    <mergeCell ref="B11:B12"/>
    <mergeCell ref="B16:B17"/>
    <mergeCell ref="B19:B55"/>
    <mergeCell ref="B65:B74"/>
    <mergeCell ref="C8:C9"/>
    <mergeCell ref="C11:C12"/>
    <mergeCell ref="C16:C17"/>
    <mergeCell ref="C19:C55"/>
    <mergeCell ref="C65:C74"/>
    <mergeCell ref="D8:D9"/>
    <mergeCell ref="D11:D12"/>
    <mergeCell ref="D16:D17"/>
    <mergeCell ref="D19:D55"/>
    <mergeCell ref="D65:D74"/>
    <mergeCell ref="E8:E9"/>
    <mergeCell ref="E11:E12"/>
    <mergeCell ref="E16:E17"/>
    <mergeCell ref="E19:E55"/>
    <mergeCell ref="E65:E74"/>
    <mergeCell ref="J4:J5"/>
    <mergeCell ref="J6:J7"/>
    <mergeCell ref="J8:J10"/>
    <mergeCell ref="J11:J13"/>
    <mergeCell ref="J14:J15"/>
    <mergeCell ref="J16:J18"/>
    <mergeCell ref="J19:J56"/>
    <mergeCell ref="J57:J58"/>
    <mergeCell ref="J59:J60"/>
    <mergeCell ref="J61:J62"/>
    <mergeCell ref="J63:J64"/>
    <mergeCell ref="J67:J75"/>
    <mergeCell ref="H4:I5"/>
  </mergeCells>
  <pageMargins left="0.75" right="0.75" top="1" bottom="1" header="0.5" footer="0.5"/>
  <pageSetup paperSize="9" scale="42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H138"/>
  <sheetViews>
    <sheetView topLeftCell="A160" workbookViewId="0">
      <selection activeCell="T148" sqref="T148"/>
    </sheetView>
  </sheetViews>
  <sheetFormatPr defaultColWidth="9" defaultRowHeight="14.4" outlineLevelCol="7"/>
  <sheetData>
    <row r="138" spans="8:8">
      <c r="H138" s="1" t="s">
        <v>60</v>
      </c>
    </row>
  </sheetData>
  <pageMargins left="0.75" right="0.75" top="1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2" sqref="K12"/>
    </sheetView>
  </sheetViews>
  <sheetFormatPr defaultColWidth="8.88888888888889" defaultRowHeight="14.4"/>
  <sheetData/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Tsuki_</cp:lastModifiedBy>
  <dcterms:created xsi:type="dcterms:W3CDTF">2024-03-19T10:31:00Z</dcterms:created>
  <dcterms:modified xsi:type="dcterms:W3CDTF">2024-11-22T08:04:48Z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8941184CFECC4862A9C36DEC8E883230_13</vt:lpwstr>
  </property>
  <property fmtid="{D5CDD505-2E9C-101B-9397-08002B2CF9AE}" pid="3" name="KSOProductBuildVer">
    <vt:lpwstr>2052-12.1.0.18912</vt:lpwstr>
  </property>
</Properties>
</file>