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报价结算清单!$A$1:$T$91</definedName>
    <definedName name="_xlnm._FilterDatabase" localSheetId="2" hidden="1">基准价格!$A$3:$I$356</definedName>
    <definedName name="_xlnm.Print_Area" localSheetId="1">报价结算清单!$A$1:$T$91</definedName>
  </definedNames>
  <calcPr calcId="144525"/>
</workbook>
</file>

<file path=xl/sharedStrings.xml><?xml version="1.0" encoding="utf-8"?>
<sst xmlns="http://schemas.openxmlformats.org/spreadsheetml/2006/main" count="2080" uniqueCount="953">
  <si>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</si>
  <si>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</si>
  <si>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</si>
  <si>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</si>
  <si>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</si>
  <si>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</si>
  <si>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</si>
  <si>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</si>
  <si>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</si>
  <si>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龙兴机场结算单</t>
  </si>
  <si>
    <t>项目名称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</si>
  <si>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</si>
  <si>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</si>
  <si>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</si>
  <si>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</si>
  <si>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</si>
  <si>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</si>
  <si>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</si>
  <si>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</si>
  <si>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</si>
  <si>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</si>
  <si>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</si>
  <si>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</si>
  <si>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</si>
  <si>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</si>
  <si>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</si>
  <si>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</si>
  <si>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</si>
  <si>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</si>
  <si>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</si>
  <si>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</si>
  <si>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</si>
  <si>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</si>
  <si>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</si>
  <si>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</si>
  <si>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</si>
  <si>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</si>
  <si>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</si>
  <si>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</si>
  <si>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</si>
  <si>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</si>
  <si>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</si>
  <si>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</si>
  <si>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</si>
  <si>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</si>
  <si>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</si>
  <si>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</si>
  <si>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</si>
  <si>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</si>
  <si>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</si>
  <si>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</si>
  <si>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</si>
  <si>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</si>
  <si>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</si>
  <si>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</si>
  <si>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</si>
  <si>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</si>
  <si>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</si>
  <si>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</si>
  <si>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</si>
  <si>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</si>
  <si>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</si>
  <si>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</si>
  <si>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</si>
  <si>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</si>
  <si>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</si>
  <si>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</si>
  <si>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</si>
  <si>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以实际出票为准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</si>
  <si>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</si>
  <si>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</si>
  <si>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</si>
  <si>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</si>
  <si>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</si>
  <si>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</si>
  <si>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</si>
  <si>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场地租赁</t>
  </si>
  <si>
    <t>场租</t>
  </si>
  <si>
    <t>龙兴机场</t>
  </si>
  <si>
    <t>2天</t>
  </si>
  <si>
    <t>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</si>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</sst>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_ "/>
    <numFmt numFmtId="7" formatCode="&quot;￥&quot;#,##0.00;&quot;￥&quot;\-#,##0.00"/>
    <numFmt numFmtId="41" formatCode="_ * #,##0_ ;_ * \-#,##0_ ;_ * &quot;-&quot;_ ;_ @_ "/>
    <numFmt numFmtId="177" formatCode="_ \¥* #,##0.00_ ;_ \¥* \-#,##0.00_ ;_ \¥* &quot;-&quot;??_ ;_ @_ "/>
    <numFmt numFmtId="178" formatCode="[$-409]d\/mmm\/yy;@"/>
    <numFmt numFmtId="179" formatCode="0.00_ "/>
    <numFmt numFmtId="43" formatCode="_ * #,##0.00_ ;_ * \-#,##0.00_ ;_ * &quot;-&quot;??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2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178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38" fillId="44" borderId="20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3" fillId="28" borderId="20" applyNumberFormat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40" borderId="21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31" fillId="28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178" fontId="2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0" borderId="14" applyNumberFormat="0" applyFill="0" applyAlignment="0" applyProtection="0">
      <alignment vertical="center"/>
    </xf>
  </cellStyleXfs>
  <cellXfs count="175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77" fontId="3" fillId="2" borderId="1" xfId="24" applyFont="1" applyFill="1" applyBorder="1" applyAlignment="1" applyProtection="1">
      <alignment horizontal="center" vertical="center" wrapText="1"/>
    </xf>
    <xf numFmtId="177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24" applyFont="1" applyFill="1" applyBorder="1" applyAlignment="1" applyProtection="1">
      <alignment horizontal="center" vertical="center" wrapText="1"/>
    </xf>
    <xf numFmtId="177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24" applyFont="1" applyBorder="1" applyAlignment="1" applyProtection="1">
      <alignment horizontal="center" vertical="center"/>
      <protection locked="0"/>
    </xf>
    <xf numFmtId="177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9" fontId="2" fillId="7" borderId="1" xfId="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9" fontId="2" fillId="11" borderId="1" xfId="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10" fillId="0" borderId="4" xfId="19" applyFont="1" applyFill="1" applyBorder="1" applyAlignment="1" applyProtection="1">
      <alignment horizontal="center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10" fillId="0" borderId="1" xfId="19" applyFont="1" applyBorder="1" applyAlignment="1" applyProtection="1">
      <alignment horizontal="center" vertical="center" wrapText="1"/>
    </xf>
    <xf numFmtId="49" fontId="13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7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Fill="1" applyBorder="1" applyAlignment="1" applyProtection="1">
      <alignment horizontal="center" vertical="center" wrapText="1"/>
      <protection locked="0"/>
    </xf>
    <xf numFmtId="177" fontId="5" fillId="0" borderId="1" xfId="24" applyNumberFormat="1" applyFont="1" applyBorder="1" applyAlignment="1" applyProtection="1">
      <alignment horizontal="center" vertical="center"/>
      <protection locked="0"/>
    </xf>
    <xf numFmtId="7" fontId="5" fillId="0" borderId="0" xfId="0" applyNumberFormat="1" applyFont="1" applyFill="1" applyBorder="1" applyAlignment="1" applyProtection="1">
      <alignment vertical="center"/>
      <protection locked="0"/>
    </xf>
    <xf numFmtId="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7" fontId="14" fillId="4" borderId="1" xfId="24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65" applyFont="1" applyBorder="1" applyAlignment="1" applyProtection="1">
      <alignment horizontal="center" vertical="center" wrapText="1"/>
      <protection locked="0"/>
    </xf>
    <xf numFmtId="0" fontId="16" fillId="0" borderId="4" xfId="65" applyFont="1" applyBorder="1" applyAlignment="1" applyProtection="1">
      <alignment horizontal="center" vertical="center" wrapText="1"/>
      <protection locked="0"/>
    </xf>
    <xf numFmtId="177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center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7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177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6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7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7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177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74" customWidth="1"/>
    <col min="2" max="2" width="10.375" style="174" customWidth="1"/>
    <col min="3" max="3" width="11.375" style="174" customWidth="1"/>
    <col min="4" max="5" width="16" style="174" customWidth="1"/>
    <col min="6" max="16384" width="8.625" style="174"/>
  </cols>
  <sheetData>
    <row r="1" spans="2:5">
      <c r="B1" s="174" t="s">
        <v>0</v>
      </c>
      <c r="C1" s="174" t="s">
        <v>1</v>
      </c>
      <c r="D1" s="174" t="s">
        <v>2</v>
      </c>
      <c r="E1" s="174" t="s">
        <v>3</v>
      </c>
    </row>
    <row r="2" spans="1:5">
      <c r="A2" s="174" t="s">
        <v>4</v>
      </c>
      <c r="B2" s="174" t="e">
        <f>SUM(基准价格!#REF!)</f>
        <v>#REF!</v>
      </c>
      <c r="C2" s="174" t="e">
        <f>SUM(基准价格!#REF!)</f>
        <v>#REF!</v>
      </c>
      <c r="D2" s="174">
        <f>(COUNTA(基准价格!#REF!)-1)-(COUNTA(基准价格!#REF!)-1)</f>
        <v>0</v>
      </c>
      <c r="E2" s="174">
        <f>(COUNTA(基准价格!#REF!)-1)-(COUNTA(基准价格!#REF!)-1)</f>
        <v>0</v>
      </c>
    </row>
    <row r="4" spans="1:5">
      <c r="A4" s="174" t="s">
        <v>5</v>
      </c>
      <c r="B4" s="174" t="e">
        <f>SUM(#REF!)</f>
        <v>#REF!</v>
      </c>
      <c r="C4" s="174" t="e">
        <f>SUM(#REF!)</f>
        <v>#REF!</v>
      </c>
      <c r="D4" s="174">
        <f>(COUNTA(#REF!)-1)-(COUNTA(#REF!)-1)</f>
        <v>0</v>
      </c>
      <c r="E4" s="174">
        <f>(COUNTA(#REF!)-1)-(COUNTA(#REF!)-1)</f>
        <v>0</v>
      </c>
    </row>
    <row r="6" spans="1:5">
      <c r="A6" s="174" t="s">
        <v>6</v>
      </c>
      <c r="B6" s="174" t="e">
        <f>SUM(#REF!)</f>
        <v>#REF!</v>
      </c>
      <c r="C6" s="174" t="e">
        <f>SUM(#REF!)</f>
        <v>#REF!</v>
      </c>
      <c r="D6" s="174">
        <f>(COUNTA(#REF!)-1)-(COUNTA(#REF!)-1)</f>
        <v>0</v>
      </c>
      <c r="E6" s="174">
        <f>(COUNTA(#REF!)-1)-(COUNTA(#REF!)-1)</f>
        <v>0</v>
      </c>
    </row>
    <row r="8" spans="1:3">
      <c r="A8" s="174" t="s">
        <v>7</v>
      </c>
      <c r="B8" s="174">
        <f>SUM(报价结算清单!J59:J76)</f>
        <v>15450</v>
      </c>
      <c r="C8" s="174">
        <f>B8</f>
        <v>15450</v>
      </c>
    </row>
    <row r="10" spans="1:5">
      <c r="A10" s="174" t="s">
        <v>8</v>
      </c>
      <c r="B10" s="174" t="e">
        <f>SUM(#REF!)</f>
        <v>#REF!</v>
      </c>
      <c r="C10" s="174" t="e">
        <f>SUM(#REF!)</f>
        <v>#REF!</v>
      </c>
      <c r="D10" s="174">
        <f>(COUNTA(#REF!)-1)-(COUNTA(#REF!)-1)</f>
        <v>0</v>
      </c>
      <c r="E10" s="174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2"/>
  <sheetViews>
    <sheetView tabSelected="1" zoomScale="87" zoomScaleNormal="87" topLeftCell="B47" workbookViewId="0">
      <selection activeCell="R85" sqref="R85"/>
    </sheetView>
  </sheetViews>
  <sheetFormatPr defaultColWidth="9" defaultRowHeight="12"/>
  <cols>
    <col min="1" max="1" width="5" style="30" customWidth="1"/>
    <col min="2" max="2" width="8" style="30" customWidth="1"/>
    <col min="3" max="3" width="12.5" style="30" customWidth="1"/>
    <col min="4" max="4" width="8" style="30" customWidth="1"/>
    <col min="5" max="5" width="14.125" style="28" customWidth="1"/>
    <col min="6" max="6" width="16.125" style="30" customWidth="1"/>
    <col min="7" max="7" width="26" style="30" customWidth="1"/>
    <col min="8" max="8" width="25.1428571428571" style="30" customWidth="1"/>
    <col min="9" max="9" width="8" style="30" customWidth="1"/>
    <col min="10" max="10" width="13" style="31" customWidth="1"/>
    <col min="11" max="11" width="12.5" style="28" customWidth="1"/>
    <col min="12" max="13" width="8" style="28" customWidth="1"/>
    <col min="14" max="14" width="12.625" style="28" customWidth="1"/>
    <col min="15" max="15" width="8" style="28" customWidth="1"/>
    <col min="16" max="16" width="12" style="32" customWidth="1"/>
    <col min="17" max="17" width="11.625" style="32" customWidth="1"/>
    <col min="18" max="18" width="15.1785714285714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66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1"/>
    </row>
    <row r="2" spans="1:20">
      <c r="A2" s="35" t="s">
        <v>10</v>
      </c>
      <c r="B2" s="35"/>
      <c r="C2" s="36"/>
      <c r="D2" s="37"/>
      <c r="E2" s="37"/>
      <c r="F2" s="37"/>
      <c r="G2" s="67"/>
      <c r="H2" s="68" t="s">
        <v>11</v>
      </c>
      <c r="I2" s="86"/>
      <c r="J2" s="87"/>
      <c r="K2" s="87"/>
      <c r="L2" s="87"/>
      <c r="M2" s="87"/>
      <c r="N2" s="87"/>
      <c r="O2" s="87"/>
      <c r="P2" s="87"/>
      <c r="Q2" s="87"/>
      <c r="R2" s="99"/>
      <c r="S2" s="112" t="s">
        <v>12</v>
      </c>
      <c r="T2" s="113"/>
    </row>
    <row r="3" spans="1:20">
      <c r="A3" s="38" t="s">
        <v>13</v>
      </c>
      <c r="B3" s="38"/>
      <c r="C3" s="36"/>
      <c r="D3" s="37"/>
      <c r="E3" s="37"/>
      <c r="F3" s="37"/>
      <c r="G3" s="67"/>
      <c r="H3" s="69" t="s">
        <v>14</v>
      </c>
      <c r="I3" s="86"/>
      <c r="J3" s="87"/>
      <c r="K3" s="87"/>
      <c r="L3" s="87"/>
      <c r="M3" s="87"/>
      <c r="N3" s="87"/>
      <c r="O3" s="87"/>
      <c r="P3" s="87"/>
      <c r="Q3" s="87"/>
      <c r="R3" s="99"/>
      <c r="S3" s="114"/>
      <c r="T3" s="115"/>
    </row>
    <row r="4" spans="1:20">
      <c r="A4" s="38" t="s">
        <v>15</v>
      </c>
      <c r="B4" s="38"/>
      <c r="C4" s="36"/>
      <c r="D4" s="37"/>
      <c r="E4" s="37"/>
      <c r="F4" s="37"/>
      <c r="G4" s="67"/>
      <c r="H4" s="70" t="s">
        <v>16</v>
      </c>
      <c r="I4" s="86"/>
      <c r="J4" s="87"/>
      <c r="K4" s="87"/>
      <c r="L4" s="87"/>
      <c r="M4" s="99"/>
      <c r="N4" s="69" t="s">
        <v>17</v>
      </c>
      <c r="O4" s="36"/>
      <c r="P4" s="37"/>
      <c r="Q4" s="37"/>
      <c r="R4" s="67"/>
      <c r="S4" s="116"/>
      <c r="T4" s="20" t="s">
        <v>18</v>
      </c>
    </row>
    <row r="5" spans="1:20">
      <c r="A5" s="38" t="s">
        <v>19</v>
      </c>
      <c r="B5" s="38"/>
      <c r="C5" s="36"/>
      <c r="D5" s="37"/>
      <c r="E5" s="37"/>
      <c r="F5" s="37"/>
      <c r="G5" s="67"/>
      <c r="H5" s="70" t="s">
        <v>16</v>
      </c>
      <c r="I5" s="86"/>
      <c r="J5" s="87"/>
      <c r="K5" s="87"/>
      <c r="L5" s="87"/>
      <c r="M5" s="99"/>
      <c r="N5" s="69" t="s">
        <v>17</v>
      </c>
      <c r="O5" s="36"/>
      <c r="P5" s="37"/>
      <c r="Q5" s="37"/>
      <c r="R5" s="67"/>
      <c r="S5" s="117"/>
      <c r="T5" s="20" t="s">
        <v>20</v>
      </c>
    </row>
    <row r="6" spans="1:20">
      <c r="A6" s="38" t="s">
        <v>21</v>
      </c>
      <c r="B6" s="38"/>
      <c r="C6" s="36" t="s">
        <v>22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7"/>
      <c r="S6" s="118"/>
      <c r="T6" s="20" t="s">
        <v>23</v>
      </c>
    </row>
    <row r="7" ht="12.4" spans="1:20">
      <c r="A7" s="38" t="s">
        <v>24</v>
      </c>
      <c r="B7" s="38"/>
      <c r="C7" s="36" t="s">
        <v>25</v>
      </c>
      <c r="D7" s="37"/>
      <c r="E7" s="37"/>
      <c r="F7" s="37"/>
      <c r="G7" s="67"/>
      <c r="H7" s="70" t="s">
        <v>16</v>
      </c>
      <c r="I7" s="86">
        <v>17640629353</v>
      </c>
      <c r="J7" s="87"/>
      <c r="K7" s="87"/>
      <c r="L7" s="87"/>
      <c r="M7" s="99"/>
      <c r="N7" s="69" t="s">
        <v>17</v>
      </c>
      <c r="O7" s="100" t="s">
        <v>26</v>
      </c>
      <c r="P7" s="101"/>
      <c r="Q7" s="101"/>
      <c r="R7" s="119"/>
      <c r="S7" s="120"/>
      <c r="T7" s="20" t="s">
        <v>27</v>
      </c>
    </row>
    <row r="8" ht="165.95" customHeight="1" spans="1:20">
      <c r="A8" s="39" t="s">
        <v>28</v>
      </c>
      <c r="B8" s="40"/>
      <c r="C8" s="40"/>
      <c r="D8" s="40"/>
      <c r="E8" s="71"/>
      <c r="F8" s="40"/>
      <c r="G8" s="40"/>
      <c r="H8" s="40"/>
      <c r="I8" s="40"/>
      <c r="J8" s="71"/>
      <c r="K8" s="71"/>
      <c r="L8" s="71"/>
      <c r="M8" s="71"/>
      <c r="N8" s="71"/>
      <c r="O8" s="71"/>
      <c r="P8" s="71"/>
      <c r="Q8" s="71"/>
      <c r="R8" s="71"/>
      <c r="S8" s="40"/>
      <c r="T8" s="40"/>
    </row>
    <row r="9" ht="18" spans="1:20">
      <c r="A9" s="41" t="s">
        <v>29</v>
      </c>
      <c r="B9" s="42"/>
      <c r="C9" s="42"/>
      <c r="D9" s="42"/>
      <c r="E9" s="7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21"/>
      <c r="S9" s="121"/>
      <c r="T9" s="121"/>
    </row>
    <row r="10" spans="1:20">
      <c r="A10" s="43" t="s">
        <v>30</v>
      </c>
      <c r="B10" s="43" t="s">
        <v>31</v>
      </c>
      <c r="C10" s="43" t="s">
        <v>32</v>
      </c>
      <c r="D10" s="43" t="s">
        <v>33</v>
      </c>
      <c r="E10" s="73" t="s">
        <v>34</v>
      </c>
      <c r="F10" s="43" t="s">
        <v>35</v>
      </c>
      <c r="G10" s="43" t="s">
        <v>36</v>
      </c>
      <c r="H10" s="43" t="s">
        <v>37</v>
      </c>
      <c r="I10" s="43" t="s">
        <v>38</v>
      </c>
      <c r="J10" s="88" t="s">
        <v>39</v>
      </c>
      <c r="K10" s="89" t="s">
        <v>40</v>
      </c>
      <c r="L10" s="43" t="s">
        <v>41</v>
      </c>
      <c r="M10" s="89" t="s">
        <v>42</v>
      </c>
      <c r="N10" s="43" t="s">
        <v>43</v>
      </c>
      <c r="O10" s="89" t="s">
        <v>44</v>
      </c>
      <c r="P10" s="102" t="s">
        <v>45</v>
      </c>
      <c r="Q10" s="89" t="s">
        <v>46</v>
      </c>
      <c r="R10" s="102" t="s">
        <v>47</v>
      </c>
      <c r="S10" s="102" t="s">
        <v>48</v>
      </c>
      <c r="T10" s="102" t="s">
        <v>49</v>
      </c>
    </row>
    <row r="11" spans="1:20">
      <c r="A11" s="44" t="s">
        <v>50</v>
      </c>
      <c r="B11" s="45"/>
      <c r="C11" s="45"/>
      <c r="D11" s="45"/>
      <c r="E11" s="74"/>
      <c r="F11" s="45"/>
      <c r="G11" s="45"/>
      <c r="H11" s="45"/>
      <c r="I11" s="45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122"/>
    </row>
    <row r="12" s="24" customFormat="1" ht="15" customHeight="1" spans="1:62">
      <c r="A12" s="46">
        <v>1</v>
      </c>
      <c r="B12" s="47" t="s">
        <v>51</v>
      </c>
      <c r="C12" s="47" t="s">
        <v>52</v>
      </c>
      <c r="D12" s="48"/>
      <c r="E12" s="8"/>
      <c r="F12" s="75" t="e">
        <f>VLOOKUP($E12,[1]基准价格!A:H,3,0)</f>
        <v>#N/A</v>
      </c>
      <c r="G12" s="75" t="e">
        <f>VLOOKUP($E12,[1]基准价格!A:H,4,0)</f>
        <v>#N/A</v>
      </c>
      <c r="H12" s="75" t="e">
        <f>IF(VLOOKUP($E12,[1]基准价格!A:E,5,0)=0,"",VLOOKUP($E12,[1]基准价格!A:E,5,0))</f>
        <v>#N/A</v>
      </c>
      <c r="I12" s="75" t="e">
        <f>VLOOKUP($E12,[1]基准价格!A:F,6,0)</f>
        <v>#N/A</v>
      </c>
      <c r="J12" s="90" t="e">
        <f>VLOOKUP($E12,[1]基准价格!A:G,7,0)</f>
        <v>#N/A</v>
      </c>
      <c r="K12" s="91"/>
      <c r="L12" s="92"/>
      <c r="M12" s="92"/>
      <c r="N12" s="48"/>
      <c r="O12" s="48"/>
      <c r="P12" s="103" t="e">
        <f>N12*L12*J12</f>
        <v>#N/A</v>
      </c>
      <c r="Q12" s="109">
        <f>K12*M12*O12</f>
        <v>0</v>
      </c>
      <c r="R12" s="123" t="e">
        <f>Q12-P12</f>
        <v>#N/A</v>
      </c>
      <c r="S12" s="124"/>
      <c r="T12" s="70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5" t="e">
        <f>VLOOKUP($E13,[1]基准价格!A:H,3,0)</f>
        <v>#N/A</v>
      </c>
      <c r="G13" s="75" t="e">
        <f>VLOOKUP($E13,[1]基准价格!A:H,4,0)</f>
        <v>#N/A</v>
      </c>
      <c r="H13" s="75" t="e">
        <f>IF(VLOOKUP($E13,[1]基准价格!A:E,5,0)=0,"",VLOOKUP($E13,[1]基准价格!A:E,5,0))</f>
        <v>#N/A</v>
      </c>
      <c r="I13" s="75" t="e">
        <f>VLOOKUP($E13,[1]基准价格!A:F,6,0)</f>
        <v>#N/A</v>
      </c>
      <c r="J13" s="90" t="e">
        <f>VLOOKUP($E13,[1]基准价格!A:G,7,0)</f>
        <v>#N/A</v>
      </c>
      <c r="K13" s="91"/>
      <c r="L13" s="92"/>
      <c r="M13" s="92"/>
      <c r="N13" s="48"/>
      <c r="O13" s="48"/>
      <c r="P13" s="103" t="e">
        <f>N13*L13*J13</f>
        <v>#N/A</v>
      </c>
      <c r="Q13" s="109">
        <f>K13*M13*O13</f>
        <v>0</v>
      </c>
      <c r="R13" s="123" t="e">
        <f>Q13-P13</f>
        <v>#N/A</v>
      </c>
      <c r="S13" s="124"/>
      <c r="T13" s="70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5" t="e">
        <f>VLOOKUP($E14,[1]基准价格!A:H,3,0)</f>
        <v>#N/A</v>
      </c>
      <c r="G14" s="75" t="e">
        <f>VLOOKUP($E14,[1]基准价格!A:H,4,0)</f>
        <v>#N/A</v>
      </c>
      <c r="H14" s="75" t="e">
        <f>IF(VLOOKUP($E14,[1]基准价格!A:E,5,0)=0,"",VLOOKUP($E14,[1]基准价格!A:E,5,0))</f>
        <v>#N/A</v>
      </c>
      <c r="I14" s="75" t="e">
        <f>VLOOKUP($E14,[1]基准价格!A:F,6,0)</f>
        <v>#N/A</v>
      </c>
      <c r="J14" s="90" t="e">
        <f>VLOOKUP($E14,[1]基准价格!A:G,7,0)</f>
        <v>#N/A</v>
      </c>
      <c r="K14" s="91"/>
      <c r="L14" s="92"/>
      <c r="M14" s="92"/>
      <c r="N14" s="48"/>
      <c r="O14" s="48"/>
      <c r="P14" s="103" t="e">
        <f>N14*L14*J14</f>
        <v>#N/A</v>
      </c>
      <c r="Q14" s="109">
        <f>K14*M14*O14</f>
        <v>0</v>
      </c>
      <c r="R14" s="123" t="e">
        <f>Q14-P14</f>
        <v>#N/A</v>
      </c>
      <c r="S14" s="124"/>
      <c r="T14" s="70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53</v>
      </c>
      <c r="F15" s="76"/>
      <c r="G15" s="76"/>
      <c r="H15" s="76"/>
      <c r="I15" s="76"/>
      <c r="J15" s="93"/>
      <c r="K15" s="91"/>
      <c r="L15" s="92"/>
      <c r="M15" s="92"/>
      <c r="N15" s="48"/>
      <c r="O15" s="48"/>
      <c r="P15" s="103">
        <f t="shared" ref="P15:P18" si="0">N15*L15*J15</f>
        <v>0</v>
      </c>
      <c r="Q15" s="109">
        <f t="shared" ref="Q15:Q18" si="1">K15*M15*O15</f>
        <v>0</v>
      </c>
      <c r="R15" s="123">
        <f t="shared" ref="R15:R16" si="2">Q15-P15</f>
        <v>0</v>
      </c>
      <c r="S15" s="124"/>
      <c r="T15" s="70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53</v>
      </c>
      <c r="F16" s="76"/>
      <c r="G16" s="76"/>
      <c r="H16" s="76"/>
      <c r="I16" s="76"/>
      <c r="J16" s="93"/>
      <c r="K16" s="91"/>
      <c r="L16" s="92"/>
      <c r="M16" s="92"/>
      <c r="N16" s="48"/>
      <c r="O16" s="48"/>
      <c r="P16" s="103">
        <f t="shared" si="0"/>
        <v>0</v>
      </c>
      <c r="Q16" s="109">
        <f t="shared" si="1"/>
        <v>0</v>
      </c>
      <c r="R16" s="123">
        <f t="shared" si="2"/>
        <v>0</v>
      </c>
      <c r="S16" s="124"/>
      <c r="T16" s="70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54</v>
      </c>
      <c r="D17" s="48"/>
      <c r="E17" s="77"/>
      <c r="F17" s="75" t="e">
        <f>VLOOKUP($E17,[1]基准价格!A:H,3,0)</f>
        <v>#N/A</v>
      </c>
      <c r="G17" s="75" t="e">
        <f>VLOOKUP($E17,[1]基准价格!A:H,4,0)</f>
        <v>#N/A</v>
      </c>
      <c r="H17" s="75" t="e">
        <f>IF(VLOOKUP($E17,[1]基准价格!A:E,5,0)=0,"",VLOOKUP($E17,[1]基准价格!A:E,5,0))</f>
        <v>#N/A</v>
      </c>
      <c r="I17" s="75" t="e">
        <f>VLOOKUP($E17,[1]基准价格!A:F,6,0)</f>
        <v>#N/A</v>
      </c>
      <c r="J17" s="90" t="e">
        <f>VLOOKUP($E17,[1]基准价格!A:G,7,0)</f>
        <v>#N/A</v>
      </c>
      <c r="K17" s="91"/>
      <c r="L17" s="92"/>
      <c r="M17" s="92"/>
      <c r="N17" s="48"/>
      <c r="O17" s="48"/>
      <c r="P17" s="103" t="e">
        <f t="shared" si="0"/>
        <v>#N/A</v>
      </c>
      <c r="Q17" s="109">
        <f t="shared" si="1"/>
        <v>0</v>
      </c>
      <c r="R17" s="123" t="e">
        <f t="shared" ref="R17" si="3">Q17-P17</f>
        <v>#N/A</v>
      </c>
      <c r="S17" s="124"/>
      <c r="T17" s="70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7"/>
      <c r="F18" s="75" t="e">
        <f>VLOOKUP($E18,[1]基准价格!A:H,3,0)</f>
        <v>#N/A</v>
      </c>
      <c r="G18" s="75" t="e">
        <f>VLOOKUP($E18,[1]基准价格!A:H,4,0)</f>
        <v>#N/A</v>
      </c>
      <c r="H18" s="75" t="e">
        <f>IF(VLOOKUP($E18,[1]基准价格!A:E,5,0)=0,"",VLOOKUP($E18,[1]基准价格!A:E,5,0))</f>
        <v>#N/A</v>
      </c>
      <c r="I18" s="75" t="e">
        <f>VLOOKUP($E18,[1]基准价格!A:F,6,0)</f>
        <v>#N/A</v>
      </c>
      <c r="J18" s="90" t="e">
        <f>VLOOKUP($E18,[1]基准价格!A:G,7,0)</f>
        <v>#N/A</v>
      </c>
      <c r="K18" s="91"/>
      <c r="L18" s="92"/>
      <c r="M18" s="92"/>
      <c r="N18" s="48"/>
      <c r="O18" s="48"/>
      <c r="P18" s="103" t="e">
        <f t="shared" si="0"/>
        <v>#N/A</v>
      </c>
      <c r="Q18" s="109">
        <f t="shared" si="1"/>
        <v>0</v>
      </c>
      <c r="R18" s="123" t="e">
        <f t="shared" ref="R18:R19" si="4">Q18-P18</f>
        <v>#N/A</v>
      </c>
      <c r="S18" s="124"/>
      <c r="T18" s="70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53</v>
      </c>
      <c r="F19" s="76"/>
      <c r="G19" s="76"/>
      <c r="H19" s="76"/>
      <c r="I19" s="76"/>
      <c r="J19" s="93"/>
      <c r="K19" s="91"/>
      <c r="L19" s="92"/>
      <c r="M19" s="92"/>
      <c r="N19" s="48"/>
      <c r="O19" s="48"/>
      <c r="P19" s="103">
        <f t="shared" ref="P19" si="5">N19*L19*J19</f>
        <v>0</v>
      </c>
      <c r="Q19" s="109">
        <f t="shared" ref="Q19" si="6">K19*M19*O19</f>
        <v>0</v>
      </c>
      <c r="R19" s="123">
        <f t="shared" si="4"/>
        <v>0</v>
      </c>
      <c r="S19" s="124"/>
      <c r="T19" s="70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53</v>
      </c>
      <c r="F20" s="76"/>
      <c r="G20" s="76"/>
      <c r="H20" s="76"/>
      <c r="I20" s="76"/>
      <c r="J20" s="93"/>
      <c r="K20" s="91"/>
      <c r="L20" s="92"/>
      <c r="M20" s="92"/>
      <c r="N20" s="48"/>
      <c r="O20" s="48"/>
      <c r="P20" s="103">
        <f t="shared" ref="P20:P21" si="7">N20*L20*J20</f>
        <v>0</v>
      </c>
      <c r="Q20" s="109">
        <f t="shared" ref="Q20:Q21" si="8">K20*M20*O20</f>
        <v>0</v>
      </c>
      <c r="R20" s="123">
        <f t="shared" ref="R20" si="9">Q20-P20</f>
        <v>0</v>
      </c>
      <c r="S20" s="124"/>
      <c r="T20" s="70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55</v>
      </c>
      <c r="C21" s="47" t="s">
        <v>56</v>
      </c>
      <c r="D21" s="48"/>
      <c r="E21" s="77"/>
      <c r="F21" s="75" t="e">
        <f>VLOOKUP($E21,[1]基准价格!A:H,3,0)</f>
        <v>#N/A</v>
      </c>
      <c r="G21" s="75" t="e">
        <f>VLOOKUP($E21,[1]基准价格!A:H,4,0)</f>
        <v>#N/A</v>
      </c>
      <c r="H21" s="75" t="e">
        <f>IF(VLOOKUP($E21,[1]基准价格!A:E,5,0)=0,"",VLOOKUP($E21,[1]基准价格!A:E,5,0))</f>
        <v>#N/A</v>
      </c>
      <c r="I21" s="75" t="e">
        <f>VLOOKUP($E21,[1]基准价格!A:F,6,0)</f>
        <v>#N/A</v>
      </c>
      <c r="J21" s="90" t="e">
        <f>VLOOKUP($E21,[1]基准价格!A:G,7,0)</f>
        <v>#N/A</v>
      </c>
      <c r="K21" s="91"/>
      <c r="L21" s="92"/>
      <c r="M21" s="92"/>
      <c r="N21" s="48"/>
      <c r="O21" s="48"/>
      <c r="P21" s="103" t="e">
        <f t="shared" si="7"/>
        <v>#N/A</v>
      </c>
      <c r="Q21" s="109">
        <f t="shared" si="8"/>
        <v>0</v>
      </c>
      <c r="R21" s="123" t="e">
        <f t="shared" ref="R21:R52" si="10">Q21-P21</f>
        <v>#N/A</v>
      </c>
      <c r="S21" s="124"/>
      <c r="T21" s="70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53</v>
      </c>
      <c r="F22" s="76"/>
      <c r="G22" s="76"/>
      <c r="H22" s="76"/>
      <c r="I22" s="76"/>
      <c r="J22" s="93"/>
      <c r="K22" s="91"/>
      <c r="L22" s="92"/>
      <c r="M22" s="92"/>
      <c r="N22" s="48"/>
      <c r="O22" s="48"/>
      <c r="P22" s="103">
        <f t="shared" ref="P22:P23" si="11">N22*L22*J22</f>
        <v>0</v>
      </c>
      <c r="Q22" s="109">
        <f t="shared" ref="Q22:Q23" si="12">K22*M22*O22</f>
        <v>0</v>
      </c>
      <c r="R22" s="123">
        <f t="shared" si="10"/>
        <v>0</v>
      </c>
      <c r="S22" s="124"/>
      <c r="T22" s="70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57</v>
      </c>
      <c r="C23" s="47" t="s">
        <v>58</v>
      </c>
      <c r="D23" s="48"/>
      <c r="E23" s="77"/>
      <c r="F23" s="75" t="e">
        <f>VLOOKUP($E23,[1]基准价格!A:H,3,0)</f>
        <v>#N/A</v>
      </c>
      <c r="G23" s="75" t="e">
        <f>VLOOKUP($E23,[1]基准价格!A:H,4,0)</f>
        <v>#N/A</v>
      </c>
      <c r="H23" s="75" t="e">
        <f>IF(VLOOKUP($E23,[1]基准价格!A:E,5,0)=0,"",VLOOKUP($E23,[1]基准价格!A:E,5,0))</f>
        <v>#N/A</v>
      </c>
      <c r="I23" s="75" t="e">
        <f>VLOOKUP($E23,[1]基准价格!A:F,6,0)</f>
        <v>#N/A</v>
      </c>
      <c r="J23" s="90" t="e">
        <f>VLOOKUP($E23,[1]基准价格!A:G,7,0)</f>
        <v>#N/A</v>
      </c>
      <c r="K23" s="91"/>
      <c r="L23" s="92"/>
      <c r="M23" s="92"/>
      <c r="N23" s="48"/>
      <c r="O23" s="48"/>
      <c r="P23" s="103" t="e">
        <f t="shared" si="11"/>
        <v>#N/A</v>
      </c>
      <c r="Q23" s="109">
        <f t="shared" si="12"/>
        <v>0</v>
      </c>
      <c r="R23" s="123" t="e">
        <f t="shared" ref="R23:R24" si="13">Q23-P23</f>
        <v>#N/A</v>
      </c>
      <c r="S23" s="124"/>
      <c r="T23" s="70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53</v>
      </c>
      <c r="F24" s="76"/>
      <c r="G24" s="76"/>
      <c r="H24" s="76"/>
      <c r="I24" s="76"/>
      <c r="J24" s="93"/>
      <c r="K24" s="91"/>
      <c r="L24" s="92"/>
      <c r="M24" s="92"/>
      <c r="N24" s="48"/>
      <c r="O24" s="48"/>
      <c r="P24" s="103">
        <f t="shared" ref="P24" si="14">N24*L24*J24</f>
        <v>0</v>
      </c>
      <c r="Q24" s="109">
        <f t="shared" ref="Q24" si="15">K24*M24*O24</f>
        <v>0</v>
      </c>
      <c r="R24" s="123">
        <f t="shared" si="13"/>
        <v>0</v>
      </c>
      <c r="S24" s="124"/>
      <c r="T24" s="70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59</v>
      </c>
      <c r="B25" s="53"/>
      <c r="C25" s="53"/>
      <c r="D25" s="53"/>
      <c r="E25" s="78"/>
      <c r="F25" s="52"/>
      <c r="G25" s="52"/>
      <c r="H25" s="52"/>
      <c r="I25" s="52"/>
      <c r="J25" s="78"/>
      <c r="K25" s="78"/>
      <c r="L25" s="78"/>
      <c r="M25" s="78"/>
      <c r="N25" s="78"/>
      <c r="O25" s="78"/>
      <c r="P25" s="104">
        <f>SUMIF(P12:P24,"&lt;&gt;#N/A")</f>
        <v>0</v>
      </c>
      <c r="Q25" s="104">
        <f>SUM(Q12:Q24)</f>
        <v>0</v>
      </c>
      <c r="R25" s="123">
        <f t="shared" si="10"/>
        <v>0</v>
      </c>
      <c r="S25" s="125"/>
      <c r="T25" s="125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60</v>
      </c>
      <c r="B26" s="45"/>
      <c r="C26" s="45"/>
      <c r="D26" s="45"/>
      <c r="E26" s="74"/>
      <c r="F26" s="45"/>
      <c r="G26" s="45"/>
      <c r="H26" s="45"/>
      <c r="I26" s="45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122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51</v>
      </c>
      <c r="C27" s="47" t="s">
        <v>61</v>
      </c>
      <c r="D27" s="48"/>
      <c r="E27" s="77"/>
      <c r="F27" s="75" t="e">
        <f>VLOOKUP($E27,[1]基准价格!A:H,3,0)</f>
        <v>#N/A</v>
      </c>
      <c r="G27" s="75" t="e">
        <f>VLOOKUP($E27,[1]基准价格!A:H,4,0)</f>
        <v>#N/A</v>
      </c>
      <c r="H27" s="75" t="e">
        <f>IF(VLOOKUP($E27,[1]基准价格!A:E,5,0)=0,"",VLOOKUP($E27,[1]基准价格!A:E,5,0))</f>
        <v>#N/A</v>
      </c>
      <c r="I27" s="75" t="e">
        <f>VLOOKUP($E27,[1]基准价格!A:F,6,0)</f>
        <v>#N/A</v>
      </c>
      <c r="J27" s="90" t="e">
        <f>VLOOKUP($E27,[1]基准价格!A:G,7,0)</f>
        <v>#N/A</v>
      </c>
      <c r="K27" s="91"/>
      <c r="L27" s="92"/>
      <c r="M27" s="92"/>
      <c r="N27" s="48"/>
      <c r="O27" s="48"/>
      <c r="P27" s="103" t="e">
        <f t="shared" ref="P27:P39" si="16">N27*L27*J27</f>
        <v>#N/A</v>
      </c>
      <c r="Q27" s="109">
        <f t="shared" ref="Q27:Q39" si="17">K27*M27*O27</f>
        <v>0</v>
      </c>
      <c r="R27" s="123" t="e">
        <f t="shared" si="10"/>
        <v>#N/A</v>
      </c>
      <c r="S27" s="125"/>
      <c r="T27" s="125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53</v>
      </c>
      <c r="F28" s="76"/>
      <c r="G28" s="76"/>
      <c r="H28" s="76"/>
      <c r="I28" s="76"/>
      <c r="J28" s="93"/>
      <c r="K28" s="91"/>
      <c r="L28" s="92"/>
      <c r="M28" s="92"/>
      <c r="N28" s="48"/>
      <c r="O28" s="48"/>
      <c r="P28" s="103">
        <f t="shared" si="16"/>
        <v>0</v>
      </c>
      <c r="Q28" s="109">
        <f t="shared" si="17"/>
        <v>0</v>
      </c>
      <c r="R28" s="123">
        <f t="shared" si="10"/>
        <v>0</v>
      </c>
      <c r="S28" s="126"/>
      <c r="T28" s="70"/>
      <c r="U28" s="30"/>
      <c r="V28" s="30"/>
      <c r="W28" s="132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62</v>
      </c>
      <c r="D29" s="48"/>
      <c r="E29" s="77"/>
      <c r="F29" s="75" t="e">
        <f>VLOOKUP($E29,[1]基准价格!A:H,3,0)</f>
        <v>#N/A</v>
      </c>
      <c r="G29" s="75" t="e">
        <f>VLOOKUP($E29,[1]基准价格!A:H,4,0)</f>
        <v>#N/A</v>
      </c>
      <c r="H29" s="75" t="e">
        <f>IF(VLOOKUP($E29,[1]基准价格!A:E,5,0)=0,"",VLOOKUP($E29,[1]基准价格!A:E,5,0))</f>
        <v>#N/A</v>
      </c>
      <c r="I29" s="75" t="e">
        <f>VLOOKUP($E29,[1]基准价格!A:F,6,0)</f>
        <v>#N/A</v>
      </c>
      <c r="J29" s="90" t="e">
        <f>VLOOKUP($E29,[1]基准价格!A:G,7,0)</f>
        <v>#N/A</v>
      </c>
      <c r="K29" s="91"/>
      <c r="L29" s="92"/>
      <c r="M29" s="92"/>
      <c r="N29" s="48"/>
      <c r="O29" s="48"/>
      <c r="P29" s="103" t="e">
        <f t="shared" si="16"/>
        <v>#N/A</v>
      </c>
      <c r="Q29" s="109">
        <f t="shared" si="17"/>
        <v>0</v>
      </c>
      <c r="R29" s="123" t="e">
        <f t="shared" si="10"/>
        <v>#N/A</v>
      </c>
      <c r="S29" s="125"/>
      <c r="T29" s="1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53</v>
      </c>
      <c r="F30" s="76"/>
      <c r="G30" s="76"/>
      <c r="H30" s="76"/>
      <c r="I30" s="76"/>
      <c r="J30" s="93"/>
      <c r="K30" s="91"/>
      <c r="L30" s="92"/>
      <c r="M30" s="92"/>
      <c r="N30" s="48"/>
      <c r="O30" s="48"/>
      <c r="P30" s="103">
        <f t="shared" si="16"/>
        <v>0</v>
      </c>
      <c r="Q30" s="109">
        <f t="shared" si="17"/>
        <v>0</v>
      </c>
      <c r="R30" s="123">
        <f t="shared" si="10"/>
        <v>0</v>
      </c>
      <c r="S30" s="126"/>
      <c r="T30" s="70"/>
      <c r="U30" s="30"/>
      <c r="V30" s="30"/>
      <c r="W30" s="132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63</v>
      </c>
      <c r="D31" s="48"/>
      <c r="E31" s="77"/>
      <c r="F31" s="75" t="e">
        <f>VLOOKUP($E31,[1]基准价格!A:H,3,0)</f>
        <v>#N/A</v>
      </c>
      <c r="G31" s="75" t="e">
        <f>VLOOKUP($E31,[1]基准价格!A:H,4,0)</f>
        <v>#N/A</v>
      </c>
      <c r="H31" s="75" t="e">
        <f>IF(VLOOKUP($E31,[1]基准价格!A:E,5,0)=0,"",VLOOKUP($E31,[1]基准价格!A:E,5,0))</f>
        <v>#N/A</v>
      </c>
      <c r="I31" s="75" t="e">
        <f>VLOOKUP($E31,[1]基准价格!A:F,6,0)</f>
        <v>#N/A</v>
      </c>
      <c r="J31" s="90" t="e">
        <f>VLOOKUP($E31,[1]基准价格!A:G,7,0)</f>
        <v>#N/A</v>
      </c>
      <c r="K31" s="91"/>
      <c r="L31" s="92"/>
      <c r="M31" s="92"/>
      <c r="N31" s="48"/>
      <c r="O31" s="48"/>
      <c r="P31" s="103" t="e">
        <f t="shared" si="16"/>
        <v>#N/A</v>
      </c>
      <c r="Q31" s="109">
        <f t="shared" si="17"/>
        <v>0</v>
      </c>
      <c r="R31" s="123" t="e">
        <f t="shared" ref="R31:R34" si="18">Q31-P31</f>
        <v>#N/A</v>
      </c>
      <c r="S31" s="125"/>
      <c r="T31" s="125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53</v>
      </c>
      <c r="F32" s="76"/>
      <c r="G32" s="76"/>
      <c r="H32" s="76"/>
      <c r="I32" s="76"/>
      <c r="J32" s="93"/>
      <c r="K32" s="91"/>
      <c r="L32" s="92"/>
      <c r="M32" s="92"/>
      <c r="N32" s="48"/>
      <c r="O32" s="48"/>
      <c r="P32" s="103">
        <f t="shared" si="16"/>
        <v>0</v>
      </c>
      <c r="Q32" s="109">
        <f t="shared" si="17"/>
        <v>0</v>
      </c>
      <c r="R32" s="123">
        <f t="shared" si="18"/>
        <v>0</v>
      </c>
      <c r="S32" s="126"/>
      <c r="T32" s="70"/>
      <c r="U32" s="30"/>
      <c r="V32" s="30"/>
      <c r="W32" s="132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55</v>
      </c>
      <c r="C33" s="47" t="s">
        <v>61</v>
      </c>
      <c r="D33" s="48"/>
      <c r="E33" s="77"/>
      <c r="F33" s="75" t="e">
        <f>VLOOKUP($E33,[1]基准价格!A:H,3,0)</f>
        <v>#N/A</v>
      </c>
      <c r="G33" s="75" t="e">
        <f>VLOOKUP($E33,[1]基准价格!A:H,4,0)</f>
        <v>#N/A</v>
      </c>
      <c r="H33" s="75" t="e">
        <f>IF(VLOOKUP($E33,[1]基准价格!A:E,5,0)=0,"",VLOOKUP($E33,[1]基准价格!A:E,5,0))</f>
        <v>#N/A</v>
      </c>
      <c r="I33" s="75" t="e">
        <f>VLOOKUP($E33,[1]基准价格!A:F,6,0)</f>
        <v>#N/A</v>
      </c>
      <c r="J33" s="90" t="e">
        <f>VLOOKUP($E33,[1]基准价格!A:G,7,0)</f>
        <v>#N/A</v>
      </c>
      <c r="K33" s="91"/>
      <c r="L33" s="92"/>
      <c r="M33" s="92"/>
      <c r="N33" s="48"/>
      <c r="O33" s="48"/>
      <c r="P33" s="103" t="e">
        <f t="shared" si="16"/>
        <v>#N/A</v>
      </c>
      <c r="Q33" s="109">
        <f t="shared" si="17"/>
        <v>0</v>
      </c>
      <c r="R33" s="123" t="e">
        <f t="shared" si="18"/>
        <v>#N/A</v>
      </c>
      <c r="S33" s="125"/>
      <c r="T33" s="125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53</v>
      </c>
      <c r="F34" s="76"/>
      <c r="G34" s="76"/>
      <c r="H34" s="76"/>
      <c r="I34" s="76"/>
      <c r="J34" s="93"/>
      <c r="K34" s="91"/>
      <c r="L34" s="92"/>
      <c r="M34" s="92"/>
      <c r="N34" s="48"/>
      <c r="O34" s="48"/>
      <c r="P34" s="103">
        <f t="shared" si="16"/>
        <v>0</v>
      </c>
      <c r="Q34" s="109">
        <f t="shared" si="17"/>
        <v>0</v>
      </c>
      <c r="R34" s="123">
        <f t="shared" si="18"/>
        <v>0</v>
      </c>
      <c r="S34" s="126"/>
      <c r="T34" s="70"/>
      <c r="U34" s="30"/>
      <c r="V34" s="30"/>
      <c r="W34" s="132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62</v>
      </c>
      <c r="D35" s="48"/>
      <c r="E35" s="77"/>
      <c r="F35" s="75" t="e">
        <f>VLOOKUP($E35,[1]基准价格!A:H,3,0)</f>
        <v>#N/A</v>
      </c>
      <c r="G35" s="75" t="e">
        <f>VLOOKUP($E35,[1]基准价格!A:H,4,0)</f>
        <v>#N/A</v>
      </c>
      <c r="H35" s="75" t="e">
        <f>IF(VLOOKUP($E35,[1]基准价格!A:E,5,0)=0,"",VLOOKUP($E35,[1]基准价格!A:E,5,0))</f>
        <v>#N/A</v>
      </c>
      <c r="I35" s="75" t="e">
        <f>VLOOKUP($E35,[1]基准价格!A:F,6,0)</f>
        <v>#N/A</v>
      </c>
      <c r="J35" s="90" t="e">
        <f>VLOOKUP($E35,[1]基准价格!A:G,7,0)</f>
        <v>#N/A</v>
      </c>
      <c r="K35" s="91"/>
      <c r="L35" s="92"/>
      <c r="M35" s="92"/>
      <c r="N35" s="48"/>
      <c r="O35" s="48"/>
      <c r="P35" s="103" t="e">
        <f t="shared" si="16"/>
        <v>#N/A</v>
      </c>
      <c r="Q35" s="109">
        <f t="shared" si="17"/>
        <v>0</v>
      </c>
      <c r="R35" s="123" t="e">
        <f t="shared" ref="R35:R38" si="19">Q35-P35</f>
        <v>#N/A</v>
      </c>
      <c r="S35" s="125"/>
      <c r="T35" s="125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53</v>
      </c>
      <c r="F36" s="76"/>
      <c r="G36" s="76"/>
      <c r="H36" s="76"/>
      <c r="I36" s="76"/>
      <c r="J36" s="93"/>
      <c r="K36" s="91"/>
      <c r="L36" s="92"/>
      <c r="M36" s="92"/>
      <c r="N36" s="48"/>
      <c r="O36" s="48"/>
      <c r="P36" s="103">
        <f t="shared" si="16"/>
        <v>0</v>
      </c>
      <c r="Q36" s="109">
        <f t="shared" si="17"/>
        <v>0</v>
      </c>
      <c r="R36" s="123">
        <f t="shared" si="19"/>
        <v>0</v>
      </c>
      <c r="S36" s="126"/>
      <c r="T36" s="70"/>
      <c r="U36" s="30"/>
      <c r="V36" s="30"/>
      <c r="W36" s="132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61</v>
      </c>
      <c r="D37" s="48"/>
      <c r="E37" s="77"/>
      <c r="F37" s="75" t="e">
        <f>VLOOKUP($E37,[1]基准价格!A:H,3,0)</f>
        <v>#N/A</v>
      </c>
      <c r="G37" s="75" t="e">
        <f>VLOOKUP($E37,[1]基准价格!A:H,4,0)</f>
        <v>#N/A</v>
      </c>
      <c r="H37" s="75" t="e">
        <f>IF(VLOOKUP($E37,[1]基准价格!A:E,5,0)=0,"",VLOOKUP($E37,[1]基准价格!A:E,5,0))</f>
        <v>#N/A</v>
      </c>
      <c r="I37" s="75" t="e">
        <f>VLOOKUP($E37,[1]基准价格!A:F,6,0)</f>
        <v>#N/A</v>
      </c>
      <c r="J37" s="90" t="e">
        <f>VLOOKUP($E37,[1]基准价格!A:G,7,0)</f>
        <v>#N/A</v>
      </c>
      <c r="K37" s="91"/>
      <c r="L37" s="92"/>
      <c r="M37" s="92"/>
      <c r="N37" s="48"/>
      <c r="O37" s="48"/>
      <c r="P37" s="103" t="e">
        <f t="shared" si="16"/>
        <v>#N/A</v>
      </c>
      <c r="Q37" s="109">
        <f t="shared" si="17"/>
        <v>0</v>
      </c>
      <c r="R37" s="123" t="e">
        <f t="shared" si="19"/>
        <v>#N/A</v>
      </c>
      <c r="S37" s="125"/>
      <c r="T37" s="125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53</v>
      </c>
      <c r="F38" s="76"/>
      <c r="G38" s="76"/>
      <c r="H38" s="76"/>
      <c r="I38" s="76"/>
      <c r="J38" s="93"/>
      <c r="K38" s="91"/>
      <c r="L38" s="92"/>
      <c r="M38" s="92"/>
      <c r="N38" s="48"/>
      <c r="O38" s="48"/>
      <c r="P38" s="103">
        <f t="shared" si="16"/>
        <v>0</v>
      </c>
      <c r="Q38" s="109">
        <f t="shared" si="17"/>
        <v>0</v>
      </c>
      <c r="R38" s="123">
        <f t="shared" si="19"/>
        <v>0</v>
      </c>
      <c r="S38" s="126"/>
      <c r="T38" s="70"/>
      <c r="U38" s="30"/>
      <c r="V38" s="30"/>
      <c r="W38" s="132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58</v>
      </c>
      <c r="C39" s="47" t="s">
        <v>63</v>
      </c>
      <c r="D39" s="48"/>
      <c r="E39" s="77"/>
      <c r="F39" s="75" t="e">
        <f>VLOOKUP($E39,[1]基准价格!A:H,3,0)</f>
        <v>#N/A</v>
      </c>
      <c r="G39" s="75" t="e">
        <f>VLOOKUP($E39,[1]基准价格!A:H,4,0)</f>
        <v>#N/A</v>
      </c>
      <c r="H39" s="75" t="e">
        <f>IF(VLOOKUP($E39,[1]基准价格!A:E,5,0)=0,"",VLOOKUP($E39,[1]基准价格!A:E,5,0))</f>
        <v>#N/A</v>
      </c>
      <c r="I39" s="75" t="e">
        <f>VLOOKUP($E39,[1]基准价格!A:F,6,0)</f>
        <v>#N/A</v>
      </c>
      <c r="J39" s="90" t="e">
        <f>VLOOKUP($E39,[1]基准价格!A:G,7,0)</f>
        <v>#N/A</v>
      </c>
      <c r="K39" s="91"/>
      <c r="L39" s="92"/>
      <c r="M39" s="92"/>
      <c r="N39" s="48"/>
      <c r="O39" s="48"/>
      <c r="P39" s="103" t="e">
        <f t="shared" si="16"/>
        <v>#N/A</v>
      </c>
      <c r="Q39" s="109">
        <f t="shared" si="17"/>
        <v>0</v>
      </c>
      <c r="R39" s="123" t="e">
        <f t="shared" ref="R39" si="20">Q39-P39</f>
        <v>#N/A</v>
      </c>
      <c r="S39" s="125"/>
      <c r="T39" s="125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53</v>
      </c>
      <c r="F40" s="76"/>
      <c r="G40" s="76"/>
      <c r="H40" s="76"/>
      <c r="I40" s="76"/>
      <c r="J40" s="93"/>
      <c r="K40" s="91"/>
      <c r="L40" s="92"/>
      <c r="M40" s="92"/>
      <c r="N40" s="48"/>
      <c r="O40" s="48"/>
      <c r="P40" s="103">
        <f t="shared" ref="P40" si="21">N40*L40*J40</f>
        <v>0</v>
      </c>
      <c r="Q40" s="109">
        <f t="shared" ref="Q40" si="22">K40*M40*O40</f>
        <v>0</v>
      </c>
      <c r="R40" s="123">
        <f t="shared" ref="R40" si="23">Q40-P40</f>
        <v>0</v>
      </c>
      <c r="S40" s="126"/>
      <c r="T40" s="70"/>
      <c r="U40" s="30"/>
      <c r="V40" s="30"/>
      <c r="W40" s="132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59</v>
      </c>
      <c r="B41" s="55"/>
      <c r="C41" s="55"/>
      <c r="D41" s="55"/>
      <c r="E41" s="79"/>
      <c r="F41" s="55"/>
      <c r="G41" s="55"/>
      <c r="H41" s="55"/>
      <c r="I41" s="55"/>
      <c r="J41" s="79"/>
      <c r="K41" s="79"/>
      <c r="L41" s="79"/>
      <c r="M41" s="79"/>
      <c r="N41" s="105"/>
      <c r="O41" s="106"/>
      <c r="P41" s="104">
        <f>SUMIF(P27:P40,"&lt;&gt;#N/A")</f>
        <v>0</v>
      </c>
      <c r="Q41" s="104">
        <f>SUM(Q27:Q40)</f>
        <v>0</v>
      </c>
      <c r="R41" s="123">
        <f t="shared" si="10"/>
        <v>0</v>
      </c>
      <c r="S41" s="127"/>
      <c r="T41" s="127"/>
      <c r="U41" s="30"/>
      <c r="V41" s="30"/>
      <c r="W41" s="133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64</v>
      </c>
      <c r="B42" s="45"/>
      <c r="C42" s="45"/>
      <c r="D42" s="45"/>
      <c r="E42" s="74"/>
      <c r="F42" s="45"/>
      <c r="G42" s="45"/>
      <c r="H42" s="45"/>
      <c r="I42" s="45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122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0">
      <c r="A43" s="56">
        <v>1</v>
      </c>
      <c r="B43" s="48" t="s">
        <v>51</v>
      </c>
      <c r="C43" s="57"/>
      <c r="D43" s="58"/>
      <c r="E43" s="77"/>
      <c r="F43" s="75" t="e">
        <f>VLOOKUP($E43,[1]基准价格!A:H,3,0)</f>
        <v>#N/A</v>
      </c>
      <c r="G43" s="75" t="e">
        <f>VLOOKUP($E43,[1]基准价格!A:H,4,0)</f>
        <v>#N/A</v>
      </c>
      <c r="H43" s="75" t="e">
        <f>IF(VLOOKUP($E43,[1]基准价格!A:E,5,0)=0,"",VLOOKUP($E43,[1]基准价格!A:E,5,0))</f>
        <v>#N/A</v>
      </c>
      <c r="I43" s="75" t="e">
        <f>VLOOKUP($E43,[1]基准价格!A:F,6,0)</f>
        <v>#N/A</v>
      </c>
      <c r="J43" s="90" t="e">
        <f>VLOOKUP($E43,[1]基准价格!A:G,7,0)</f>
        <v>#N/A</v>
      </c>
      <c r="K43" s="91"/>
      <c r="L43" s="92"/>
      <c r="M43" s="92"/>
      <c r="N43" s="48"/>
      <c r="O43" s="57"/>
      <c r="P43" s="107" t="e">
        <f>N43*L43*J43</f>
        <v>#N/A</v>
      </c>
      <c r="Q43" s="107">
        <f>K43*M43*O43</f>
        <v>0</v>
      </c>
      <c r="R43" s="123" t="e">
        <f t="shared" si="10"/>
        <v>#N/A</v>
      </c>
      <c r="S43" s="128"/>
      <c r="T43" s="129"/>
    </row>
    <row r="44" s="25" customFormat="1" spans="1:62">
      <c r="A44" s="56">
        <v>2</v>
      </c>
      <c r="B44" s="48"/>
      <c r="C44" s="48"/>
      <c r="D44" s="48"/>
      <c r="E44" s="51" t="s">
        <v>53</v>
      </c>
      <c r="F44" s="76"/>
      <c r="G44" s="76"/>
      <c r="H44" s="76"/>
      <c r="I44" s="76"/>
      <c r="J44" s="93"/>
      <c r="K44" s="91"/>
      <c r="L44" s="92"/>
      <c r="M44" s="92"/>
      <c r="N44" s="48"/>
      <c r="O44" s="48"/>
      <c r="P44" s="107">
        <f t="shared" ref="P44:P45" si="24">N44*L44*J44</f>
        <v>0</v>
      </c>
      <c r="Q44" s="107">
        <f t="shared" ref="Q44" si="25">K44*M44*O44</f>
        <v>0</v>
      </c>
      <c r="R44" s="123">
        <f t="shared" si="10"/>
        <v>0</v>
      </c>
      <c r="S44" s="126"/>
      <c r="T44" s="7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55</v>
      </c>
      <c r="C45" s="59"/>
      <c r="D45" s="58"/>
      <c r="E45" s="77"/>
      <c r="F45" s="75" t="e">
        <f>VLOOKUP($E45,[1]基准价格!A:H,3,0)</f>
        <v>#N/A</v>
      </c>
      <c r="G45" s="75" t="e">
        <f>VLOOKUP($E45,[1]基准价格!A:H,4,0)</f>
        <v>#N/A</v>
      </c>
      <c r="H45" s="75" t="e">
        <f>IF(VLOOKUP($E45,[1]基准价格!A:E,5,0)=0,"",VLOOKUP($E45,[1]基准价格!A:E,5,0))</f>
        <v>#N/A</v>
      </c>
      <c r="I45" s="75" t="e">
        <f>VLOOKUP($E45,[1]基准价格!A:F,6,0)</f>
        <v>#N/A</v>
      </c>
      <c r="J45" s="90" t="e">
        <f>VLOOKUP($E45,[1]基准价格!A:G,7,0)</f>
        <v>#N/A</v>
      </c>
      <c r="K45" s="91"/>
      <c r="L45" s="92"/>
      <c r="M45" s="92"/>
      <c r="N45" s="48"/>
      <c r="O45" s="57"/>
      <c r="P45" s="107" t="e">
        <f t="shared" si="24"/>
        <v>#N/A</v>
      </c>
      <c r="Q45" s="107">
        <f t="shared" ref="Q45:Q47" si="26">K45*M45*O45</f>
        <v>0</v>
      </c>
      <c r="R45" s="123" t="e">
        <f t="shared" si="10"/>
        <v>#N/A</v>
      </c>
      <c r="S45" s="128"/>
      <c r="T45" s="129"/>
    </row>
    <row r="46" s="25" customFormat="1" spans="1:62">
      <c r="A46" s="56">
        <v>4</v>
      </c>
      <c r="B46" s="48"/>
      <c r="C46" s="48"/>
      <c r="D46" s="48"/>
      <c r="E46" s="51" t="s">
        <v>53</v>
      </c>
      <c r="F46" s="76"/>
      <c r="G46" s="76"/>
      <c r="H46" s="76"/>
      <c r="I46" s="76"/>
      <c r="J46" s="93"/>
      <c r="K46" s="91"/>
      <c r="L46" s="92"/>
      <c r="M46" s="92"/>
      <c r="N46" s="48"/>
      <c r="O46" s="48"/>
      <c r="P46" s="107">
        <f t="shared" ref="P46:P47" si="27">N46*L46*J46</f>
        <v>0</v>
      </c>
      <c r="Q46" s="107">
        <f t="shared" si="26"/>
        <v>0</v>
      </c>
      <c r="R46" s="123">
        <f t="shared" si="10"/>
        <v>0</v>
      </c>
      <c r="S46" s="126"/>
      <c r="T46" s="7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57</v>
      </c>
      <c r="C47" s="59"/>
      <c r="D47" s="58"/>
      <c r="E47" s="77"/>
      <c r="F47" s="75" t="e">
        <f>VLOOKUP($E47,[1]基准价格!A:H,3,0)</f>
        <v>#N/A</v>
      </c>
      <c r="G47" s="75" t="e">
        <f>VLOOKUP($E47,[1]基准价格!A:H,4,0)</f>
        <v>#N/A</v>
      </c>
      <c r="H47" s="75" t="e">
        <f>IF(VLOOKUP($E47,[1]基准价格!A:E,5,0)=0,"",VLOOKUP($E47,[1]基准价格!A:E,5,0))</f>
        <v>#N/A</v>
      </c>
      <c r="I47" s="75" t="e">
        <f>VLOOKUP($E47,[1]基准价格!A:F,6,0)</f>
        <v>#N/A</v>
      </c>
      <c r="J47" s="90" t="e">
        <f>VLOOKUP($E47,[1]基准价格!A:G,7,0)</f>
        <v>#N/A</v>
      </c>
      <c r="K47" s="91"/>
      <c r="L47" s="92"/>
      <c r="M47" s="92"/>
      <c r="N47" s="48"/>
      <c r="O47" s="57"/>
      <c r="P47" s="107" t="e">
        <f t="shared" si="27"/>
        <v>#N/A</v>
      </c>
      <c r="Q47" s="107">
        <f t="shared" si="26"/>
        <v>0</v>
      </c>
      <c r="R47" s="123" t="e">
        <f t="shared" ref="R47:R49" si="28">Q47-P47</f>
        <v>#N/A</v>
      </c>
      <c r="S47" s="128"/>
      <c r="T47" s="129"/>
    </row>
    <row r="48" s="25" customFormat="1" spans="1:62">
      <c r="A48" s="56">
        <v>6</v>
      </c>
      <c r="B48" s="48"/>
      <c r="C48" s="48"/>
      <c r="D48" s="48"/>
      <c r="E48" s="51" t="s">
        <v>53</v>
      </c>
      <c r="F48" s="76"/>
      <c r="G48" s="76"/>
      <c r="H48" s="76"/>
      <c r="I48" s="76"/>
      <c r="J48" s="93"/>
      <c r="K48" s="91"/>
      <c r="L48" s="92"/>
      <c r="M48" s="92"/>
      <c r="N48" s="48"/>
      <c r="O48" s="48"/>
      <c r="P48" s="107">
        <f t="shared" ref="P48:P49" si="29">N48*L48*J48</f>
        <v>0</v>
      </c>
      <c r="Q48" s="107">
        <f t="shared" ref="Q48" si="30">K48*M48*O48</f>
        <v>0</v>
      </c>
      <c r="R48" s="123">
        <f t="shared" si="28"/>
        <v>0</v>
      </c>
      <c r="S48" s="126"/>
      <c r="T48" s="7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58</v>
      </c>
      <c r="C49" s="59"/>
      <c r="D49" s="58"/>
      <c r="E49" s="77"/>
      <c r="F49" s="75" t="e">
        <f>VLOOKUP($E49,[1]基准价格!A:H,3,0)</f>
        <v>#N/A</v>
      </c>
      <c r="G49" s="75" t="e">
        <f>VLOOKUP($E49,[1]基准价格!A:H,4,0)</f>
        <v>#N/A</v>
      </c>
      <c r="H49" s="75" t="e">
        <f>IF(VLOOKUP($E49,[1]基准价格!A:E,5,0)=0,"",VLOOKUP($E49,[1]基准价格!A:E,5,0))</f>
        <v>#N/A</v>
      </c>
      <c r="I49" s="75" t="e">
        <f>VLOOKUP($E49,[1]基准价格!A:F,6,0)</f>
        <v>#N/A</v>
      </c>
      <c r="J49" s="90" t="e">
        <f>VLOOKUP($E49,[1]基准价格!A:G,7,0)</f>
        <v>#N/A</v>
      </c>
      <c r="K49" s="91"/>
      <c r="L49" s="92"/>
      <c r="M49" s="92"/>
      <c r="N49" s="48"/>
      <c r="O49" s="57"/>
      <c r="P49" s="107" t="e">
        <f t="shared" si="29"/>
        <v>#N/A</v>
      </c>
      <c r="Q49" s="107">
        <f t="shared" ref="Q49" si="31">K49*M49*O49</f>
        <v>0</v>
      </c>
      <c r="R49" s="123" t="e">
        <f t="shared" si="28"/>
        <v>#N/A</v>
      </c>
      <c r="S49" s="128"/>
      <c r="T49" s="129"/>
    </row>
    <row r="50" s="25" customFormat="1" spans="1:62">
      <c r="A50" s="56">
        <v>8</v>
      </c>
      <c r="B50" s="48"/>
      <c r="C50" s="48"/>
      <c r="D50" s="48"/>
      <c r="E50" s="51" t="s">
        <v>53</v>
      </c>
      <c r="F50" s="76"/>
      <c r="G50" s="76"/>
      <c r="H50" s="76"/>
      <c r="I50" s="76"/>
      <c r="J50" s="93"/>
      <c r="K50" s="91"/>
      <c r="L50" s="92"/>
      <c r="M50" s="92"/>
      <c r="N50" s="48"/>
      <c r="O50" s="48"/>
      <c r="P50" s="107">
        <f t="shared" ref="P50" si="32">N50*L50*J50</f>
        <v>0</v>
      </c>
      <c r="Q50" s="107">
        <f t="shared" ref="Q50" si="33">K50*M50*O50</f>
        <v>0</v>
      </c>
      <c r="R50" s="123">
        <f t="shared" ref="R50" si="34">Q50-P50</f>
        <v>0</v>
      </c>
      <c r="S50" s="126"/>
      <c r="T50" s="7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5" customFormat="1" spans="1:31">
      <c r="A51" s="60" t="s">
        <v>59</v>
      </c>
      <c r="B51" s="61"/>
      <c r="C51" s="61"/>
      <c r="D51" s="61"/>
      <c r="E51" s="80"/>
      <c r="F51" s="61"/>
      <c r="G51" s="61"/>
      <c r="H51" s="61"/>
      <c r="I51" s="61"/>
      <c r="J51" s="80"/>
      <c r="K51" s="80"/>
      <c r="L51" s="80"/>
      <c r="M51" s="80"/>
      <c r="N51" s="108"/>
      <c r="O51" s="78"/>
      <c r="P51" s="104">
        <f>SUMIF(P43:P50,"&lt;&gt;#N/A")</f>
        <v>0</v>
      </c>
      <c r="Q51" s="104">
        <f>SUM(Q43:Q50)</f>
        <v>0</v>
      </c>
      <c r="R51" s="123">
        <f t="shared" si="10"/>
        <v>0</v>
      </c>
      <c r="S51" s="125"/>
      <c r="T51" s="125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spans="1:31">
      <c r="A52" s="62" t="s">
        <v>65</v>
      </c>
      <c r="B52" s="62"/>
      <c r="C52" s="62"/>
      <c r="D52" s="62"/>
      <c r="E52" s="81"/>
      <c r="F52" s="62"/>
      <c r="G52" s="62"/>
      <c r="H52" s="62"/>
      <c r="I52" s="62"/>
      <c r="J52" s="81"/>
      <c r="K52" s="81"/>
      <c r="L52" s="81"/>
      <c r="M52" s="81"/>
      <c r="N52" s="81"/>
      <c r="O52" s="81"/>
      <c r="P52" s="109">
        <f>P25+P41+P51</f>
        <v>0</v>
      </c>
      <c r="Q52" s="109">
        <f>Q25+Q41+Q51</f>
        <v>0</v>
      </c>
      <c r="R52" s="123">
        <f t="shared" si="10"/>
        <v>0</v>
      </c>
      <c r="S52" s="125"/>
      <c r="T52" s="125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8" spans="1:31">
      <c r="A53" s="41" t="s">
        <v>66</v>
      </c>
      <c r="B53" s="42"/>
      <c r="C53" s="42"/>
      <c r="D53" s="42"/>
      <c r="E53" s="7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21"/>
      <c r="S53" s="121"/>
      <c r="T53" s="121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20">
      <c r="A54" s="43" t="s">
        <v>30</v>
      </c>
      <c r="B54" s="43" t="s">
        <v>31</v>
      </c>
      <c r="C54" s="43" t="s">
        <v>32</v>
      </c>
      <c r="D54" s="43" t="s">
        <v>33</v>
      </c>
      <c r="E54" s="82" t="s">
        <v>34</v>
      </c>
      <c r="F54" s="43" t="s">
        <v>35</v>
      </c>
      <c r="G54" s="43" t="s">
        <v>36</v>
      </c>
      <c r="H54" s="43" t="s">
        <v>37</v>
      </c>
      <c r="I54" s="43" t="s">
        <v>38</v>
      </c>
      <c r="J54" s="88" t="s">
        <v>39</v>
      </c>
      <c r="K54" s="89" t="s">
        <v>40</v>
      </c>
      <c r="L54" s="43" t="s">
        <v>41</v>
      </c>
      <c r="M54" s="89" t="s">
        <v>42</v>
      </c>
      <c r="N54" s="43" t="s">
        <v>43</v>
      </c>
      <c r="O54" s="89" t="s">
        <v>44</v>
      </c>
      <c r="P54" s="102" t="s">
        <v>45</v>
      </c>
      <c r="Q54" s="89" t="s">
        <v>46</v>
      </c>
      <c r="R54" s="102" t="s">
        <v>47</v>
      </c>
      <c r="S54" s="102" t="s">
        <v>48</v>
      </c>
      <c r="T54" s="130" t="s">
        <v>49</v>
      </c>
    </row>
    <row r="55" s="27" customFormat="1" spans="1:20">
      <c r="A55" s="44" t="s">
        <v>67</v>
      </c>
      <c r="B55" s="45"/>
      <c r="C55" s="45"/>
      <c r="D55" s="45"/>
      <c r="E55" s="74"/>
      <c r="F55" s="45"/>
      <c r="G55" s="45"/>
      <c r="H55" s="45"/>
      <c r="I55" s="45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122"/>
    </row>
    <row r="56" s="25" customFormat="1" ht="14" customHeight="1" spans="1:31">
      <c r="A56" s="46">
        <v>1</v>
      </c>
      <c r="B56" s="46"/>
      <c r="C56" s="46"/>
      <c r="D56" s="46"/>
      <c r="E56" s="83"/>
      <c r="F56" s="46"/>
      <c r="G56" s="46"/>
      <c r="H56" s="46"/>
      <c r="I56" s="46"/>
      <c r="J56" s="94"/>
      <c r="K56" s="95"/>
      <c r="L56" s="46"/>
      <c r="M56" s="46"/>
      <c r="N56" s="46"/>
      <c r="O56" s="48"/>
      <c r="P56" s="107"/>
      <c r="Q56" s="107"/>
      <c r="R56" s="123"/>
      <c r="S56" s="131" t="s">
        <v>68</v>
      </c>
      <c r="T56" s="125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4" customHeight="1" spans="1:31">
      <c r="A57" s="46">
        <v>2</v>
      </c>
      <c r="B57" s="46"/>
      <c r="C57" s="46"/>
      <c r="D57" s="63"/>
      <c r="E57" s="83"/>
      <c r="F57" s="46"/>
      <c r="G57" s="46"/>
      <c r="H57" s="46"/>
      <c r="I57" s="46"/>
      <c r="J57" s="94"/>
      <c r="K57" s="96"/>
      <c r="L57" s="46"/>
      <c r="M57" s="46"/>
      <c r="N57" s="46"/>
      <c r="O57" s="48"/>
      <c r="P57" s="107"/>
      <c r="Q57" s="107"/>
      <c r="R57" s="123"/>
      <c r="S57" s="131" t="s">
        <v>68</v>
      </c>
      <c r="T57" s="125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spans="1:31">
      <c r="A58" s="64" t="s">
        <v>65</v>
      </c>
      <c r="B58" s="64"/>
      <c r="C58" s="64"/>
      <c r="D58" s="64"/>
      <c r="E58" s="84"/>
      <c r="F58" s="64"/>
      <c r="G58" s="64"/>
      <c r="H58" s="64"/>
      <c r="I58" s="64"/>
      <c r="J58" s="84"/>
      <c r="K58" s="84"/>
      <c r="L58" s="84"/>
      <c r="M58" s="84"/>
      <c r="N58" s="84"/>
      <c r="O58" s="84"/>
      <c r="P58" s="110">
        <f>SUM(P56:P57)</f>
        <v>0</v>
      </c>
      <c r="Q58" s="110">
        <f>SUM(Q56:Q57)</f>
        <v>0</v>
      </c>
      <c r="R58" s="123">
        <f>Q58-P58</f>
        <v>0</v>
      </c>
      <c r="S58" s="70"/>
      <c r="T58" s="125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18" spans="1:31">
      <c r="A59" s="41" t="s">
        <v>69</v>
      </c>
      <c r="B59" s="42"/>
      <c r="C59" s="42"/>
      <c r="D59" s="42"/>
      <c r="E59" s="7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121"/>
      <c r="S59" s="121"/>
      <c r="T59" s="12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20">
      <c r="A60" s="43" t="s">
        <v>30</v>
      </c>
      <c r="B60" s="43" t="s">
        <v>31</v>
      </c>
      <c r="C60" s="43" t="s">
        <v>32</v>
      </c>
      <c r="D60" s="43" t="s">
        <v>33</v>
      </c>
      <c r="E60" s="82" t="s">
        <v>34</v>
      </c>
      <c r="F60" s="43" t="s">
        <v>35</v>
      </c>
      <c r="G60" s="43" t="s">
        <v>36</v>
      </c>
      <c r="H60" s="43" t="s">
        <v>37</v>
      </c>
      <c r="I60" s="43" t="s">
        <v>38</v>
      </c>
      <c r="J60" s="88" t="s">
        <v>39</v>
      </c>
      <c r="K60" s="89" t="s">
        <v>40</v>
      </c>
      <c r="L60" s="43" t="s">
        <v>41</v>
      </c>
      <c r="M60" s="89" t="s">
        <v>42</v>
      </c>
      <c r="N60" s="43" t="s">
        <v>43</v>
      </c>
      <c r="O60" s="89" t="s">
        <v>44</v>
      </c>
      <c r="P60" s="102" t="s">
        <v>45</v>
      </c>
      <c r="Q60" s="89" t="s">
        <v>46</v>
      </c>
      <c r="R60" s="102" t="s">
        <v>47</v>
      </c>
      <c r="S60" s="102" t="s">
        <v>48</v>
      </c>
      <c r="T60" s="130" t="s">
        <v>49</v>
      </c>
    </row>
    <row r="61" s="27" customFormat="1" spans="1:20">
      <c r="A61" s="44" t="s">
        <v>67</v>
      </c>
      <c r="B61" s="45"/>
      <c r="C61" s="45"/>
      <c r="D61" s="45"/>
      <c r="E61" s="74"/>
      <c r="F61" s="45"/>
      <c r="G61" s="45"/>
      <c r="H61" s="45"/>
      <c r="I61" s="45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122"/>
    </row>
    <row r="62" s="25" customFormat="1" spans="1:31">
      <c r="A62" s="46">
        <v>1</v>
      </c>
      <c r="B62" s="65"/>
      <c r="C62" s="65"/>
      <c r="D62" s="65"/>
      <c r="E62" s="85"/>
      <c r="F62" s="65"/>
      <c r="G62" s="65"/>
      <c r="H62" s="65"/>
      <c r="I62" s="97"/>
      <c r="J62" s="98"/>
      <c r="K62" s="46"/>
      <c r="L62" s="48"/>
      <c r="M62" s="48"/>
      <c r="N62" s="48"/>
      <c r="O62" s="48"/>
      <c r="P62" s="107"/>
      <c r="Q62" s="107"/>
      <c r="R62" s="123"/>
      <c r="S62" s="125"/>
      <c r="T62" s="125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spans="1:31">
      <c r="A63" s="46">
        <v>2</v>
      </c>
      <c r="B63" s="65"/>
      <c r="C63" s="65"/>
      <c r="D63" s="65"/>
      <c r="E63" s="85"/>
      <c r="F63" s="65"/>
      <c r="G63" s="65"/>
      <c r="H63" s="65"/>
      <c r="I63" s="97"/>
      <c r="J63" s="98"/>
      <c r="K63" s="46"/>
      <c r="L63" s="48"/>
      <c r="M63" s="48"/>
      <c r="N63" s="48"/>
      <c r="O63" s="48"/>
      <c r="P63" s="107"/>
      <c r="Q63" s="107"/>
      <c r="R63" s="123"/>
      <c r="S63" s="125"/>
      <c r="T63" s="125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spans="1:31">
      <c r="A64" s="64" t="s">
        <v>65</v>
      </c>
      <c r="B64" s="64"/>
      <c r="C64" s="64"/>
      <c r="D64" s="64"/>
      <c r="E64" s="84"/>
      <c r="F64" s="64"/>
      <c r="G64" s="64"/>
      <c r="H64" s="64"/>
      <c r="I64" s="64"/>
      <c r="J64" s="84"/>
      <c r="K64" s="84"/>
      <c r="L64" s="84"/>
      <c r="M64" s="84"/>
      <c r="N64" s="84"/>
      <c r="O64" s="84"/>
      <c r="P64" s="110">
        <f>SUM(P62:P63)</f>
        <v>0</v>
      </c>
      <c r="Q64" s="110">
        <f>SUM(Q62:Q63)</f>
        <v>0</v>
      </c>
      <c r="R64" s="123">
        <f t="shared" ref="R62:R64" si="35">Q64-P64</f>
        <v>0</v>
      </c>
      <c r="S64" s="125"/>
      <c r="T64" s="125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ht="18" spans="1:31">
      <c r="A65" s="41" t="s">
        <v>70</v>
      </c>
      <c r="B65" s="42"/>
      <c r="C65" s="42"/>
      <c r="D65" s="42"/>
      <c r="E65" s="7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121"/>
      <c r="S65" s="121"/>
      <c r="T65" s="121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20">
      <c r="A66" s="43" t="s">
        <v>30</v>
      </c>
      <c r="B66" s="43" t="s">
        <v>31</v>
      </c>
      <c r="C66" s="43" t="s">
        <v>32</v>
      </c>
      <c r="D66" s="43" t="s">
        <v>33</v>
      </c>
      <c r="E66" s="82" t="s">
        <v>34</v>
      </c>
      <c r="F66" s="43" t="s">
        <v>35</v>
      </c>
      <c r="G66" s="43" t="s">
        <v>36</v>
      </c>
      <c r="H66" s="43" t="s">
        <v>37</v>
      </c>
      <c r="I66" s="43" t="s">
        <v>38</v>
      </c>
      <c r="J66" s="88" t="s">
        <v>39</v>
      </c>
      <c r="K66" s="89" t="s">
        <v>40</v>
      </c>
      <c r="L66" s="43" t="s">
        <v>41</v>
      </c>
      <c r="M66" s="89" t="s">
        <v>42</v>
      </c>
      <c r="N66" s="43" t="s">
        <v>43</v>
      </c>
      <c r="O66" s="89" t="s">
        <v>44</v>
      </c>
      <c r="P66" s="102" t="s">
        <v>45</v>
      </c>
      <c r="Q66" s="89" t="s">
        <v>46</v>
      </c>
      <c r="R66" s="102" t="s">
        <v>47</v>
      </c>
      <c r="S66" s="102" t="s">
        <v>48</v>
      </c>
      <c r="T66" s="130" t="s">
        <v>49</v>
      </c>
    </row>
    <row r="67" s="25" customFormat="1" spans="1:31">
      <c r="A67" s="46">
        <v>1</v>
      </c>
      <c r="B67" s="134"/>
      <c r="C67" s="134"/>
      <c r="D67" s="48"/>
      <c r="E67" s="85"/>
      <c r="F67" s="145"/>
      <c r="G67" s="145"/>
      <c r="H67" s="145"/>
      <c r="I67" s="145"/>
      <c r="J67" s="93"/>
      <c r="K67" s="145"/>
      <c r="L67" s="48"/>
      <c r="M67" s="48"/>
      <c r="N67" s="48"/>
      <c r="O67" s="48"/>
      <c r="P67" s="107">
        <f t="shared" ref="P67:P68" si="36">N67*L67*J67</f>
        <v>0</v>
      </c>
      <c r="Q67" s="107">
        <f t="shared" ref="Q67:Q68" si="37">K67*M67*O67</f>
        <v>0</v>
      </c>
      <c r="R67" s="123">
        <f t="shared" ref="R67:R69" si="38">Q67-P67</f>
        <v>0</v>
      </c>
      <c r="S67" s="125"/>
      <c r="T67" s="125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spans="1:31">
      <c r="A68" s="46">
        <v>2</v>
      </c>
      <c r="B68" s="134"/>
      <c r="C68" s="134"/>
      <c r="D68" s="48"/>
      <c r="E68" s="85"/>
      <c r="F68" s="145"/>
      <c r="G68" s="146"/>
      <c r="H68" s="145"/>
      <c r="I68" s="145"/>
      <c r="J68" s="93"/>
      <c r="K68" s="145"/>
      <c r="L68" s="48"/>
      <c r="M68" s="48"/>
      <c r="N68" s="48"/>
      <c r="O68" s="48"/>
      <c r="P68" s="107">
        <f t="shared" si="36"/>
        <v>0</v>
      </c>
      <c r="Q68" s="107">
        <f t="shared" si="37"/>
        <v>0</v>
      </c>
      <c r="R68" s="123">
        <f t="shared" si="38"/>
        <v>0</v>
      </c>
      <c r="S68" s="166"/>
      <c r="T68" s="125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spans="1:31">
      <c r="A69" s="64" t="s">
        <v>65</v>
      </c>
      <c r="B69" s="64"/>
      <c r="C69" s="64"/>
      <c r="D69" s="64"/>
      <c r="E69" s="84"/>
      <c r="F69" s="64"/>
      <c r="G69" s="64"/>
      <c r="H69" s="64"/>
      <c r="I69" s="64"/>
      <c r="J69" s="84"/>
      <c r="K69" s="84"/>
      <c r="L69" s="84"/>
      <c r="M69" s="84"/>
      <c r="N69" s="84"/>
      <c r="O69" s="84"/>
      <c r="P69" s="110">
        <f>SUM(P67:P68)</f>
        <v>0</v>
      </c>
      <c r="Q69" s="110">
        <f>SUM(Q67:Q68)</f>
        <v>0</v>
      </c>
      <c r="R69" s="123">
        <f t="shared" si="38"/>
        <v>0</v>
      </c>
      <c r="S69" s="125"/>
      <c r="T69" s="125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ht="18" spans="1:31">
      <c r="A70" s="41" t="s">
        <v>71</v>
      </c>
      <c r="B70" s="42"/>
      <c r="C70" s="42"/>
      <c r="D70" s="42"/>
      <c r="E70" s="7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121"/>
      <c r="S70" s="121"/>
      <c r="T70" s="121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8" customFormat="1" spans="1:20">
      <c r="A71" s="135" t="s">
        <v>30</v>
      </c>
      <c r="B71" s="135" t="s">
        <v>31</v>
      </c>
      <c r="C71" s="135" t="s">
        <v>32</v>
      </c>
      <c r="D71" s="135" t="s">
        <v>72</v>
      </c>
      <c r="E71" s="82" t="s">
        <v>34</v>
      </c>
      <c r="F71" s="135" t="s">
        <v>73</v>
      </c>
      <c r="G71" s="135" t="s">
        <v>74</v>
      </c>
      <c r="H71" s="135" t="s">
        <v>37</v>
      </c>
      <c r="I71" s="43" t="s">
        <v>38</v>
      </c>
      <c r="J71" s="88" t="s">
        <v>39</v>
      </c>
      <c r="K71" s="89" t="s">
        <v>40</v>
      </c>
      <c r="L71" s="43" t="s">
        <v>41</v>
      </c>
      <c r="M71" s="89" t="s">
        <v>42</v>
      </c>
      <c r="N71" s="43" t="s">
        <v>43</v>
      </c>
      <c r="O71" s="89" t="s">
        <v>44</v>
      </c>
      <c r="P71" s="102" t="s">
        <v>45</v>
      </c>
      <c r="Q71" s="89" t="s">
        <v>46</v>
      </c>
      <c r="R71" s="102" t="s">
        <v>47</v>
      </c>
      <c r="S71" s="102" t="s">
        <v>48</v>
      </c>
      <c r="T71" s="130" t="s">
        <v>49</v>
      </c>
    </row>
    <row r="72" s="27" customFormat="1" spans="1:20">
      <c r="A72" s="44" t="s">
        <v>75</v>
      </c>
      <c r="B72" s="45"/>
      <c r="C72" s="45"/>
      <c r="D72" s="45"/>
      <c r="E72" s="74"/>
      <c r="F72" s="45"/>
      <c r="G72" s="45"/>
      <c r="H72" s="45"/>
      <c r="I72" s="45"/>
      <c r="J72" s="74"/>
      <c r="K72" s="74"/>
      <c r="L72" s="74"/>
      <c r="M72" s="74"/>
      <c r="N72" s="74"/>
      <c r="O72" s="74"/>
      <c r="P72" s="74"/>
      <c r="Q72" s="74"/>
      <c r="R72" s="74"/>
      <c r="S72" s="167"/>
      <c r="T72" s="168"/>
    </row>
    <row r="73" s="25" customFormat="1" spans="1:31">
      <c r="A73" s="46">
        <v>1</v>
      </c>
      <c r="B73" s="48" t="s">
        <v>76</v>
      </c>
      <c r="C73" s="46" t="s">
        <v>77</v>
      </c>
      <c r="D73" s="46" t="s">
        <v>77</v>
      </c>
      <c r="E73" s="85"/>
      <c r="F73" s="145" t="s">
        <v>78</v>
      </c>
      <c r="G73" s="145" t="s">
        <v>78</v>
      </c>
      <c r="H73" s="48" t="s">
        <v>79</v>
      </c>
      <c r="I73" s="145" t="s">
        <v>80</v>
      </c>
      <c r="J73" s="109">
        <v>15450</v>
      </c>
      <c r="K73" s="154">
        <v>15450</v>
      </c>
      <c r="L73" s="48">
        <v>2</v>
      </c>
      <c r="M73" s="48">
        <v>2</v>
      </c>
      <c r="N73" s="48">
        <v>1</v>
      </c>
      <c r="O73" s="48">
        <v>1</v>
      </c>
      <c r="P73" s="107">
        <f>N73*L73*J73</f>
        <v>30900</v>
      </c>
      <c r="Q73" s="107">
        <f>K73*M73*O73</f>
        <v>30900</v>
      </c>
      <c r="R73" s="123">
        <f t="shared" ref="R73:R75" si="39">Q73-P73</f>
        <v>0</v>
      </c>
      <c r="S73" s="125"/>
      <c r="T73" s="125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5" customFormat="1" spans="1:31">
      <c r="A74" s="46">
        <v>2</v>
      </c>
      <c r="B74" s="48"/>
      <c r="C74" s="134"/>
      <c r="D74" s="46"/>
      <c r="E74" s="85"/>
      <c r="F74" s="145"/>
      <c r="G74" s="145"/>
      <c r="H74" s="48"/>
      <c r="I74" s="145"/>
      <c r="J74" s="93"/>
      <c r="K74" s="145"/>
      <c r="L74" s="48"/>
      <c r="M74" s="48"/>
      <c r="N74" s="48"/>
      <c r="O74" s="48"/>
      <c r="P74" s="107">
        <f t="shared" ref="P73:P74" si="40">N74*L74*J74</f>
        <v>0</v>
      </c>
      <c r="Q74" s="107">
        <f t="shared" ref="Q73:Q74" si="41">K74*M74*O74</f>
        <v>0</v>
      </c>
      <c r="R74" s="123">
        <f t="shared" si="39"/>
        <v>0</v>
      </c>
      <c r="S74" s="125"/>
      <c r="T74" s="125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spans="1:31">
      <c r="A75" s="64" t="s">
        <v>65</v>
      </c>
      <c r="B75" s="64"/>
      <c r="C75" s="64"/>
      <c r="D75" s="64"/>
      <c r="E75" s="84"/>
      <c r="F75" s="64"/>
      <c r="G75" s="64"/>
      <c r="H75" s="64"/>
      <c r="I75" s="64"/>
      <c r="J75" s="84"/>
      <c r="K75" s="84"/>
      <c r="L75" s="84"/>
      <c r="M75" s="84"/>
      <c r="N75" s="84"/>
      <c r="O75" s="84"/>
      <c r="P75" s="110">
        <f>SUM(P73:P74)</f>
        <v>30900</v>
      </c>
      <c r="Q75" s="110">
        <f>SUM(Q73:Q74)</f>
        <v>30900</v>
      </c>
      <c r="R75" s="123">
        <f t="shared" si="39"/>
        <v>0</v>
      </c>
      <c r="S75" s="125"/>
      <c r="T75" s="125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ht="18" spans="1:31">
      <c r="A76" s="41" t="s">
        <v>81</v>
      </c>
      <c r="B76" s="42"/>
      <c r="C76" s="42"/>
      <c r="D76" s="42"/>
      <c r="E76" s="7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121"/>
      <c r="S76" s="121"/>
      <c r="T76" s="121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20">
      <c r="A77" s="43" t="s">
        <v>30</v>
      </c>
      <c r="B77" s="43" t="s">
        <v>31</v>
      </c>
      <c r="C77" s="43" t="s">
        <v>32</v>
      </c>
      <c r="D77" s="43" t="s">
        <v>33</v>
      </c>
      <c r="E77" s="82" t="s">
        <v>34</v>
      </c>
      <c r="F77" s="43" t="s">
        <v>35</v>
      </c>
      <c r="G77" s="43" t="s">
        <v>36</v>
      </c>
      <c r="H77" s="43" t="s">
        <v>37</v>
      </c>
      <c r="I77" s="43" t="s">
        <v>38</v>
      </c>
      <c r="J77" s="88" t="s">
        <v>39</v>
      </c>
      <c r="K77" s="89" t="s">
        <v>40</v>
      </c>
      <c r="L77" s="43" t="s">
        <v>41</v>
      </c>
      <c r="M77" s="89" t="s">
        <v>42</v>
      </c>
      <c r="N77" s="43" t="s">
        <v>43</v>
      </c>
      <c r="O77" s="89" t="s">
        <v>44</v>
      </c>
      <c r="P77" s="102" t="s">
        <v>45</v>
      </c>
      <c r="Q77" s="89" t="s">
        <v>46</v>
      </c>
      <c r="R77" s="102" t="s">
        <v>47</v>
      </c>
      <c r="S77" s="102" t="s">
        <v>48</v>
      </c>
      <c r="T77" s="130" t="s">
        <v>49</v>
      </c>
    </row>
    <row r="78" spans="1:20">
      <c r="A78" s="44" t="s">
        <v>82</v>
      </c>
      <c r="B78" s="45"/>
      <c r="C78" s="45"/>
      <c r="D78" s="45"/>
      <c r="E78" s="74"/>
      <c r="F78" s="45"/>
      <c r="G78" s="45"/>
      <c r="H78" s="45"/>
      <c r="I78" s="45"/>
      <c r="J78" s="74"/>
      <c r="K78" s="74"/>
      <c r="L78" s="74"/>
      <c r="M78" s="74"/>
      <c r="N78" s="74"/>
      <c r="O78" s="74"/>
      <c r="P78" s="74"/>
      <c r="Q78" s="74"/>
      <c r="R78" s="74"/>
      <c r="S78" s="167"/>
      <c r="T78" s="168"/>
    </row>
    <row r="79" s="25" customFormat="1" spans="1:31">
      <c r="A79" s="46">
        <v>1</v>
      </c>
      <c r="B79" s="48"/>
      <c r="C79" s="46"/>
      <c r="D79" s="46"/>
      <c r="E79" s="85"/>
      <c r="F79" s="145"/>
      <c r="G79" s="145"/>
      <c r="H79" s="48"/>
      <c r="I79" s="145"/>
      <c r="J79" s="109"/>
      <c r="K79" s="154"/>
      <c r="L79" s="48"/>
      <c r="M79" s="48"/>
      <c r="N79" s="48"/>
      <c r="O79" s="48"/>
      <c r="P79" s="107"/>
      <c r="Q79" s="107"/>
      <c r="R79" s="123">
        <f>Q79-P79</f>
        <v>0</v>
      </c>
      <c r="S79" s="166"/>
      <c r="T79" s="125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spans="1:31">
      <c r="A80" s="64" t="s">
        <v>65</v>
      </c>
      <c r="B80" s="64"/>
      <c r="C80" s="64"/>
      <c r="D80" s="64"/>
      <c r="E80" s="84"/>
      <c r="F80" s="64"/>
      <c r="G80" s="64"/>
      <c r="H80" s="64"/>
      <c r="I80" s="64"/>
      <c r="J80" s="84"/>
      <c r="K80" s="84"/>
      <c r="L80" s="84"/>
      <c r="M80" s="84"/>
      <c r="N80" s="84"/>
      <c r="O80" s="81"/>
      <c r="P80" s="110">
        <f>SUM(P79:P79)</f>
        <v>0</v>
      </c>
      <c r="Q80" s="110">
        <f>SUM(Q79:Q79)</f>
        <v>0</v>
      </c>
      <c r="R80" s="123">
        <f>Q80-P80</f>
        <v>0</v>
      </c>
      <c r="S80" s="125"/>
      <c r="T80" s="125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136" t="s">
        <v>83</v>
      </c>
      <c r="B81" s="136"/>
      <c r="C81" s="136"/>
      <c r="D81" s="136"/>
      <c r="E81" s="147"/>
      <c r="F81" s="136"/>
      <c r="G81" s="136"/>
      <c r="H81" s="136"/>
      <c r="I81" s="136"/>
      <c r="J81" s="147"/>
      <c r="K81" s="147"/>
      <c r="L81" s="147"/>
      <c r="M81" s="147"/>
      <c r="N81" s="147"/>
      <c r="O81" s="147"/>
      <c r="P81" s="155">
        <f>P52+P64+P69+P75+P80+P58</f>
        <v>30900</v>
      </c>
      <c r="Q81" s="155">
        <f>Q52+Q64+Q69+Q75+Q80+Q58</f>
        <v>30900</v>
      </c>
      <c r="R81" s="169"/>
      <c r="S81" s="170"/>
      <c r="T81" s="17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9" customFormat="1" ht="14.4" spans="1:20">
      <c r="A82" s="137" t="s">
        <v>84</v>
      </c>
      <c r="B82" s="137"/>
      <c r="C82" s="137"/>
      <c r="D82" s="137"/>
      <c r="E82" s="148"/>
      <c r="F82" s="137"/>
      <c r="G82" s="137"/>
      <c r="H82" s="137"/>
      <c r="I82" s="137"/>
      <c r="J82" s="148"/>
      <c r="K82" s="148"/>
      <c r="L82" s="148"/>
      <c r="M82" s="148"/>
      <c r="N82" s="148"/>
      <c r="O82" s="156">
        <v>0.05</v>
      </c>
      <c r="P82" s="157">
        <f>P81*O82</f>
        <v>1545</v>
      </c>
      <c r="Q82" s="157">
        <f>Q81*O82</f>
        <v>1545</v>
      </c>
      <c r="R82" s="171"/>
      <c r="S82" s="172"/>
      <c r="T82" s="172"/>
    </row>
    <row r="83" s="29" customFormat="1" ht="14.4" spans="1:20">
      <c r="A83" s="137" t="s">
        <v>85</v>
      </c>
      <c r="B83" s="137"/>
      <c r="C83" s="137"/>
      <c r="D83" s="137"/>
      <c r="E83" s="148"/>
      <c r="F83" s="137"/>
      <c r="G83" s="137"/>
      <c r="H83" s="137"/>
      <c r="I83" s="137"/>
      <c r="J83" s="148"/>
      <c r="K83" s="148"/>
      <c r="L83" s="148"/>
      <c r="M83" s="148"/>
      <c r="N83" s="148"/>
      <c r="O83" s="156">
        <v>0.1</v>
      </c>
      <c r="P83" s="157">
        <f>P52*O83</f>
        <v>0</v>
      </c>
      <c r="Q83" s="157"/>
      <c r="R83" s="171"/>
      <c r="S83" s="172"/>
      <c r="T83" s="172"/>
    </row>
    <row r="84" s="25" customFormat="1" spans="1:20">
      <c r="A84" s="138" t="s">
        <v>86</v>
      </c>
      <c r="B84" s="138"/>
      <c r="C84" s="138"/>
      <c r="D84" s="138"/>
      <c r="E84" s="149"/>
      <c r="F84" s="138"/>
      <c r="G84" s="150" t="s">
        <v>87</v>
      </c>
      <c r="H84" s="62" t="s">
        <v>88</v>
      </c>
      <c r="I84" s="62"/>
      <c r="J84" s="81"/>
      <c r="K84" s="81"/>
      <c r="L84" s="81"/>
      <c r="M84" s="81"/>
      <c r="N84" s="81"/>
      <c r="O84" s="158">
        <v>0.06</v>
      </c>
      <c r="P84" s="109">
        <f>(P81+P82)*O84+(P75/1.01-P75)</f>
        <v>1640.75940594059</v>
      </c>
      <c r="Q84" s="109">
        <f>(Q81+Q82)*O84+(Q75/1.01-Q75)</f>
        <v>1640.75940594059</v>
      </c>
      <c r="R84" s="123"/>
      <c r="S84" s="134"/>
      <c r="T84" s="134"/>
    </row>
    <row r="85" s="25" customFormat="1" spans="1:20">
      <c r="A85" s="139" t="s">
        <v>89</v>
      </c>
      <c r="B85" s="140"/>
      <c r="C85" s="140"/>
      <c r="D85" s="140"/>
      <c r="E85" s="151"/>
      <c r="F85" s="140"/>
      <c r="G85" s="140"/>
      <c r="H85" s="140"/>
      <c r="I85" s="140"/>
      <c r="J85" s="151"/>
      <c r="K85" s="151"/>
      <c r="L85" s="151"/>
      <c r="M85" s="151"/>
      <c r="N85" s="151"/>
      <c r="O85" s="159"/>
      <c r="P85" s="109">
        <f>SUM(P81:P84)</f>
        <v>34085.7594059406</v>
      </c>
      <c r="Q85" s="109">
        <f>SUM(Q81:Q84)</f>
        <v>34085.7594059406</v>
      </c>
      <c r="R85" s="123"/>
      <c r="S85" s="134"/>
      <c r="T85" s="134"/>
    </row>
    <row r="86" spans="1:20">
      <c r="A86" s="141" t="s">
        <v>90</v>
      </c>
      <c r="B86" s="142"/>
      <c r="C86" s="142"/>
      <c r="D86" s="142"/>
      <c r="E86" s="152"/>
      <c r="F86" s="142"/>
      <c r="G86" s="142"/>
      <c r="H86" s="142"/>
      <c r="I86" s="142"/>
      <c r="J86" s="152"/>
      <c r="K86" s="152"/>
      <c r="L86" s="152"/>
      <c r="M86" s="152"/>
      <c r="N86" s="152"/>
      <c r="O86" s="160"/>
      <c r="P86" s="161"/>
      <c r="Q86" s="161"/>
      <c r="R86" s="161"/>
      <c r="S86" s="161"/>
      <c r="T86" s="161"/>
    </row>
    <row r="87" ht="15" customHeight="1" spans="1:20">
      <c r="A87" s="143" t="s">
        <v>53</v>
      </c>
      <c r="B87" s="144"/>
      <c r="C87" s="144"/>
      <c r="D87" s="144"/>
      <c r="E87" s="153"/>
      <c r="F87" s="144"/>
      <c r="G87" s="144"/>
      <c r="H87" s="144"/>
      <c r="I87" s="144"/>
      <c r="J87" s="153"/>
      <c r="K87" s="153"/>
      <c r="L87" s="153"/>
      <c r="M87" s="153"/>
      <c r="N87" s="162" t="s">
        <v>91</v>
      </c>
      <c r="O87" s="163" t="s">
        <v>92</v>
      </c>
      <c r="P87" s="164">
        <f>SUMIF(报价结算清单!$E$12:$E$991,A87,报价结算清单!$P$12:$P$991)/P81</f>
        <v>0</v>
      </c>
      <c r="Q87" s="173">
        <f>SUMIF(报价结算清单!$E$12:$E$991,B87,报价结算清单!$Q$12:$Q$991)/Q81</f>
        <v>0</v>
      </c>
      <c r="R87" s="123"/>
      <c r="S87" s="125"/>
      <c r="T87" s="125"/>
    </row>
    <row r="88" ht="15" customHeight="1" spans="1:20">
      <c r="A88" s="143" t="s">
        <v>93</v>
      </c>
      <c r="B88" s="144"/>
      <c r="C88" s="144"/>
      <c r="D88" s="144"/>
      <c r="E88" s="153"/>
      <c r="F88" s="144"/>
      <c r="G88" s="144"/>
      <c r="H88" s="144"/>
      <c r="I88" s="144"/>
      <c r="J88" s="153"/>
      <c r="K88" s="153"/>
      <c r="L88" s="153"/>
      <c r="M88" s="153"/>
      <c r="N88" s="162" t="s">
        <v>94</v>
      </c>
      <c r="O88" s="163" t="s">
        <v>92</v>
      </c>
      <c r="P88" s="165">
        <f>P58/P81</f>
        <v>0</v>
      </c>
      <c r="Q88" s="165">
        <f>Q58/Q81</f>
        <v>0</v>
      </c>
      <c r="R88" s="123"/>
      <c r="S88" s="125"/>
      <c r="T88" s="125"/>
    </row>
    <row r="89" ht="15" customHeight="1" spans="1:20">
      <c r="A89" s="143" t="s">
        <v>95</v>
      </c>
      <c r="B89" s="144"/>
      <c r="C89" s="144"/>
      <c r="D89" s="144"/>
      <c r="E89" s="153"/>
      <c r="F89" s="144"/>
      <c r="G89" s="144"/>
      <c r="H89" s="144"/>
      <c r="I89" s="144"/>
      <c r="J89" s="153"/>
      <c r="K89" s="153"/>
      <c r="L89" s="153"/>
      <c r="M89" s="153"/>
      <c r="N89" s="162" t="s">
        <v>94</v>
      </c>
      <c r="O89" s="163" t="s">
        <v>92</v>
      </c>
      <c r="P89" s="165">
        <f>P64/P81</f>
        <v>0</v>
      </c>
      <c r="Q89" s="165">
        <f>Q64/Q81</f>
        <v>0</v>
      </c>
      <c r="R89" s="123"/>
      <c r="S89" s="125"/>
      <c r="T89" s="125"/>
    </row>
    <row r="90" ht="15" customHeight="1" spans="1:20">
      <c r="A90" s="143" t="s">
        <v>96</v>
      </c>
      <c r="B90" s="144"/>
      <c r="C90" s="144"/>
      <c r="D90" s="144"/>
      <c r="E90" s="153"/>
      <c r="F90" s="144"/>
      <c r="G90" s="144"/>
      <c r="H90" s="144"/>
      <c r="I90" s="144"/>
      <c r="J90" s="153"/>
      <c r="K90" s="153"/>
      <c r="L90" s="153"/>
      <c r="M90" s="153"/>
      <c r="N90" s="162" t="s">
        <v>94</v>
      </c>
      <c r="O90" s="163" t="s">
        <v>92</v>
      </c>
      <c r="P90" s="165">
        <f>P69/P81</f>
        <v>0</v>
      </c>
      <c r="Q90" s="165">
        <f>Q69/Q81</f>
        <v>0</v>
      </c>
      <c r="R90" s="123"/>
      <c r="S90" s="125"/>
      <c r="T90" s="125"/>
    </row>
    <row r="91" ht="15" customHeight="1" spans="1:20">
      <c r="A91" s="143" t="s">
        <v>97</v>
      </c>
      <c r="B91" s="144"/>
      <c r="C91" s="144"/>
      <c r="D91" s="144"/>
      <c r="E91" s="153"/>
      <c r="F91" s="144"/>
      <c r="G91" s="144"/>
      <c r="H91" s="144"/>
      <c r="I91" s="144"/>
      <c r="J91" s="153"/>
      <c r="K91" s="153"/>
      <c r="L91" s="153"/>
      <c r="M91" s="153"/>
      <c r="N91" s="162" t="s">
        <v>94</v>
      </c>
      <c r="O91" s="163" t="s">
        <v>92</v>
      </c>
      <c r="P91" s="165">
        <f>P75/P81</f>
        <v>1</v>
      </c>
      <c r="Q91" s="165">
        <f>Q75/Q81</f>
        <v>1</v>
      </c>
      <c r="R91" s="123"/>
      <c r="S91" s="125"/>
      <c r="T91" s="125"/>
    </row>
    <row r="92" ht="15" customHeight="1" spans="1:20">
      <c r="A92" s="143" t="s">
        <v>98</v>
      </c>
      <c r="B92" s="144"/>
      <c r="C92" s="144"/>
      <c r="D92" s="144"/>
      <c r="E92" s="153"/>
      <c r="F92" s="144"/>
      <c r="G92" s="144"/>
      <c r="H92" s="144"/>
      <c r="I92" s="144"/>
      <c r="J92" s="153"/>
      <c r="K92" s="153"/>
      <c r="L92" s="153"/>
      <c r="M92" s="153"/>
      <c r="N92" s="162" t="s">
        <v>99</v>
      </c>
      <c r="O92" s="163" t="s">
        <v>92</v>
      </c>
      <c r="P92" s="165">
        <f>P80/P81</f>
        <v>0</v>
      </c>
      <c r="Q92" s="165">
        <f>Q80/Q81</f>
        <v>0</v>
      </c>
      <c r="R92" s="123"/>
      <c r="S92" s="125"/>
      <c r="T92" s="125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58:N58"/>
    <mergeCell ref="A59:Q59"/>
    <mergeCell ref="R59:T59"/>
    <mergeCell ref="A61:Q61"/>
    <mergeCell ref="R61:T61"/>
    <mergeCell ref="A64:N64"/>
    <mergeCell ref="A65:Q65"/>
    <mergeCell ref="R65:T65"/>
    <mergeCell ref="A69:N69"/>
    <mergeCell ref="A70:Q70"/>
    <mergeCell ref="R70:T70"/>
    <mergeCell ref="A72:Q72"/>
    <mergeCell ref="A75:N75"/>
    <mergeCell ref="A76:Q76"/>
    <mergeCell ref="R76:T76"/>
    <mergeCell ref="A78:Q78"/>
    <mergeCell ref="A80:N80"/>
    <mergeCell ref="A81:O81"/>
    <mergeCell ref="A82:N82"/>
    <mergeCell ref="A83:N83"/>
    <mergeCell ref="A84:F84"/>
    <mergeCell ref="H84:N84"/>
    <mergeCell ref="A85:O85"/>
    <mergeCell ref="A86:O86"/>
    <mergeCell ref="A87:M87"/>
    <mergeCell ref="A88:M88"/>
    <mergeCell ref="A89:M89"/>
    <mergeCell ref="A90:M90"/>
    <mergeCell ref="A91:M91"/>
    <mergeCell ref="A92:M92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82:O83">
      <formula1>"0%,5%,10%"</formula1>
    </dataValidation>
    <dataValidation type="list" allowBlank="1" showInputMessage="1" showErrorMessage="1" sqref="O84">
      <formula1>"0%,1%,3%,6%"</formula1>
    </dataValidation>
    <dataValidation type="list" allowBlank="1" showInputMessage="1" showErrorMessage="1" sqref="G84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2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231" activePane="bottomLeft" state="frozen"/>
      <selection/>
      <selection pane="bottomLeft" activeCell="G116" sqref="G116:G118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30</v>
      </c>
      <c r="B1" s="6" t="s">
        <v>100</v>
      </c>
      <c r="C1" s="6" t="s">
        <v>101</v>
      </c>
      <c r="D1" s="6" t="s">
        <v>36</v>
      </c>
      <c r="E1" s="6" t="s">
        <v>37</v>
      </c>
      <c r="F1" s="6" t="s">
        <v>38</v>
      </c>
      <c r="G1" s="6" t="s">
        <v>102</v>
      </c>
      <c r="H1" s="9" t="s">
        <v>103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104</v>
      </c>
      <c r="B3" s="8" t="s">
        <v>105</v>
      </c>
      <c r="C3" s="8" t="s">
        <v>106</v>
      </c>
      <c r="D3" s="8" t="s">
        <v>107</v>
      </c>
      <c r="E3" s="8" t="s">
        <v>108</v>
      </c>
      <c r="F3" s="11" t="s">
        <v>109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110</v>
      </c>
      <c r="B4" s="8" t="s">
        <v>105</v>
      </c>
      <c r="C4" s="8" t="s">
        <v>111</v>
      </c>
      <c r="D4" s="8" t="s">
        <v>112</v>
      </c>
      <c r="E4" s="8" t="s">
        <v>113</v>
      </c>
      <c r="F4" s="11" t="s">
        <v>109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114</v>
      </c>
      <c r="B5" s="8" t="s">
        <v>105</v>
      </c>
      <c r="C5" s="8" t="s">
        <v>111</v>
      </c>
      <c r="D5" s="8" t="s">
        <v>112</v>
      </c>
      <c r="E5" s="8" t="s">
        <v>115</v>
      </c>
      <c r="F5" s="11" t="s">
        <v>109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116</v>
      </c>
      <c r="B6" s="8" t="s">
        <v>105</v>
      </c>
      <c r="C6" s="8" t="s">
        <v>117</v>
      </c>
      <c r="D6" s="8" t="s">
        <v>118</v>
      </c>
      <c r="E6" s="8" t="s">
        <v>119</v>
      </c>
      <c r="F6" s="11" t="s">
        <v>109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120</v>
      </c>
      <c r="B7" s="8" t="s">
        <v>105</v>
      </c>
      <c r="C7" s="8" t="s">
        <v>117</v>
      </c>
      <c r="D7" s="8" t="s">
        <v>121</v>
      </c>
      <c r="E7" s="8" t="s">
        <v>122</v>
      </c>
      <c r="F7" s="11" t="s">
        <v>109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123</v>
      </c>
      <c r="B8" s="8" t="s">
        <v>105</v>
      </c>
      <c r="C8" s="8" t="s">
        <v>124</v>
      </c>
      <c r="D8" s="8" t="s">
        <v>125</v>
      </c>
      <c r="E8" s="8" t="s">
        <v>126</v>
      </c>
      <c r="F8" s="11" t="s">
        <v>109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127</v>
      </c>
      <c r="B9" s="8" t="s">
        <v>105</v>
      </c>
      <c r="C9" s="8" t="s">
        <v>124</v>
      </c>
      <c r="D9" s="8" t="s">
        <v>128</v>
      </c>
      <c r="E9" s="8" t="s">
        <v>129</v>
      </c>
      <c r="F9" s="11" t="s">
        <v>109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130</v>
      </c>
      <c r="B10" s="8" t="s">
        <v>105</v>
      </c>
      <c r="C10" s="8" t="s">
        <v>131</v>
      </c>
      <c r="D10" s="8" t="s">
        <v>132</v>
      </c>
      <c r="E10" s="8" t="s">
        <v>133</v>
      </c>
      <c r="F10" s="11" t="s">
        <v>109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134</v>
      </c>
      <c r="B11" s="8" t="s">
        <v>105</v>
      </c>
      <c r="C11" s="8" t="s">
        <v>131</v>
      </c>
      <c r="D11" s="8" t="s">
        <v>132</v>
      </c>
      <c r="E11" s="8" t="s">
        <v>135</v>
      </c>
      <c r="F11" s="11" t="s">
        <v>109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136</v>
      </c>
      <c r="B12" s="8" t="s">
        <v>105</v>
      </c>
      <c r="C12" s="8" t="s">
        <v>131</v>
      </c>
      <c r="D12" s="8" t="s">
        <v>132</v>
      </c>
      <c r="E12" s="8" t="s">
        <v>137</v>
      </c>
      <c r="F12" s="11" t="s">
        <v>109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138</v>
      </c>
      <c r="B13" s="8" t="s">
        <v>105</v>
      </c>
      <c r="C13" s="8" t="s">
        <v>131</v>
      </c>
      <c r="D13" s="8" t="s">
        <v>132</v>
      </c>
      <c r="E13" s="8" t="s">
        <v>139</v>
      </c>
      <c r="F13" s="11" t="s">
        <v>109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140</v>
      </c>
      <c r="B14" s="8" t="s">
        <v>105</v>
      </c>
      <c r="C14" s="8" t="s">
        <v>131</v>
      </c>
      <c r="D14" s="8" t="s">
        <v>132</v>
      </c>
      <c r="E14" s="8" t="s">
        <v>141</v>
      </c>
      <c r="F14" s="11" t="s">
        <v>109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142</v>
      </c>
      <c r="B15" s="8" t="s">
        <v>105</v>
      </c>
      <c r="C15" s="8" t="s">
        <v>131</v>
      </c>
      <c r="D15" s="8" t="s">
        <v>132</v>
      </c>
      <c r="E15" s="8" t="s">
        <v>143</v>
      </c>
      <c r="F15" s="11" t="s">
        <v>109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144</v>
      </c>
      <c r="B16" s="8" t="s">
        <v>105</v>
      </c>
      <c r="C16" s="8" t="s">
        <v>131</v>
      </c>
      <c r="D16" s="8" t="s">
        <v>132</v>
      </c>
      <c r="E16" s="8" t="s">
        <v>145</v>
      </c>
      <c r="F16" s="11" t="s">
        <v>109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146</v>
      </c>
      <c r="B17" s="8" t="s">
        <v>105</v>
      </c>
      <c r="C17" s="8" t="s">
        <v>131</v>
      </c>
      <c r="D17" s="8" t="s">
        <v>132</v>
      </c>
      <c r="E17" s="8" t="s">
        <v>147</v>
      </c>
      <c r="F17" s="11" t="s">
        <v>148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149</v>
      </c>
      <c r="B18" s="8" t="s">
        <v>105</v>
      </c>
      <c r="C18" s="8" t="s">
        <v>131</v>
      </c>
      <c r="D18" s="8" t="s">
        <v>132</v>
      </c>
      <c r="E18" s="8" t="s">
        <v>150</v>
      </c>
      <c r="F18" s="11" t="s">
        <v>148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151</v>
      </c>
      <c r="B19" s="8" t="s">
        <v>105</v>
      </c>
      <c r="C19" s="8" t="s">
        <v>131</v>
      </c>
      <c r="D19" s="8" t="s">
        <v>132</v>
      </c>
      <c r="E19" s="8" t="s">
        <v>152</v>
      </c>
      <c r="F19" s="11" t="s">
        <v>148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153</v>
      </c>
      <c r="B20" s="8" t="s">
        <v>105</v>
      </c>
      <c r="C20" s="8" t="s">
        <v>131</v>
      </c>
      <c r="D20" s="8" t="s">
        <v>132</v>
      </c>
      <c r="E20" s="8" t="s">
        <v>154</v>
      </c>
      <c r="F20" s="11" t="s">
        <v>148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155</v>
      </c>
      <c r="B21" s="8" t="s">
        <v>105</v>
      </c>
      <c r="C21" s="8" t="s">
        <v>131</v>
      </c>
      <c r="D21" s="8" t="s">
        <v>132</v>
      </c>
      <c r="E21" s="8" t="s">
        <v>156</v>
      </c>
      <c r="F21" s="11" t="s">
        <v>148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157</v>
      </c>
      <c r="B22" s="8" t="s">
        <v>105</v>
      </c>
      <c r="C22" s="8" t="s">
        <v>158</v>
      </c>
      <c r="D22" s="8" t="s">
        <v>159</v>
      </c>
      <c r="E22" s="8" t="s">
        <v>160</v>
      </c>
      <c r="F22" s="11" t="s">
        <v>161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162</v>
      </c>
      <c r="B23" s="8" t="s">
        <v>105</v>
      </c>
      <c r="C23" s="8" t="s">
        <v>158</v>
      </c>
      <c r="D23" s="8" t="s">
        <v>163</v>
      </c>
      <c r="E23" s="8" t="s">
        <v>164</v>
      </c>
      <c r="F23" s="11" t="s">
        <v>161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165</v>
      </c>
      <c r="B24" s="8" t="s">
        <v>105</v>
      </c>
      <c r="C24" s="8" t="s">
        <v>166</v>
      </c>
      <c r="D24" s="8" t="s">
        <v>166</v>
      </c>
      <c r="E24" s="8" t="s">
        <v>167</v>
      </c>
      <c r="F24" s="11" t="s">
        <v>168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169</v>
      </c>
      <c r="B25" s="8" t="s">
        <v>105</v>
      </c>
      <c r="C25" s="8" t="s">
        <v>170</v>
      </c>
      <c r="D25" s="8" t="s">
        <v>170</v>
      </c>
      <c r="E25" s="8" t="s">
        <v>171</v>
      </c>
      <c r="F25" s="11" t="s">
        <v>168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172</v>
      </c>
      <c r="B26" s="8" t="s">
        <v>105</v>
      </c>
      <c r="C26" s="8" t="s">
        <v>173</v>
      </c>
      <c r="D26" s="8" t="s">
        <v>174</v>
      </c>
      <c r="E26" s="8" t="s">
        <v>175</v>
      </c>
      <c r="F26" s="11" t="s">
        <v>109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176</v>
      </c>
      <c r="B27" s="8" t="s">
        <v>105</v>
      </c>
      <c r="C27" s="8" t="s">
        <v>177</v>
      </c>
      <c r="D27" s="8" t="s">
        <v>178</v>
      </c>
      <c r="E27" s="8" t="s">
        <v>126</v>
      </c>
      <c r="F27" s="11" t="s">
        <v>168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179</v>
      </c>
      <c r="B28" s="8" t="s">
        <v>105</v>
      </c>
      <c r="C28" s="8" t="s">
        <v>177</v>
      </c>
      <c r="D28" s="8" t="s">
        <v>180</v>
      </c>
      <c r="E28" s="8" t="s">
        <v>181</v>
      </c>
      <c r="F28" s="11" t="s">
        <v>109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182</v>
      </c>
      <c r="B29" s="8" t="s">
        <v>105</v>
      </c>
      <c r="C29" s="8" t="s">
        <v>177</v>
      </c>
      <c r="D29" s="8" t="s">
        <v>183</v>
      </c>
      <c r="E29" s="8" t="s">
        <v>181</v>
      </c>
      <c r="F29" s="11" t="s">
        <v>168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184</v>
      </c>
      <c r="B30" s="8" t="s">
        <v>105</v>
      </c>
      <c r="C30" s="8" t="s">
        <v>177</v>
      </c>
      <c r="D30" s="8" t="s">
        <v>185</v>
      </c>
      <c r="E30" s="8" t="s">
        <v>181</v>
      </c>
      <c r="F30" s="11" t="s">
        <v>168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186</v>
      </c>
      <c r="B31" s="8" t="s">
        <v>105</v>
      </c>
      <c r="C31" s="8" t="s">
        <v>187</v>
      </c>
      <c r="D31" s="8" t="s">
        <v>188</v>
      </c>
      <c r="E31" s="8" t="s">
        <v>189</v>
      </c>
      <c r="F31" s="11" t="s">
        <v>148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190</v>
      </c>
      <c r="B32" s="8" t="s">
        <v>105</v>
      </c>
      <c r="C32" s="8" t="s">
        <v>187</v>
      </c>
      <c r="D32" s="8" t="s">
        <v>191</v>
      </c>
      <c r="E32" s="8" t="s">
        <v>192</v>
      </c>
      <c r="F32" s="11" t="s">
        <v>148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193</v>
      </c>
      <c r="B33" s="8" t="s">
        <v>105</v>
      </c>
      <c r="C33" s="8" t="s">
        <v>187</v>
      </c>
      <c r="D33" s="8" t="s">
        <v>194</v>
      </c>
      <c r="E33" s="8" t="s">
        <v>195</v>
      </c>
      <c r="F33" s="11" t="s">
        <v>148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196</v>
      </c>
      <c r="B34" s="8" t="s">
        <v>105</v>
      </c>
      <c r="C34" s="8" t="s">
        <v>197</v>
      </c>
      <c r="D34" s="8" t="s">
        <v>198</v>
      </c>
      <c r="E34" s="8" t="s">
        <v>199</v>
      </c>
      <c r="F34" s="11" t="s">
        <v>109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200</v>
      </c>
      <c r="B35" s="8" t="s">
        <v>105</v>
      </c>
      <c r="C35" s="8" t="s">
        <v>197</v>
      </c>
      <c r="D35" s="8" t="s">
        <v>201</v>
      </c>
      <c r="E35" s="8" t="s">
        <v>202</v>
      </c>
      <c r="F35" s="11" t="s">
        <v>109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203</v>
      </c>
      <c r="B36" s="8" t="s">
        <v>105</v>
      </c>
      <c r="C36" s="8" t="s">
        <v>197</v>
      </c>
      <c r="D36" s="8" t="s">
        <v>204</v>
      </c>
      <c r="E36" s="8" t="s">
        <v>205</v>
      </c>
      <c r="F36" s="11" t="s">
        <v>109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206</v>
      </c>
      <c r="B37" s="8" t="s">
        <v>105</v>
      </c>
      <c r="C37" s="8" t="s">
        <v>197</v>
      </c>
      <c r="D37" s="8" t="s">
        <v>207</v>
      </c>
      <c r="E37" s="8" t="s">
        <v>208</v>
      </c>
      <c r="F37" s="11" t="s">
        <v>109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209</v>
      </c>
      <c r="B38" s="8" t="s">
        <v>105</v>
      </c>
      <c r="C38" s="8" t="s">
        <v>210</v>
      </c>
      <c r="D38" s="8" t="s">
        <v>211</v>
      </c>
      <c r="E38" s="8" t="s">
        <v>212</v>
      </c>
      <c r="F38" s="11" t="s">
        <v>168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213</v>
      </c>
      <c r="B39" s="8" t="s">
        <v>105</v>
      </c>
      <c r="C39" s="8" t="s">
        <v>210</v>
      </c>
      <c r="D39" s="8" t="s">
        <v>214</v>
      </c>
      <c r="E39" s="8" t="s">
        <v>215</v>
      </c>
      <c r="F39" s="11" t="s">
        <v>168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216</v>
      </c>
      <c r="B40" s="8" t="s">
        <v>105</v>
      </c>
      <c r="C40" s="8" t="s">
        <v>210</v>
      </c>
      <c r="D40" s="8" t="s">
        <v>217</v>
      </c>
      <c r="E40" s="8" t="s">
        <v>215</v>
      </c>
      <c r="F40" s="11" t="s">
        <v>168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218</v>
      </c>
      <c r="B41" s="8" t="s">
        <v>105</v>
      </c>
      <c r="C41" s="8" t="s">
        <v>219</v>
      </c>
      <c r="D41" s="8" t="s">
        <v>220</v>
      </c>
      <c r="E41" s="8" t="s">
        <v>221</v>
      </c>
      <c r="F41" s="11" t="s">
        <v>222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223</v>
      </c>
      <c r="B42" s="8" t="s">
        <v>105</v>
      </c>
      <c r="C42" s="8" t="s">
        <v>219</v>
      </c>
      <c r="D42" s="8" t="s">
        <v>224</v>
      </c>
      <c r="E42" s="8" t="s">
        <v>225</v>
      </c>
      <c r="F42" s="11" t="s">
        <v>222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226</v>
      </c>
      <c r="B43" s="8" t="s">
        <v>105</v>
      </c>
      <c r="C43" s="8" t="s">
        <v>219</v>
      </c>
      <c r="D43" s="8" t="s">
        <v>227</v>
      </c>
      <c r="E43" s="8" t="s">
        <v>225</v>
      </c>
      <c r="F43" s="11" t="s">
        <v>222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228</v>
      </c>
      <c r="B44" s="8" t="s">
        <v>105</v>
      </c>
      <c r="C44" s="8" t="s">
        <v>219</v>
      </c>
      <c r="D44" s="8" t="s">
        <v>229</v>
      </c>
      <c r="E44" s="8" t="s">
        <v>230</v>
      </c>
      <c r="F44" s="11" t="s">
        <v>222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231</v>
      </c>
      <c r="B45" s="8" t="s">
        <v>105</v>
      </c>
      <c r="C45" s="8" t="s">
        <v>219</v>
      </c>
      <c r="D45" s="8" t="s">
        <v>229</v>
      </c>
      <c r="E45" s="8" t="s">
        <v>232</v>
      </c>
      <c r="F45" s="11" t="s">
        <v>222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233</v>
      </c>
      <c r="B46" s="8" t="s">
        <v>105</v>
      </c>
      <c r="C46" s="8" t="s">
        <v>219</v>
      </c>
      <c r="D46" s="8" t="s">
        <v>234</v>
      </c>
      <c r="E46" s="8" t="s">
        <v>235</v>
      </c>
      <c r="F46" s="11" t="s">
        <v>236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237</v>
      </c>
      <c r="B47" s="8" t="s">
        <v>105</v>
      </c>
      <c r="C47" s="8" t="s">
        <v>219</v>
      </c>
      <c r="D47" s="8" t="s">
        <v>234</v>
      </c>
      <c r="E47" s="8" t="s">
        <v>238</v>
      </c>
      <c r="F47" s="11" t="s">
        <v>236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239</v>
      </c>
      <c r="B48" s="8" t="s">
        <v>105</v>
      </c>
      <c r="C48" s="8" t="s">
        <v>219</v>
      </c>
      <c r="D48" s="8" t="s">
        <v>240</v>
      </c>
      <c r="E48" s="8" t="s">
        <v>241</v>
      </c>
      <c r="F48" s="11" t="s">
        <v>236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242</v>
      </c>
      <c r="B49" s="8" t="s">
        <v>105</v>
      </c>
      <c r="C49" s="8" t="s">
        <v>219</v>
      </c>
      <c r="D49" s="8" t="s">
        <v>240</v>
      </c>
      <c r="E49" s="8" t="s">
        <v>243</v>
      </c>
      <c r="F49" s="11" t="s">
        <v>236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244</v>
      </c>
      <c r="B50" s="8" t="s">
        <v>105</v>
      </c>
      <c r="C50" s="8" t="s">
        <v>219</v>
      </c>
      <c r="D50" s="8" t="s">
        <v>245</v>
      </c>
      <c r="E50" s="8" t="s">
        <v>246</v>
      </c>
      <c r="F50" s="11" t="s">
        <v>222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247</v>
      </c>
      <c r="B51" s="8" t="s">
        <v>105</v>
      </c>
      <c r="C51" s="8" t="s">
        <v>248</v>
      </c>
      <c r="D51" s="8" t="s">
        <v>249</v>
      </c>
      <c r="E51" s="8" t="s">
        <v>250</v>
      </c>
      <c r="F51" s="11" t="s">
        <v>251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252</v>
      </c>
      <c r="B52" s="8" t="s">
        <v>105</v>
      </c>
      <c r="C52" s="8" t="s">
        <v>248</v>
      </c>
      <c r="D52" s="8" t="s">
        <v>253</v>
      </c>
      <c r="E52" s="8" t="s">
        <v>250</v>
      </c>
      <c r="F52" s="11" t="s">
        <v>251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254</v>
      </c>
      <c r="B53" s="8" t="s">
        <v>105</v>
      </c>
      <c r="C53" s="8" t="s">
        <v>255</v>
      </c>
      <c r="D53" s="8" t="s">
        <v>256</v>
      </c>
      <c r="E53" s="8" t="s">
        <v>181</v>
      </c>
      <c r="F53" s="11" t="s">
        <v>109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257</v>
      </c>
      <c r="B54" s="8" t="s">
        <v>105</v>
      </c>
      <c r="C54" s="8" t="s">
        <v>255</v>
      </c>
      <c r="D54" s="8" t="s">
        <v>258</v>
      </c>
      <c r="E54" s="8" t="s">
        <v>259</v>
      </c>
      <c r="F54" s="11" t="s">
        <v>109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260</v>
      </c>
      <c r="B55" s="8" t="s">
        <v>105</v>
      </c>
      <c r="C55" s="8" t="s">
        <v>255</v>
      </c>
      <c r="D55" s="8" t="s">
        <v>261</v>
      </c>
      <c r="E55" s="8" t="s">
        <v>181</v>
      </c>
      <c r="F55" s="11" t="s">
        <v>109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262</v>
      </c>
      <c r="B56" s="8" t="s">
        <v>263</v>
      </c>
      <c r="C56" s="8" t="s">
        <v>264</v>
      </c>
      <c r="D56" s="8" t="s">
        <v>265</v>
      </c>
      <c r="E56" s="8" t="s">
        <v>266</v>
      </c>
      <c r="F56" s="11" t="s">
        <v>109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267</v>
      </c>
      <c r="B57" s="8" t="s">
        <v>263</v>
      </c>
      <c r="C57" s="8" t="s">
        <v>264</v>
      </c>
      <c r="D57" s="8" t="s">
        <v>265</v>
      </c>
      <c r="E57" s="8" t="s">
        <v>268</v>
      </c>
      <c r="F57" s="11" t="s">
        <v>109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269</v>
      </c>
      <c r="B58" s="8" t="s">
        <v>263</v>
      </c>
      <c r="C58" s="8" t="s">
        <v>270</v>
      </c>
      <c r="D58" s="8" t="s">
        <v>271</v>
      </c>
      <c r="E58" s="8" t="s">
        <v>266</v>
      </c>
      <c r="F58" s="11" t="s">
        <v>109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272</v>
      </c>
      <c r="B59" s="8" t="s">
        <v>263</v>
      </c>
      <c r="C59" s="8" t="s">
        <v>270</v>
      </c>
      <c r="D59" s="8" t="s">
        <v>271</v>
      </c>
      <c r="E59" s="8" t="s">
        <v>273</v>
      </c>
      <c r="F59" s="11" t="s">
        <v>109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274</v>
      </c>
      <c r="B60" s="8" t="s">
        <v>263</v>
      </c>
      <c r="C60" s="8" t="s">
        <v>270</v>
      </c>
      <c r="D60" s="8" t="s">
        <v>271</v>
      </c>
      <c r="E60" s="8" t="s">
        <v>275</v>
      </c>
      <c r="F60" s="11" t="s">
        <v>109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276</v>
      </c>
      <c r="B61" s="8" t="s">
        <v>263</v>
      </c>
      <c r="C61" s="8" t="s">
        <v>270</v>
      </c>
      <c r="D61" s="8" t="s">
        <v>271</v>
      </c>
      <c r="E61" s="8" t="s">
        <v>277</v>
      </c>
      <c r="F61" s="11" t="s">
        <v>109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278</v>
      </c>
      <c r="B62" s="8" t="s">
        <v>263</v>
      </c>
      <c r="C62" s="8" t="s">
        <v>279</v>
      </c>
      <c r="D62" s="8" t="s">
        <v>280</v>
      </c>
      <c r="E62" s="8" t="s">
        <v>281</v>
      </c>
      <c r="F62" s="11" t="s">
        <v>109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282</v>
      </c>
      <c r="B63" s="8" t="s">
        <v>263</v>
      </c>
      <c r="C63" s="8" t="s">
        <v>279</v>
      </c>
      <c r="D63" s="8" t="s">
        <v>280</v>
      </c>
      <c r="E63" s="8" t="s">
        <v>283</v>
      </c>
      <c r="F63" s="11" t="s">
        <v>109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284</v>
      </c>
      <c r="B64" s="8" t="s">
        <v>263</v>
      </c>
      <c r="C64" s="8" t="s">
        <v>285</v>
      </c>
      <c r="D64" s="8" t="s">
        <v>286</v>
      </c>
      <c r="E64" s="8" t="s">
        <v>287</v>
      </c>
      <c r="F64" s="11" t="s">
        <v>109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288</v>
      </c>
      <c r="B65" s="8" t="s">
        <v>263</v>
      </c>
      <c r="C65" s="8" t="s">
        <v>285</v>
      </c>
      <c r="D65" s="8" t="s">
        <v>286</v>
      </c>
      <c r="E65" s="8" t="s">
        <v>289</v>
      </c>
      <c r="F65" s="11" t="s">
        <v>109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290</v>
      </c>
      <c r="B66" s="8" t="s">
        <v>263</v>
      </c>
      <c r="C66" s="8" t="s">
        <v>291</v>
      </c>
      <c r="D66" s="8" t="s">
        <v>292</v>
      </c>
      <c r="E66" s="8" t="s">
        <v>293</v>
      </c>
      <c r="F66" s="11" t="s">
        <v>109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294</v>
      </c>
      <c r="B67" s="8" t="s">
        <v>263</v>
      </c>
      <c r="C67" s="8" t="s">
        <v>295</v>
      </c>
      <c r="D67" s="8" t="s">
        <v>296</v>
      </c>
      <c r="E67" s="8" t="s">
        <v>297</v>
      </c>
      <c r="F67" s="11" t="s">
        <v>109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298</v>
      </c>
      <c r="B68" s="8" t="s">
        <v>263</v>
      </c>
      <c r="C68" s="8" t="s">
        <v>295</v>
      </c>
      <c r="D68" s="8" t="s">
        <v>299</v>
      </c>
      <c r="E68" s="8" t="s">
        <v>297</v>
      </c>
      <c r="F68" s="11" t="s">
        <v>109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300</v>
      </c>
      <c r="B69" s="8" t="s">
        <v>263</v>
      </c>
      <c r="C69" s="8" t="s">
        <v>295</v>
      </c>
      <c r="D69" s="8" t="s">
        <v>301</v>
      </c>
      <c r="E69" s="8" t="s">
        <v>297</v>
      </c>
      <c r="F69" s="11" t="s">
        <v>109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302</v>
      </c>
      <c r="B70" s="8" t="s">
        <v>263</v>
      </c>
      <c r="C70" s="8" t="s">
        <v>295</v>
      </c>
      <c r="D70" s="8" t="s">
        <v>303</v>
      </c>
      <c r="E70" s="8" t="s">
        <v>304</v>
      </c>
      <c r="F70" s="11" t="s">
        <v>109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305</v>
      </c>
      <c r="B71" s="8" t="s">
        <v>263</v>
      </c>
      <c r="C71" s="8" t="s">
        <v>295</v>
      </c>
      <c r="D71" s="8" t="s">
        <v>306</v>
      </c>
      <c r="E71" s="8" t="s">
        <v>307</v>
      </c>
      <c r="F71" s="11" t="s">
        <v>109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308</v>
      </c>
      <c r="B72" s="8" t="s">
        <v>263</v>
      </c>
      <c r="C72" s="8" t="s">
        <v>309</v>
      </c>
      <c r="D72" s="8" t="s">
        <v>310</v>
      </c>
      <c r="E72" s="8" t="s">
        <v>311</v>
      </c>
      <c r="F72" s="11" t="s">
        <v>312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313</v>
      </c>
      <c r="B73" s="8" t="s">
        <v>263</v>
      </c>
      <c r="C73" s="8" t="s">
        <v>309</v>
      </c>
      <c r="D73" s="8" t="s">
        <v>310</v>
      </c>
      <c r="E73" s="8" t="s">
        <v>314</v>
      </c>
      <c r="F73" s="11" t="s">
        <v>312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315</v>
      </c>
      <c r="B74" s="8" t="s">
        <v>263</v>
      </c>
      <c r="C74" s="8" t="s">
        <v>309</v>
      </c>
      <c r="D74" s="8" t="s">
        <v>316</v>
      </c>
      <c r="E74" s="8" t="s">
        <v>311</v>
      </c>
      <c r="F74" s="11" t="s">
        <v>312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317</v>
      </c>
      <c r="B75" s="8" t="s">
        <v>263</v>
      </c>
      <c r="C75" s="8" t="s">
        <v>309</v>
      </c>
      <c r="D75" s="8" t="s">
        <v>316</v>
      </c>
      <c r="E75" s="8" t="s">
        <v>314</v>
      </c>
      <c r="F75" s="11" t="s">
        <v>312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318</v>
      </c>
      <c r="B76" s="8" t="s">
        <v>263</v>
      </c>
      <c r="C76" s="8" t="s">
        <v>309</v>
      </c>
      <c r="D76" s="8" t="s">
        <v>319</v>
      </c>
      <c r="E76" s="8" t="s">
        <v>311</v>
      </c>
      <c r="F76" s="11" t="s">
        <v>312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320</v>
      </c>
      <c r="B77" s="8" t="s">
        <v>263</v>
      </c>
      <c r="C77" s="8" t="s">
        <v>309</v>
      </c>
      <c r="D77" s="8" t="s">
        <v>319</v>
      </c>
      <c r="E77" s="8" t="s">
        <v>314</v>
      </c>
      <c r="F77" s="11" t="s">
        <v>312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321</v>
      </c>
      <c r="B78" s="8" t="s">
        <v>263</v>
      </c>
      <c r="C78" s="8" t="s">
        <v>309</v>
      </c>
      <c r="D78" s="8" t="s">
        <v>322</v>
      </c>
      <c r="E78" s="8" t="s">
        <v>311</v>
      </c>
      <c r="F78" s="11" t="s">
        <v>312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323</v>
      </c>
      <c r="B79" s="8" t="s">
        <v>263</v>
      </c>
      <c r="C79" s="8" t="s">
        <v>309</v>
      </c>
      <c r="D79" s="8" t="s">
        <v>322</v>
      </c>
      <c r="E79" s="8" t="s">
        <v>314</v>
      </c>
      <c r="F79" s="11" t="s">
        <v>312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324</v>
      </c>
      <c r="B80" s="8" t="s">
        <v>263</v>
      </c>
      <c r="C80" s="8" t="s">
        <v>309</v>
      </c>
      <c r="D80" s="8" t="s">
        <v>325</v>
      </c>
      <c r="E80" s="8" t="s">
        <v>311</v>
      </c>
      <c r="F80" s="11" t="s">
        <v>312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326</v>
      </c>
      <c r="B81" s="8" t="s">
        <v>263</v>
      </c>
      <c r="C81" s="8" t="s">
        <v>309</v>
      </c>
      <c r="D81" s="8" t="s">
        <v>325</v>
      </c>
      <c r="E81" s="8" t="s">
        <v>314</v>
      </c>
      <c r="F81" s="11" t="s">
        <v>312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327</v>
      </c>
      <c r="B82" s="8" t="s">
        <v>263</v>
      </c>
      <c r="C82" s="8" t="s">
        <v>309</v>
      </c>
      <c r="D82" s="8" t="s">
        <v>328</v>
      </c>
      <c r="E82" s="8" t="s">
        <v>311</v>
      </c>
      <c r="F82" s="11" t="s">
        <v>312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329</v>
      </c>
      <c r="B83" s="8" t="s">
        <v>263</v>
      </c>
      <c r="C83" s="8" t="s">
        <v>309</v>
      </c>
      <c r="D83" s="8" t="s">
        <v>328</v>
      </c>
      <c r="E83" s="8" t="s">
        <v>314</v>
      </c>
      <c r="F83" s="11" t="s">
        <v>312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330</v>
      </c>
      <c r="B84" s="8" t="s">
        <v>263</v>
      </c>
      <c r="C84" s="8" t="s">
        <v>331</v>
      </c>
      <c r="D84" s="8" t="s">
        <v>332</v>
      </c>
      <c r="E84" s="8" t="s">
        <v>333</v>
      </c>
      <c r="F84" s="11" t="s">
        <v>312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334</v>
      </c>
      <c r="B85" s="8" t="s">
        <v>263</v>
      </c>
      <c r="C85" s="8" t="s">
        <v>335</v>
      </c>
      <c r="D85" s="8" t="s">
        <v>336</v>
      </c>
      <c r="E85" s="8" t="s">
        <v>337</v>
      </c>
      <c r="F85" s="11" t="s">
        <v>236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338</v>
      </c>
      <c r="B86" s="8" t="s">
        <v>263</v>
      </c>
      <c r="C86" s="8" t="s">
        <v>339</v>
      </c>
      <c r="D86" s="8" t="s">
        <v>340</v>
      </c>
      <c r="E86" s="8" t="s">
        <v>341</v>
      </c>
      <c r="F86" s="11" t="s">
        <v>236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342</v>
      </c>
      <c r="B87" s="8" t="s">
        <v>263</v>
      </c>
      <c r="C87" s="8" t="s">
        <v>339</v>
      </c>
      <c r="D87" s="8" t="s">
        <v>343</v>
      </c>
      <c r="E87" s="8" t="s">
        <v>341</v>
      </c>
      <c r="F87" s="11" t="s">
        <v>236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344</v>
      </c>
      <c r="B88" s="8" t="s">
        <v>263</v>
      </c>
      <c r="C88" s="8" t="s">
        <v>339</v>
      </c>
      <c r="D88" s="8" t="s">
        <v>345</v>
      </c>
      <c r="E88" s="8" t="s">
        <v>341</v>
      </c>
      <c r="F88" s="11" t="s">
        <v>236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346</v>
      </c>
      <c r="B89" s="8" t="s">
        <v>263</v>
      </c>
      <c r="C89" s="8" t="s">
        <v>347</v>
      </c>
      <c r="D89" s="8" t="s">
        <v>348</v>
      </c>
      <c r="E89" s="8" t="s">
        <v>349</v>
      </c>
      <c r="F89" s="11" t="s">
        <v>222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350</v>
      </c>
      <c r="B90" s="8" t="s">
        <v>263</v>
      </c>
      <c r="C90" s="8" t="s">
        <v>351</v>
      </c>
      <c r="D90" s="8" t="s">
        <v>352</v>
      </c>
      <c r="E90" s="8" t="s">
        <v>353</v>
      </c>
      <c r="F90" s="11" t="s">
        <v>312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354</v>
      </c>
      <c r="B91" s="8" t="s">
        <v>263</v>
      </c>
      <c r="C91" s="8" t="s">
        <v>355</v>
      </c>
      <c r="D91" s="8" t="s">
        <v>356</v>
      </c>
      <c r="E91" s="8" t="s">
        <v>353</v>
      </c>
      <c r="F91" s="11" t="s">
        <v>312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357</v>
      </c>
      <c r="B92" s="8" t="s">
        <v>263</v>
      </c>
      <c r="C92" s="8" t="s">
        <v>358</v>
      </c>
      <c r="D92" s="8" t="s">
        <v>352</v>
      </c>
      <c r="E92" s="8" t="s">
        <v>359</v>
      </c>
      <c r="F92" s="11" t="s">
        <v>312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360</v>
      </c>
      <c r="B93" s="8" t="s">
        <v>263</v>
      </c>
      <c r="C93" s="8" t="s">
        <v>361</v>
      </c>
      <c r="D93" s="8" t="s">
        <v>362</v>
      </c>
      <c r="E93" s="8" t="s">
        <v>363</v>
      </c>
      <c r="F93" s="11" t="s">
        <v>364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365</v>
      </c>
      <c r="B94" s="8" t="s">
        <v>263</v>
      </c>
      <c r="C94" s="8" t="s">
        <v>361</v>
      </c>
      <c r="D94" s="8" t="s">
        <v>366</v>
      </c>
      <c r="E94" s="8" t="s">
        <v>363</v>
      </c>
      <c r="F94" s="11" t="s">
        <v>364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367</v>
      </c>
      <c r="B95" s="8" t="s">
        <v>263</v>
      </c>
      <c r="C95" s="8" t="s">
        <v>361</v>
      </c>
      <c r="D95" s="8" t="s">
        <v>368</v>
      </c>
      <c r="E95" s="8" t="s">
        <v>369</v>
      </c>
      <c r="F95" s="11" t="s">
        <v>364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370</v>
      </c>
      <c r="B96" s="8" t="s">
        <v>263</v>
      </c>
      <c r="C96" s="8" t="s">
        <v>361</v>
      </c>
      <c r="D96" s="8" t="s">
        <v>371</v>
      </c>
      <c r="E96" s="8" t="s">
        <v>372</v>
      </c>
      <c r="F96" s="11" t="s">
        <v>364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373</v>
      </c>
      <c r="B97" s="8" t="s">
        <v>263</v>
      </c>
      <c r="C97" s="8" t="s">
        <v>374</v>
      </c>
      <c r="D97" s="8" t="s">
        <v>375</v>
      </c>
      <c r="E97" s="8" t="s">
        <v>376</v>
      </c>
      <c r="F97" s="11" t="s">
        <v>222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377</v>
      </c>
      <c r="B98" s="8" t="s">
        <v>263</v>
      </c>
      <c r="C98" s="8" t="s">
        <v>374</v>
      </c>
      <c r="D98" s="8" t="s">
        <v>378</v>
      </c>
      <c r="E98" s="8" t="s">
        <v>379</v>
      </c>
      <c r="F98" s="11" t="s">
        <v>222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380</v>
      </c>
      <c r="B99" s="8" t="s">
        <v>263</v>
      </c>
      <c r="C99" s="8" t="s">
        <v>374</v>
      </c>
      <c r="D99" s="8" t="s">
        <v>381</v>
      </c>
      <c r="E99" s="8" t="s">
        <v>382</v>
      </c>
      <c r="F99" s="11" t="s">
        <v>222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383</v>
      </c>
      <c r="B100" s="8" t="s">
        <v>263</v>
      </c>
      <c r="C100" s="8" t="s">
        <v>374</v>
      </c>
      <c r="D100" s="8" t="s">
        <v>384</v>
      </c>
      <c r="E100" s="8" t="s">
        <v>382</v>
      </c>
      <c r="F100" s="11" t="s">
        <v>222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385</v>
      </c>
      <c r="B101" s="8" t="s">
        <v>386</v>
      </c>
      <c r="C101" s="8" t="s">
        <v>386</v>
      </c>
      <c r="D101" s="8" t="s">
        <v>387</v>
      </c>
      <c r="E101" s="8" t="s">
        <v>388</v>
      </c>
      <c r="F101" s="11" t="s">
        <v>222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389</v>
      </c>
      <c r="B102" s="8" t="s">
        <v>386</v>
      </c>
      <c r="C102" s="8" t="s">
        <v>386</v>
      </c>
      <c r="D102" s="8" t="s">
        <v>390</v>
      </c>
      <c r="E102" s="8" t="s">
        <v>388</v>
      </c>
      <c r="F102" s="11" t="s">
        <v>222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391</v>
      </c>
      <c r="B103" s="8" t="s">
        <v>386</v>
      </c>
      <c r="C103" s="8" t="s">
        <v>386</v>
      </c>
      <c r="D103" s="8" t="s">
        <v>392</v>
      </c>
      <c r="E103" s="8" t="s">
        <v>388</v>
      </c>
      <c r="F103" s="11" t="s">
        <v>222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393</v>
      </c>
      <c r="B104" s="8" t="s">
        <v>394</v>
      </c>
      <c r="C104" s="8" t="s">
        <v>395</v>
      </c>
      <c r="D104" s="8" t="s">
        <v>396</v>
      </c>
      <c r="E104" s="8" t="s">
        <v>397</v>
      </c>
      <c r="F104" s="11" t="s">
        <v>398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399</v>
      </c>
      <c r="B105" s="8" t="s">
        <v>394</v>
      </c>
      <c r="C105" s="8" t="s">
        <v>395</v>
      </c>
      <c r="D105" s="8" t="s">
        <v>396</v>
      </c>
      <c r="E105" s="8" t="s">
        <v>400</v>
      </c>
      <c r="F105" s="11" t="s">
        <v>398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401</v>
      </c>
      <c r="B106" s="8" t="s">
        <v>394</v>
      </c>
      <c r="C106" s="8" t="s">
        <v>395</v>
      </c>
      <c r="D106" s="8" t="s">
        <v>396</v>
      </c>
      <c r="E106" s="8" t="s">
        <v>402</v>
      </c>
      <c r="F106" s="11" t="s">
        <v>398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403</v>
      </c>
      <c r="B107" s="8" t="s">
        <v>394</v>
      </c>
      <c r="C107" s="8" t="s">
        <v>395</v>
      </c>
      <c r="D107" s="8" t="s">
        <v>396</v>
      </c>
      <c r="E107" s="8" t="s">
        <v>404</v>
      </c>
      <c r="F107" s="11" t="s">
        <v>398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405</v>
      </c>
      <c r="B108" s="8" t="s">
        <v>394</v>
      </c>
      <c r="C108" s="8" t="s">
        <v>395</v>
      </c>
      <c r="D108" s="8" t="s">
        <v>396</v>
      </c>
      <c r="E108" s="8" t="s">
        <v>406</v>
      </c>
      <c r="F108" s="11" t="s">
        <v>398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407</v>
      </c>
      <c r="B109" s="8" t="s">
        <v>408</v>
      </c>
      <c r="C109" s="8" t="s">
        <v>409</v>
      </c>
      <c r="D109" s="8" t="s">
        <v>410</v>
      </c>
      <c r="E109" s="8" t="s">
        <v>411</v>
      </c>
      <c r="F109" s="11" t="s">
        <v>412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413</v>
      </c>
      <c r="B111" s="8" t="s">
        <v>61</v>
      </c>
      <c r="C111" s="8" t="s">
        <v>414</v>
      </c>
      <c r="D111" s="8" t="s">
        <v>415</v>
      </c>
      <c r="E111" s="8" t="s">
        <v>416</v>
      </c>
      <c r="F111" s="11" t="s">
        <v>109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417</v>
      </c>
      <c r="B112" s="8" t="s">
        <v>61</v>
      </c>
      <c r="C112" s="8" t="s">
        <v>414</v>
      </c>
      <c r="D112" s="8" t="s">
        <v>418</v>
      </c>
      <c r="E112" s="8" t="s">
        <v>416</v>
      </c>
      <c r="F112" s="11" t="s">
        <v>109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419</v>
      </c>
      <c r="B113" s="8" t="s">
        <v>61</v>
      </c>
      <c r="C113" s="8" t="s">
        <v>414</v>
      </c>
      <c r="D113" s="8" t="s">
        <v>420</v>
      </c>
      <c r="E113" s="8" t="s">
        <v>421</v>
      </c>
      <c r="F113" s="11" t="s">
        <v>109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422</v>
      </c>
      <c r="B114" s="8" t="s">
        <v>61</v>
      </c>
      <c r="C114" s="8" t="s">
        <v>414</v>
      </c>
      <c r="D114" s="8" t="s">
        <v>423</v>
      </c>
      <c r="E114" s="8" t="s">
        <v>421</v>
      </c>
      <c r="F114" s="11" t="s">
        <v>109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424</v>
      </c>
      <c r="B115" s="8" t="s">
        <v>61</v>
      </c>
      <c r="C115" s="8" t="s">
        <v>414</v>
      </c>
      <c r="D115" s="8" t="s">
        <v>425</v>
      </c>
      <c r="E115" s="8" t="s">
        <v>426</v>
      </c>
      <c r="F115" s="11" t="s">
        <v>109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427</v>
      </c>
      <c r="B116" s="8" t="s">
        <v>61</v>
      </c>
      <c r="C116" s="8" t="s">
        <v>428</v>
      </c>
      <c r="D116" s="8" t="s">
        <v>429</v>
      </c>
      <c r="E116" s="8" t="s">
        <v>430</v>
      </c>
      <c r="F116" s="11" t="s">
        <v>412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431</v>
      </c>
      <c r="B117" s="8" t="s">
        <v>61</v>
      </c>
      <c r="C117" s="8" t="s">
        <v>428</v>
      </c>
      <c r="D117" s="8" t="s">
        <v>432</v>
      </c>
      <c r="E117" s="8" t="s">
        <v>433</v>
      </c>
      <c r="F117" s="11" t="s">
        <v>412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434</v>
      </c>
      <c r="B118" s="8" t="s">
        <v>61</v>
      </c>
      <c r="C118" s="8" t="s">
        <v>428</v>
      </c>
      <c r="D118" s="8" t="s">
        <v>435</v>
      </c>
      <c r="E118" s="8" t="s">
        <v>436</v>
      </c>
      <c r="F118" s="11" t="s">
        <v>412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437</v>
      </c>
      <c r="B119" s="8" t="s">
        <v>61</v>
      </c>
      <c r="C119" s="8" t="s">
        <v>428</v>
      </c>
      <c r="D119" s="8" t="s">
        <v>438</v>
      </c>
      <c r="E119" s="8" t="s">
        <v>439</v>
      </c>
      <c r="F119" s="11" t="s">
        <v>412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440</v>
      </c>
      <c r="B120" s="8" t="s">
        <v>61</v>
      </c>
      <c r="C120" s="8" t="s">
        <v>428</v>
      </c>
      <c r="D120" s="8" t="s">
        <v>441</v>
      </c>
      <c r="E120" s="8" t="s">
        <v>442</v>
      </c>
      <c r="F120" s="11" t="s">
        <v>412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443</v>
      </c>
      <c r="B121" s="8" t="s">
        <v>61</v>
      </c>
      <c r="C121" s="8" t="s">
        <v>444</v>
      </c>
      <c r="D121" s="8" t="s">
        <v>445</v>
      </c>
      <c r="E121" s="8" t="s">
        <v>446</v>
      </c>
      <c r="F121" s="11" t="s">
        <v>412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447</v>
      </c>
      <c r="B122" s="8" t="s">
        <v>61</v>
      </c>
      <c r="C122" s="8" t="s">
        <v>444</v>
      </c>
      <c r="D122" s="8" t="s">
        <v>448</v>
      </c>
      <c r="E122" s="8" t="s">
        <v>449</v>
      </c>
      <c r="F122" s="11" t="s">
        <v>412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450</v>
      </c>
      <c r="B123" s="8" t="s">
        <v>61</v>
      </c>
      <c r="C123" s="8" t="s">
        <v>444</v>
      </c>
      <c r="D123" s="8" t="s">
        <v>451</v>
      </c>
      <c r="E123" s="8" t="s">
        <v>452</v>
      </c>
      <c r="F123" s="11" t="s">
        <v>412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453</v>
      </c>
      <c r="B124" s="8" t="s">
        <v>61</v>
      </c>
      <c r="C124" s="8" t="s">
        <v>444</v>
      </c>
      <c r="D124" s="8" t="s">
        <v>454</v>
      </c>
      <c r="E124" s="8" t="s">
        <v>455</v>
      </c>
      <c r="F124" s="11" t="s">
        <v>412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456</v>
      </c>
      <c r="B125" s="8" t="s">
        <v>61</v>
      </c>
      <c r="C125" s="8" t="s">
        <v>444</v>
      </c>
      <c r="D125" s="8" t="s">
        <v>457</v>
      </c>
      <c r="E125" s="8" t="s">
        <v>458</v>
      </c>
      <c r="F125" s="11" t="s">
        <v>412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459</v>
      </c>
      <c r="B126" s="8" t="s">
        <v>61</v>
      </c>
      <c r="C126" s="8" t="s">
        <v>444</v>
      </c>
      <c r="D126" s="8" t="s">
        <v>460</v>
      </c>
      <c r="E126" s="8" t="s">
        <v>181</v>
      </c>
      <c r="F126" s="11" t="s">
        <v>412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461</v>
      </c>
      <c r="B127" s="8" t="s">
        <v>61</v>
      </c>
      <c r="C127" s="8" t="s">
        <v>444</v>
      </c>
      <c r="D127" s="8" t="s">
        <v>462</v>
      </c>
      <c r="E127" s="8" t="s">
        <v>181</v>
      </c>
      <c r="F127" s="11" t="s">
        <v>412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463</v>
      </c>
      <c r="B128" s="8" t="s">
        <v>61</v>
      </c>
      <c r="C128" s="8" t="s">
        <v>464</v>
      </c>
      <c r="D128" s="8" t="s">
        <v>465</v>
      </c>
      <c r="E128" s="8" t="s">
        <v>466</v>
      </c>
      <c r="F128" s="11" t="s">
        <v>412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467</v>
      </c>
      <c r="B129" s="8" t="s">
        <v>61</v>
      </c>
      <c r="C129" s="8" t="s">
        <v>464</v>
      </c>
      <c r="D129" s="8" t="s">
        <v>468</v>
      </c>
      <c r="E129" s="8" t="s">
        <v>469</v>
      </c>
      <c r="F129" s="11" t="s">
        <v>412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470</v>
      </c>
      <c r="B130" s="8" t="s">
        <v>61</v>
      </c>
      <c r="C130" s="8" t="s">
        <v>471</v>
      </c>
      <c r="D130" s="8" t="s">
        <v>472</v>
      </c>
      <c r="E130" s="8" t="s">
        <v>473</v>
      </c>
      <c r="F130" s="11" t="s">
        <v>236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474</v>
      </c>
      <c r="B131" s="8" t="s">
        <v>61</v>
      </c>
      <c r="C131" s="8" t="s">
        <v>471</v>
      </c>
      <c r="D131" s="8" t="s">
        <v>475</v>
      </c>
      <c r="E131" s="8" t="s">
        <v>473</v>
      </c>
      <c r="F131" s="11" t="s">
        <v>236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476</v>
      </c>
      <c r="B132" s="8" t="s">
        <v>61</v>
      </c>
      <c r="C132" s="8" t="s">
        <v>471</v>
      </c>
      <c r="D132" s="8" t="s">
        <v>477</v>
      </c>
      <c r="E132" s="8" t="s">
        <v>473</v>
      </c>
      <c r="F132" s="11" t="s">
        <v>236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478</v>
      </c>
      <c r="B133" s="8" t="s">
        <v>61</v>
      </c>
      <c r="C133" s="8" t="s">
        <v>471</v>
      </c>
      <c r="D133" s="8" t="s">
        <v>479</v>
      </c>
      <c r="E133" s="8" t="s">
        <v>181</v>
      </c>
      <c r="F133" s="11" t="s">
        <v>222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480</v>
      </c>
      <c r="B134" s="8" t="s">
        <v>62</v>
      </c>
      <c r="C134" s="8" t="s">
        <v>481</v>
      </c>
      <c r="D134" s="8" t="s">
        <v>482</v>
      </c>
      <c r="E134" s="8" t="s">
        <v>483</v>
      </c>
      <c r="F134" s="11" t="s">
        <v>412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484</v>
      </c>
      <c r="B135" s="8" t="s">
        <v>62</v>
      </c>
      <c r="C135" s="8" t="s">
        <v>481</v>
      </c>
      <c r="D135" s="8" t="s">
        <v>485</v>
      </c>
      <c r="E135" s="8" t="s">
        <v>483</v>
      </c>
      <c r="F135" s="11" t="s">
        <v>412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486</v>
      </c>
      <c r="B136" s="8" t="s">
        <v>62</v>
      </c>
      <c r="C136" s="8" t="s">
        <v>481</v>
      </c>
      <c r="D136" s="8" t="s">
        <v>487</v>
      </c>
      <c r="E136" s="8" t="s">
        <v>483</v>
      </c>
      <c r="F136" s="11" t="s">
        <v>412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488</v>
      </c>
      <c r="B137" s="8" t="s">
        <v>62</v>
      </c>
      <c r="C137" s="8" t="s">
        <v>481</v>
      </c>
      <c r="D137" s="8" t="s">
        <v>489</v>
      </c>
      <c r="E137" s="8" t="s">
        <v>483</v>
      </c>
      <c r="F137" s="11" t="s">
        <v>412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490</v>
      </c>
      <c r="B138" s="8" t="s">
        <v>62</v>
      </c>
      <c r="C138" s="8" t="s">
        <v>481</v>
      </c>
      <c r="D138" s="8" t="s">
        <v>491</v>
      </c>
      <c r="E138" s="8" t="s">
        <v>492</v>
      </c>
      <c r="F138" s="11" t="s">
        <v>412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493</v>
      </c>
      <c r="B139" s="8" t="s">
        <v>62</v>
      </c>
      <c r="C139" s="8" t="s">
        <v>481</v>
      </c>
      <c r="D139" s="8" t="s">
        <v>494</v>
      </c>
      <c r="E139" s="8" t="s">
        <v>492</v>
      </c>
      <c r="F139" s="11" t="s">
        <v>412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495</v>
      </c>
      <c r="B140" s="8" t="s">
        <v>62</v>
      </c>
      <c r="C140" s="8" t="s">
        <v>481</v>
      </c>
      <c r="D140" s="8" t="s">
        <v>496</v>
      </c>
      <c r="E140" s="8" t="s">
        <v>492</v>
      </c>
      <c r="F140" s="11" t="s">
        <v>412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497</v>
      </c>
      <c r="B141" s="8" t="s">
        <v>62</v>
      </c>
      <c r="C141" s="8" t="s">
        <v>498</v>
      </c>
      <c r="D141" s="8" t="s">
        <v>482</v>
      </c>
      <c r="E141" s="8" t="s">
        <v>499</v>
      </c>
      <c r="F141" s="11" t="s">
        <v>412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500</v>
      </c>
      <c r="B142" s="8" t="s">
        <v>62</v>
      </c>
      <c r="C142" s="8" t="s">
        <v>498</v>
      </c>
      <c r="D142" s="8" t="s">
        <v>485</v>
      </c>
      <c r="E142" s="8" t="s">
        <v>499</v>
      </c>
      <c r="F142" s="11" t="s">
        <v>412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501</v>
      </c>
      <c r="B143" s="8" t="s">
        <v>62</v>
      </c>
      <c r="C143" s="8" t="s">
        <v>498</v>
      </c>
      <c r="D143" s="8" t="s">
        <v>487</v>
      </c>
      <c r="E143" s="8" t="s">
        <v>499</v>
      </c>
      <c r="F143" s="11" t="s">
        <v>412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502</v>
      </c>
      <c r="B144" s="8" t="s">
        <v>62</v>
      </c>
      <c r="C144" s="8" t="s">
        <v>498</v>
      </c>
      <c r="D144" s="8" t="s">
        <v>489</v>
      </c>
      <c r="E144" s="8" t="s">
        <v>499</v>
      </c>
      <c r="F144" s="11" t="s">
        <v>412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503</v>
      </c>
      <c r="B145" s="8" t="s">
        <v>62</v>
      </c>
      <c r="C145" s="8" t="s">
        <v>498</v>
      </c>
      <c r="D145" s="8" t="s">
        <v>491</v>
      </c>
      <c r="E145" s="8" t="s">
        <v>504</v>
      </c>
      <c r="F145" s="11" t="s">
        <v>412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505</v>
      </c>
      <c r="B146" s="8" t="s">
        <v>62</v>
      </c>
      <c r="C146" s="8" t="s">
        <v>498</v>
      </c>
      <c r="D146" s="8" t="s">
        <v>494</v>
      </c>
      <c r="E146" s="8" t="s">
        <v>504</v>
      </c>
      <c r="F146" s="11" t="s">
        <v>412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506</v>
      </c>
      <c r="B147" s="8" t="s">
        <v>62</v>
      </c>
      <c r="C147" s="8" t="s">
        <v>498</v>
      </c>
      <c r="D147" s="8" t="s">
        <v>496</v>
      </c>
      <c r="E147" s="8" t="s">
        <v>504</v>
      </c>
      <c r="F147" s="11" t="s">
        <v>412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507</v>
      </c>
      <c r="B148" s="8" t="s">
        <v>62</v>
      </c>
      <c r="C148" s="8" t="s">
        <v>508</v>
      </c>
      <c r="D148" s="8" t="s">
        <v>482</v>
      </c>
      <c r="E148" s="8" t="s">
        <v>509</v>
      </c>
      <c r="F148" s="11" t="s">
        <v>412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510</v>
      </c>
      <c r="B149" s="8" t="s">
        <v>62</v>
      </c>
      <c r="C149" s="8" t="s">
        <v>508</v>
      </c>
      <c r="D149" s="8" t="s">
        <v>485</v>
      </c>
      <c r="E149" s="8" t="s">
        <v>509</v>
      </c>
      <c r="F149" s="11" t="s">
        <v>412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511</v>
      </c>
      <c r="B150" s="8" t="s">
        <v>62</v>
      </c>
      <c r="C150" s="8" t="s">
        <v>508</v>
      </c>
      <c r="D150" s="8" t="s">
        <v>487</v>
      </c>
      <c r="E150" s="8" t="s">
        <v>509</v>
      </c>
      <c r="F150" s="11" t="s">
        <v>412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512</v>
      </c>
      <c r="B151" s="8" t="s">
        <v>62</v>
      </c>
      <c r="C151" s="8" t="s">
        <v>508</v>
      </c>
      <c r="D151" s="8" t="s">
        <v>489</v>
      </c>
      <c r="E151" s="8" t="s">
        <v>509</v>
      </c>
      <c r="F151" s="11" t="s">
        <v>412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513</v>
      </c>
      <c r="B152" s="8" t="s">
        <v>62</v>
      </c>
      <c r="C152" s="8" t="s">
        <v>508</v>
      </c>
      <c r="D152" s="8" t="s">
        <v>491</v>
      </c>
      <c r="E152" s="8" t="s">
        <v>514</v>
      </c>
      <c r="F152" s="11" t="s">
        <v>412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515</v>
      </c>
      <c r="B153" s="8" t="s">
        <v>62</v>
      </c>
      <c r="C153" s="8" t="s">
        <v>508</v>
      </c>
      <c r="D153" s="8" t="s">
        <v>494</v>
      </c>
      <c r="E153" s="8" t="s">
        <v>514</v>
      </c>
      <c r="F153" s="11" t="s">
        <v>412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516</v>
      </c>
      <c r="B154" s="8" t="s">
        <v>62</v>
      </c>
      <c r="C154" s="8" t="s">
        <v>508</v>
      </c>
      <c r="D154" s="8" t="s">
        <v>496</v>
      </c>
      <c r="E154" s="8" t="s">
        <v>514</v>
      </c>
      <c r="F154" s="11" t="s">
        <v>412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517</v>
      </c>
      <c r="B155" s="8" t="s">
        <v>62</v>
      </c>
      <c r="C155" s="8" t="s">
        <v>518</v>
      </c>
      <c r="D155" s="8" t="s">
        <v>519</v>
      </c>
      <c r="E155" s="8" t="s">
        <v>520</v>
      </c>
      <c r="F155" s="11" t="s">
        <v>521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522</v>
      </c>
      <c r="B156" s="8" t="s">
        <v>62</v>
      </c>
      <c r="C156" s="8" t="s">
        <v>523</v>
      </c>
      <c r="D156" s="8" t="s">
        <v>524</v>
      </c>
      <c r="E156" s="8" t="s">
        <v>525</v>
      </c>
      <c r="F156" s="11" t="s">
        <v>412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526</v>
      </c>
      <c r="B157" s="8" t="s">
        <v>62</v>
      </c>
      <c r="C157" s="8" t="s">
        <v>527</v>
      </c>
      <c r="D157" s="8" t="s">
        <v>528</v>
      </c>
      <c r="E157" s="8" t="s">
        <v>529</v>
      </c>
      <c r="F157" s="11" t="s">
        <v>412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530</v>
      </c>
      <c r="B158" s="8" t="s">
        <v>62</v>
      </c>
      <c r="C158" s="8" t="s">
        <v>531</v>
      </c>
      <c r="D158" s="8" t="s">
        <v>532</v>
      </c>
      <c r="E158" s="8" t="s">
        <v>533</v>
      </c>
      <c r="F158" s="11" t="s">
        <v>251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534</v>
      </c>
      <c r="B159" s="8" t="s">
        <v>62</v>
      </c>
      <c r="C159" s="8" t="s">
        <v>531</v>
      </c>
      <c r="D159" s="8" t="s">
        <v>535</v>
      </c>
      <c r="E159" s="8" t="s">
        <v>533</v>
      </c>
      <c r="F159" s="11" t="s">
        <v>251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536</v>
      </c>
      <c r="B160" s="8" t="s">
        <v>62</v>
      </c>
      <c r="C160" s="8" t="s">
        <v>531</v>
      </c>
      <c r="D160" s="8" t="s">
        <v>537</v>
      </c>
      <c r="E160" s="8" t="s">
        <v>533</v>
      </c>
      <c r="F160" s="11" t="s">
        <v>251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538</v>
      </c>
      <c r="B161" s="8" t="s">
        <v>62</v>
      </c>
      <c r="C161" s="8" t="s">
        <v>539</v>
      </c>
      <c r="D161" s="8" t="s">
        <v>540</v>
      </c>
      <c r="E161" s="8" t="s">
        <v>181</v>
      </c>
      <c r="F161" s="11" t="s">
        <v>412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541</v>
      </c>
      <c r="B162" s="8" t="s">
        <v>62</v>
      </c>
      <c r="C162" s="8" t="s">
        <v>539</v>
      </c>
      <c r="D162" s="8" t="s">
        <v>542</v>
      </c>
      <c r="E162" s="8" t="s">
        <v>543</v>
      </c>
      <c r="F162" s="11" t="s">
        <v>412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544</v>
      </c>
      <c r="B163" s="8" t="s">
        <v>63</v>
      </c>
      <c r="C163" s="8" t="s">
        <v>545</v>
      </c>
      <c r="D163" s="8" t="s">
        <v>546</v>
      </c>
      <c r="E163" s="8" t="s">
        <v>547</v>
      </c>
      <c r="F163" s="11" t="s">
        <v>548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549</v>
      </c>
      <c r="B164" s="8" t="s">
        <v>63</v>
      </c>
      <c r="C164" s="8" t="s">
        <v>545</v>
      </c>
      <c r="D164" s="8" t="s">
        <v>550</v>
      </c>
      <c r="E164" s="8" t="s">
        <v>551</v>
      </c>
      <c r="F164" s="11" t="s">
        <v>548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552</v>
      </c>
      <c r="B165" s="8" t="s">
        <v>63</v>
      </c>
      <c r="C165" s="8" t="s">
        <v>545</v>
      </c>
      <c r="D165" s="8" t="s">
        <v>553</v>
      </c>
      <c r="E165" s="8" t="s">
        <v>554</v>
      </c>
      <c r="F165" s="11" t="s">
        <v>412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555</v>
      </c>
      <c r="B166" s="8" t="s">
        <v>63</v>
      </c>
      <c r="C166" s="8" t="s">
        <v>545</v>
      </c>
      <c r="D166" s="8" t="s">
        <v>556</v>
      </c>
      <c r="E166" s="8" t="s">
        <v>557</v>
      </c>
      <c r="F166" s="11" t="s">
        <v>412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558</v>
      </c>
      <c r="B167" s="8" t="s">
        <v>63</v>
      </c>
      <c r="C167" s="8" t="s">
        <v>545</v>
      </c>
      <c r="D167" s="8" t="s">
        <v>559</v>
      </c>
      <c r="E167" s="8" t="s">
        <v>560</v>
      </c>
      <c r="F167" s="11" t="s">
        <v>412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561</v>
      </c>
      <c r="B168" s="8" t="s">
        <v>63</v>
      </c>
      <c r="C168" s="8" t="s">
        <v>545</v>
      </c>
      <c r="D168" s="8" t="s">
        <v>562</v>
      </c>
      <c r="E168" s="8" t="s">
        <v>563</v>
      </c>
      <c r="F168" s="11" t="s">
        <v>412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564</v>
      </c>
      <c r="B169" s="8" t="s">
        <v>63</v>
      </c>
      <c r="C169" s="8" t="s">
        <v>565</v>
      </c>
      <c r="D169" s="8" t="s">
        <v>566</v>
      </c>
      <c r="E169" s="8" t="s">
        <v>567</v>
      </c>
      <c r="F169" s="11" t="s">
        <v>412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568</v>
      </c>
      <c r="B170" s="8" t="s">
        <v>63</v>
      </c>
      <c r="C170" s="8" t="s">
        <v>565</v>
      </c>
      <c r="D170" s="8" t="s">
        <v>569</v>
      </c>
      <c r="E170" s="8" t="s">
        <v>570</v>
      </c>
      <c r="F170" s="11" t="s">
        <v>412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571</v>
      </c>
      <c r="B171" s="8" t="s">
        <v>63</v>
      </c>
      <c r="C171" s="8" t="s">
        <v>565</v>
      </c>
      <c r="D171" s="8" t="s">
        <v>572</v>
      </c>
      <c r="E171" s="8" t="s">
        <v>181</v>
      </c>
      <c r="F171" s="11" t="s">
        <v>412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573</v>
      </c>
      <c r="B172" s="8" t="s">
        <v>63</v>
      </c>
      <c r="C172" s="8" t="s">
        <v>565</v>
      </c>
      <c r="D172" s="8" t="s">
        <v>574</v>
      </c>
      <c r="E172" s="8" t="s">
        <v>575</v>
      </c>
      <c r="F172" s="11" t="s">
        <v>412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576</v>
      </c>
      <c r="B173" s="8" t="s">
        <v>63</v>
      </c>
      <c r="C173" s="8" t="s">
        <v>577</v>
      </c>
      <c r="D173" s="8" t="s">
        <v>578</v>
      </c>
      <c r="E173" s="8" t="s">
        <v>579</v>
      </c>
      <c r="F173" s="11" t="s">
        <v>412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580</v>
      </c>
      <c r="B174" s="8" t="s">
        <v>63</v>
      </c>
      <c r="C174" s="8" t="s">
        <v>577</v>
      </c>
      <c r="D174" s="8" t="s">
        <v>578</v>
      </c>
      <c r="E174" s="8" t="s">
        <v>581</v>
      </c>
      <c r="F174" s="11" t="s">
        <v>412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582</v>
      </c>
      <c r="B175" s="8" t="s">
        <v>63</v>
      </c>
      <c r="C175" s="8" t="s">
        <v>577</v>
      </c>
      <c r="D175" s="8" t="s">
        <v>583</v>
      </c>
      <c r="E175" s="8" t="s">
        <v>584</v>
      </c>
      <c r="F175" s="11" t="s">
        <v>412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585</v>
      </c>
      <c r="B176" s="8" t="s">
        <v>63</v>
      </c>
      <c r="C176" s="8" t="s">
        <v>577</v>
      </c>
      <c r="D176" s="8" t="s">
        <v>586</v>
      </c>
      <c r="E176" s="8" t="s">
        <v>181</v>
      </c>
      <c r="F176" s="11" t="s">
        <v>412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587</v>
      </c>
      <c r="B177" s="8" t="s">
        <v>63</v>
      </c>
      <c r="C177" s="8" t="s">
        <v>577</v>
      </c>
      <c r="D177" s="8" t="s">
        <v>588</v>
      </c>
      <c r="E177" s="8" t="s">
        <v>589</v>
      </c>
      <c r="F177" s="11" t="s">
        <v>412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590</v>
      </c>
      <c r="B178" s="8" t="s">
        <v>63</v>
      </c>
      <c r="C178" s="8" t="s">
        <v>577</v>
      </c>
      <c r="D178" s="8" t="s">
        <v>591</v>
      </c>
      <c r="E178" s="8" t="s">
        <v>592</v>
      </c>
      <c r="F178" s="11" t="s">
        <v>412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593</v>
      </c>
      <c r="B179" s="8" t="s">
        <v>594</v>
      </c>
      <c r="C179" s="8" t="s">
        <v>595</v>
      </c>
      <c r="D179" s="8" t="s">
        <v>596</v>
      </c>
      <c r="E179" s="8" t="s">
        <v>181</v>
      </c>
      <c r="F179" s="11" t="s">
        <v>148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597</v>
      </c>
      <c r="B180" s="8" t="s">
        <v>594</v>
      </c>
      <c r="C180" s="8" t="s">
        <v>595</v>
      </c>
      <c r="D180" s="8" t="s">
        <v>598</v>
      </c>
      <c r="E180" s="8" t="s">
        <v>181</v>
      </c>
      <c r="F180" s="11" t="s">
        <v>148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599</v>
      </c>
      <c r="B181" s="8" t="s">
        <v>594</v>
      </c>
      <c r="C181" s="8" t="s">
        <v>595</v>
      </c>
      <c r="D181" s="8" t="s">
        <v>600</v>
      </c>
      <c r="E181" s="8" t="s">
        <v>181</v>
      </c>
      <c r="F181" s="11" t="s">
        <v>148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601</v>
      </c>
      <c r="B182" s="8" t="s">
        <v>602</v>
      </c>
      <c r="C182" s="8" t="s">
        <v>603</v>
      </c>
      <c r="D182" s="8" t="s">
        <v>604</v>
      </c>
      <c r="E182" s="8" t="s">
        <v>181</v>
      </c>
      <c r="F182" s="11" t="s">
        <v>412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605</v>
      </c>
      <c r="B183" s="8" t="s">
        <v>602</v>
      </c>
      <c r="C183" s="8" t="s">
        <v>603</v>
      </c>
      <c r="D183" s="8" t="s">
        <v>606</v>
      </c>
      <c r="E183" s="8" t="s">
        <v>181</v>
      </c>
      <c r="F183" s="11" t="s">
        <v>412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607</v>
      </c>
      <c r="B184" s="8" t="s">
        <v>602</v>
      </c>
      <c r="C184" s="8" t="s">
        <v>603</v>
      </c>
      <c r="D184" s="8" t="s">
        <v>608</v>
      </c>
      <c r="E184" s="8" t="s">
        <v>181</v>
      </c>
      <c r="F184" s="11" t="s">
        <v>412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609</v>
      </c>
      <c r="B185" s="8" t="s">
        <v>602</v>
      </c>
      <c r="C185" s="8" t="s">
        <v>603</v>
      </c>
      <c r="D185" s="8" t="s">
        <v>610</v>
      </c>
      <c r="E185" s="8" t="s">
        <v>181</v>
      </c>
      <c r="F185" s="11" t="s">
        <v>412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611</v>
      </c>
      <c r="B186" s="8" t="s">
        <v>602</v>
      </c>
      <c r="C186" s="8" t="s">
        <v>612</v>
      </c>
      <c r="D186" s="8" t="s">
        <v>613</v>
      </c>
      <c r="E186" s="8" t="s">
        <v>181</v>
      </c>
      <c r="F186" s="11" t="s">
        <v>222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614</v>
      </c>
      <c r="B187" s="8" t="s">
        <v>602</v>
      </c>
      <c r="C187" s="8" t="s">
        <v>612</v>
      </c>
      <c r="D187" s="8" t="s">
        <v>615</v>
      </c>
      <c r="E187" s="8" t="s">
        <v>181</v>
      </c>
      <c r="F187" s="11" t="s">
        <v>109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616</v>
      </c>
      <c r="B188" s="8" t="s">
        <v>617</v>
      </c>
      <c r="C188" s="8" t="s">
        <v>618</v>
      </c>
      <c r="D188" s="8" t="s">
        <v>619</v>
      </c>
      <c r="E188" s="8" t="s">
        <v>181</v>
      </c>
      <c r="F188" s="11" t="s">
        <v>412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620</v>
      </c>
      <c r="B189" s="8" t="s">
        <v>617</v>
      </c>
      <c r="C189" s="8" t="s">
        <v>618</v>
      </c>
      <c r="D189" s="8" t="s">
        <v>621</v>
      </c>
      <c r="E189" s="8" t="s">
        <v>181</v>
      </c>
      <c r="F189" s="11" t="s">
        <v>222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622</v>
      </c>
      <c r="B190" s="8" t="s">
        <v>617</v>
      </c>
      <c r="C190" s="8" t="s">
        <v>623</v>
      </c>
      <c r="D190" s="8" t="s">
        <v>624</v>
      </c>
      <c r="E190" s="8" t="s">
        <v>625</v>
      </c>
      <c r="F190" s="11" t="s">
        <v>222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626</v>
      </c>
      <c r="B191" s="8" t="s">
        <v>627</v>
      </c>
      <c r="C191" s="8" t="s">
        <v>628</v>
      </c>
      <c r="D191" s="8" t="s">
        <v>628</v>
      </c>
      <c r="E191" s="8" t="s">
        <v>181</v>
      </c>
      <c r="F191" s="11" t="s">
        <v>109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629</v>
      </c>
      <c r="B192" s="8" t="s">
        <v>630</v>
      </c>
      <c r="C192" s="8" t="s">
        <v>631</v>
      </c>
      <c r="D192" s="8" t="s">
        <v>632</v>
      </c>
      <c r="E192" s="8" t="s">
        <v>181</v>
      </c>
      <c r="F192" s="11" t="s">
        <v>633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634</v>
      </c>
      <c r="B193" s="8" t="s">
        <v>630</v>
      </c>
      <c r="C193" s="8" t="s">
        <v>631</v>
      </c>
      <c r="D193" s="8" t="s">
        <v>635</v>
      </c>
      <c r="E193" s="8" t="s">
        <v>636</v>
      </c>
      <c r="F193" s="11" t="s">
        <v>633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637</v>
      </c>
      <c r="B194" s="8" t="s">
        <v>630</v>
      </c>
      <c r="C194" s="8" t="s">
        <v>638</v>
      </c>
      <c r="D194" s="8" t="s">
        <v>639</v>
      </c>
      <c r="E194" s="8" t="s">
        <v>640</v>
      </c>
      <c r="F194" s="11" t="s">
        <v>641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642</v>
      </c>
      <c r="B195" s="8" t="s">
        <v>630</v>
      </c>
      <c r="C195" s="8" t="s">
        <v>643</v>
      </c>
      <c r="D195" s="8" t="s">
        <v>644</v>
      </c>
      <c r="E195" s="8" t="s">
        <v>645</v>
      </c>
      <c r="F195" s="11" t="s">
        <v>633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646</v>
      </c>
      <c r="B196" s="8" t="s">
        <v>630</v>
      </c>
      <c r="C196" s="8" t="s">
        <v>643</v>
      </c>
      <c r="D196" s="8" t="s">
        <v>644</v>
      </c>
      <c r="E196" s="8" t="s">
        <v>647</v>
      </c>
      <c r="F196" s="11" t="s">
        <v>633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648</v>
      </c>
      <c r="B197" s="8" t="s">
        <v>630</v>
      </c>
      <c r="C197" s="8" t="s">
        <v>643</v>
      </c>
      <c r="D197" s="8" t="s">
        <v>644</v>
      </c>
      <c r="E197" s="8" t="s">
        <v>649</v>
      </c>
      <c r="F197" s="11" t="s">
        <v>633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650</v>
      </c>
      <c r="B199" s="8" t="s">
        <v>651</v>
      </c>
      <c r="C199" s="8" t="s">
        <v>652</v>
      </c>
      <c r="D199" s="8" t="s">
        <v>653</v>
      </c>
      <c r="E199" s="8" t="s">
        <v>654</v>
      </c>
      <c r="F199" s="11" t="s">
        <v>655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656</v>
      </c>
      <c r="B200" s="8" t="s">
        <v>657</v>
      </c>
      <c r="C200" s="8" t="s">
        <v>658</v>
      </c>
      <c r="D200" s="8" t="s">
        <v>659</v>
      </c>
      <c r="E200" s="8" t="s">
        <v>660</v>
      </c>
      <c r="F200" s="11" t="s">
        <v>661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662</v>
      </c>
      <c r="B201" s="8" t="s">
        <v>657</v>
      </c>
      <c r="C201" s="8" t="s">
        <v>658</v>
      </c>
      <c r="D201" s="8" t="s">
        <v>663</v>
      </c>
      <c r="E201" s="8" t="s">
        <v>664</v>
      </c>
      <c r="F201" s="11" t="s">
        <v>665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666</v>
      </c>
      <c r="B202" s="8" t="s">
        <v>667</v>
      </c>
      <c r="C202" s="8" t="s">
        <v>668</v>
      </c>
      <c r="D202" s="8" t="s">
        <v>669</v>
      </c>
      <c r="E202" s="8" t="s">
        <v>670</v>
      </c>
      <c r="F202" s="11" t="s">
        <v>655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671</v>
      </c>
      <c r="B203" s="8" t="s">
        <v>667</v>
      </c>
      <c r="C203" s="8" t="s">
        <v>672</v>
      </c>
      <c r="D203" s="8" t="s">
        <v>673</v>
      </c>
      <c r="E203" s="8" t="s">
        <v>674</v>
      </c>
      <c r="F203" s="11" t="s">
        <v>655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675</v>
      </c>
      <c r="B204" s="8" t="s">
        <v>667</v>
      </c>
      <c r="C204" s="8" t="s">
        <v>672</v>
      </c>
      <c r="D204" s="8" t="s">
        <v>676</v>
      </c>
      <c r="E204" s="8" t="s">
        <v>670</v>
      </c>
      <c r="F204" s="11" t="s">
        <v>655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677</v>
      </c>
      <c r="B205" s="8" t="s">
        <v>667</v>
      </c>
      <c r="C205" s="8" t="s">
        <v>667</v>
      </c>
      <c r="D205" s="8" t="s">
        <v>678</v>
      </c>
      <c r="E205" s="8" t="s">
        <v>679</v>
      </c>
      <c r="F205" s="11" t="s">
        <v>655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680</v>
      </c>
      <c r="B206" s="8" t="s">
        <v>667</v>
      </c>
      <c r="C206" s="8" t="s">
        <v>681</v>
      </c>
      <c r="D206" s="8" t="s">
        <v>682</v>
      </c>
      <c r="E206" s="8" t="s">
        <v>683</v>
      </c>
      <c r="F206" s="11" t="s">
        <v>655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684</v>
      </c>
      <c r="B207" s="8" t="s">
        <v>667</v>
      </c>
      <c r="C207" s="8" t="s">
        <v>681</v>
      </c>
      <c r="D207" s="8" t="s">
        <v>685</v>
      </c>
      <c r="E207" s="8" t="s">
        <v>686</v>
      </c>
      <c r="F207" s="11" t="s">
        <v>655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687</v>
      </c>
      <c r="B208" s="8" t="s">
        <v>667</v>
      </c>
      <c r="C208" s="8" t="s">
        <v>681</v>
      </c>
      <c r="D208" s="8" t="s">
        <v>688</v>
      </c>
      <c r="E208" s="8" t="s">
        <v>689</v>
      </c>
      <c r="F208" s="11" t="s">
        <v>690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691</v>
      </c>
      <c r="B209" s="8" t="s">
        <v>692</v>
      </c>
      <c r="C209" s="8" t="s">
        <v>693</v>
      </c>
      <c r="D209" s="8" t="s">
        <v>694</v>
      </c>
      <c r="E209" s="8" t="s">
        <v>695</v>
      </c>
      <c r="F209" s="11" t="s">
        <v>655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696</v>
      </c>
      <c r="B210" s="8" t="s">
        <v>692</v>
      </c>
      <c r="C210" s="8" t="s">
        <v>693</v>
      </c>
      <c r="D210" s="8" t="s">
        <v>697</v>
      </c>
      <c r="E210" s="8" t="s">
        <v>698</v>
      </c>
      <c r="F210" s="11" t="s">
        <v>655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699</v>
      </c>
      <c r="B211" s="8" t="s">
        <v>692</v>
      </c>
      <c r="C211" s="8" t="s">
        <v>700</v>
      </c>
      <c r="D211" s="8" t="s">
        <v>701</v>
      </c>
      <c r="E211" s="8" t="s">
        <v>702</v>
      </c>
      <c r="F211" s="11" t="s">
        <v>655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703</v>
      </c>
      <c r="B212" s="8" t="s">
        <v>704</v>
      </c>
      <c r="C212" s="8" t="s">
        <v>704</v>
      </c>
      <c r="D212" s="8" t="s">
        <v>705</v>
      </c>
      <c r="E212" s="8" t="s">
        <v>706</v>
      </c>
      <c r="F212" s="11" t="s">
        <v>707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708</v>
      </c>
      <c r="B213" s="8" t="s">
        <v>704</v>
      </c>
      <c r="C213" s="8" t="s">
        <v>704</v>
      </c>
      <c r="D213" s="8" t="s">
        <v>709</v>
      </c>
      <c r="E213" s="8" t="s">
        <v>710</v>
      </c>
      <c r="F213" s="11" t="s">
        <v>707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711</v>
      </c>
      <c r="B214" s="8" t="s">
        <v>712</v>
      </c>
      <c r="C214" s="8" t="s">
        <v>713</v>
      </c>
      <c r="D214" s="8" t="s">
        <v>714</v>
      </c>
      <c r="E214" s="8" t="s">
        <v>715</v>
      </c>
      <c r="F214" s="11" t="s">
        <v>707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716</v>
      </c>
      <c r="B215" s="8" t="s">
        <v>712</v>
      </c>
      <c r="C215" s="8" t="s">
        <v>713</v>
      </c>
      <c r="D215" s="8" t="s">
        <v>717</v>
      </c>
      <c r="E215" s="8" t="s">
        <v>718</v>
      </c>
      <c r="F215" s="11" t="s">
        <v>707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719</v>
      </c>
      <c r="B216" s="8" t="s">
        <v>712</v>
      </c>
      <c r="C216" s="8" t="s">
        <v>713</v>
      </c>
      <c r="D216" s="8" t="s">
        <v>720</v>
      </c>
      <c r="E216" s="8" t="s">
        <v>721</v>
      </c>
      <c r="F216" s="11" t="s">
        <v>707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722</v>
      </c>
      <c r="B217" s="8" t="s">
        <v>712</v>
      </c>
      <c r="C217" s="8" t="s">
        <v>713</v>
      </c>
      <c r="D217" s="8" t="s">
        <v>723</v>
      </c>
      <c r="E217" s="8" t="s">
        <v>181</v>
      </c>
      <c r="F217" s="11" t="s">
        <v>633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724</v>
      </c>
      <c r="B218" s="8" t="s">
        <v>712</v>
      </c>
      <c r="C218" s="8" t="s">
        <v>713</v>
      </c>
      <c r="D218" s="8" t="s">
        <v>725</v>
      </c>
      <c r="E218" s="8" t="s">
        <v>181</v>
      </c>
      <c r="F218" s="11" t="s">
        <v>633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726</v>
      </c>
      <c r="B219" s="8" t="s">
        <v>712</v>
      </c>
      <c r="C219" s="8" t="s">
        <v>713</v>
      </c>
      <c r="D219" s="8" t="s">
        <v>727</v>
      </c>
      <c r="E219" s="8" t="s">
        <v>181</v>
      </c>
      <c r="F219" s="11" t="s">
        <v>633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728</v>
      </c>
      <c r="B220" s="8" t="s">
        <v>712</v>
      </c>
      <c r="C220" s="8" t="s">
        <v>713</v>
      </c>
      <c r="D220" s="8" t="s">
        <v>729</v>
      </c>
      <c r="E220" s="8" t="s">
        <v>730</v>
      </c>
      <c r="F220" s="11" t="s">
        <v>707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731</v>
      </c>
      <c r="B221" s="8" t="s">
        <v>712</v>
      </c>
      <c r="C221" s="8" t="s">
        <v>713</v>
      </c>
      <c r="D221" s="8" t="s">
        <v>732</v>
      </c>
      <c r="E221" s="8" t="s">
        <v>733</v>
      </c>
      <c r="F221" s="11" t="s">
        <v>707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734</v>
      </c>
      <c r="B222" s="8" t="s">
        <v>712</v>
      </c>
      <c r="C222" s="8" t="s">
        <v>713</v>
      </c>
      <c r="D222" s="8" t="s">
        <v>735</v>
      </c>
      <c r="E222" s="8" t="s">
        <v>733</v>
      </c>
      <c r="F222" s="11" t="s">
        <v>707</v>
      </c>
      <c r="G222" s="18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736</v>
      </c>
      <c r="B223" s="8" t="s">
        <v>712</v>
      </c>
      <c r="C223" s="8" t="s">
        <v>737</v>
      </c>
      <c r="D223" s="8" t="s">
        <v>738</v>
      </c>
      <c r="E223" s="8" t="s">
        <v>739</v>
      </c>
      <c r="F223" s="11" t="s">
        <v>707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740</v>
      </c>
      <c r="B224" s="8" t="s">
        <v>712</v>
      </c>
      <c r="C224" s="8" t="s">
        <v>737</v>
      </c>
      <c r="D224" s="8" t="s">
        <v>741</v>
      </c>
      <c r="E224" s="8" t="s">
        <v>742</v>
      </c>
      <c r="F224" s="11" t="s">
        <v>707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743</v>
      </c>
      <c r="B225" s="8" t="s">
        <v>712</v>
      </c>
      <c r="C225" s="8" t="s">
        <v>737</v>
      </c>
      <c r="D225" s="8" t="s">
        <v>744</v>
      </c>
      <c r="E225" s="8" t="s">
        <v>745</v>
      </c>
      <c r="F225" s="11" t="s">
        <v>746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747</v>
      </c>
      <c r="B226" s="8" t="s">
        <v>712</v>
      </c>
      <c r="C226" s="8" t="s">
        <v>748</v>
      </c>
      <c r="D226" s="8" t="s">
        <v>749</v>
      </c>
      <c r="E226" s="8" t="s">
        <v>750</v>
      </c>
      <c r="F226" s="11" t="s">
        <v>707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751</v>
      </c>
      <c r="B227" s="8" t="s">
        <v>712</v>
      </c>
      <c r="C227" s="8" t="s">
        <v>748</v>
      </c>
      <c r="D227" s="8" t="s">
        <v>752</v>
      </c>
      <c r="E227" s="8" t="s">
        <v>753</v>
      </c>
      <c r="F227" s="11" t="s">
        <v>754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755</v>
      </c>
      <c r="B228" s="8" t="s">
        <v>712</v>
      </c>
      <c r="C228" s="8" t="s">
        <v>748</v>
      </c>
      <c r="D228" s="8" t="s">
        <v>752</v>
      </c>
      <c r="E228" s="8" t="s">
        <v>753</v>
      </c>
      <c r="F228" s="11" t="s">
        <v>655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756</v>
      </c>
      <c r="B229" s="8" t="s">
        <v>712</v>
      </c>
      <c r="C229" s="8" t="s">
        <v>748</v>
      </c>
      <c r="D229" s="8" t="s">
        <v>752</v>
      </c>
      <c r="E229" s="8" t="s">
        <v>757</v>
      </c>
      <c r="F229" s="11" t="s">
        <v>754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758</v>
      </c>
      <c r="B230" s="8" t="s">
        <v>712</v>
      </c>
      <c r="C230" s="8" t="s">
        <v>748</v>
      </c>
      <c r="D230" s="8" t="s">
        <v>752</v>
      </c>
      <c r="E230" s="8" t="s">
        <v>757</v>
      </c>
      <c r="F230" s="11" t="s">
        <v>655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759</v>
      </c>
      <c r="B231" s="8" t="s">
        <v>712</v>
      </c>
      <c r="C231" s="8" t="s">
        <v>748</v>
      </c>
      <c r="D231" s="8" t="s">
        <v>760</v>
      </c>
      <c r="E231" s="8" t="s">
        <v>753</v>
      </c>
      <c r="F231" s="11" t="s">
        <v>754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761</v>
      </c>
      <c r="B232" s="8" t="s">
        <v>712</v>
      </c>
      <c r="C232" s="8" t="s">
        <v>748</v>
      </c>
      <c r="D232" s="8" t="s">
        <v>760</v>
      </c>
      <c r="E232" s="8" t="s">
        <v>753</v>
      </c>
      <c r="F232" s="11" t="s">
        <v>655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762</v>
      </c>
      <c r="B233" s="8" t="s">
        <v>712</v>
      </c>
      <c r="C233" s="8" t="s">
        <v>748</v>
      </c>
      <c r="D233" s="8" t="s">
        <v>760</v>
      </c>
      <c r="E233" s="8" t="s">
        <v>757</v>
      </c>
      <c r="F233" s="11" t="s">
        <v>754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763</v>
      </c>
      <c r="B234" s="8" t="s">
        <v>712</v>
      </c>
      <c r="C234" s="8" t="s">
        <v>748</v>
      </c>
      <c r="D234" s="8" t="s">
        <v>760</v>
      </c>
      <c r="E234" s="8" t="s">
        <v>757</v>
      </c>
      <c r="F234" s="11" t="s">
        <v>655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764</v>
      </c>
      <c r="B235" s="8" t="s">
        <v>712</v>
      </c>
      <c r="C235" s="8" t="s">
        <v>765</v>
      </c>
      <c r="D235" s="8" t="s">
        <v>766</v>
      </c>
      <c r="E235" s="8" t="s">
        <v>767</v>
      </c>
      <c r="F235" s="11" t="s">
        <v>655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768</v>
      </c>
      <c r="B236" s="8" t="s">
        <v>712</v>
      </c>
      <c r="C236" s="8" t="s">
        <v>765</v>
      </c>
      <c r="D236" s="8" t="s">
        <v>766</v>
      </c>
      <c r="E236" s="8" t="s">
        <v>769</v>
      </c>
      <c r="F236" s="11" t="s">
        <v>655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770</v>
      </c>
      <c r="B237" s="8" t="s">
        <v>712</v>
      </c>
      <c r="C237" s="8" t="s">
        <v>765</v>
      </c>
      <c r="D237" s="8" t="s">
        <v>771</v>
      </c>
      <c r="E237" s="8" t="s">
        <v>772</v>
      </c>
      <c r="F237" s="11" t="s">
        <v>655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773</v>
      </c>
      <c r="B238" s="8" t="s">
        <v>712</v>
      </c>
      <c r="C238" s="8" t="s">
        <v>765</v>
      </c>
      <c r="D238" s="8" t="s">
        <v>771</v>
      </c>
      <c r="E238" s="8" t="s">
        <v>774</v>
      </c>
      <c r="F238" s="11" t="s">
        <v>655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775</v>
      </c>
      <c r="B239" s="8" t="s">
        <v>712</v>
      </c>
      <c r="C239" s="8" t="s">
        <v>765</v>
      </c>
      <c r="D239" s="8" t="s">
        <v>776</v>
      </c>
      <c r="E239" s="8" t="s">
        <v>777</v>
      </c>
      <c r="F239" s="11" t="s">
        <v>655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778</v>
      </c>
      <c r="B240" s="8" t="s">
        <v>712</v>
      </c>
      <c r="C240" s="8" t="s">
        <v>765</v>
      </c>
      <c r="D240" s="8" t="s">
        <v>776</v>
      </c>
      <c r="E240" s="8" t="s">
        <v>779</v>
      </c>
      <c r="F240" s="11" t="s">
        <v>655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780</v>
      </c>
      <c r="B241" s="8" t="s">
        <v>712</v>
      </c>
      <c r="C241" s="8" t="s">
        <v>765</v>
      </c>
      <c r="D241" s="8" t="s">
        <v>776</v>
      </c>
      <c r="E241" s="8" t="s">
        <v>781</v>
      </c>
      <c r="F241" s="11" t="s">
        <v>655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782</v>
      </c>
      <c r="B242" s="8" t="s">
        <v>712</v>
      </c>
      <c r="C242" s="8" t="s">
        <v>765</v>
      </c>
      <c r="D242" s="8" t="s">
        <v>776</v>
      </c>
      <c r="E242" s="8" t="s">
        <v>783</v>
      </c>
      <c r="F242" s="11" t="s">
        <v>655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784</v>
      </c>
      <c r="B243" s="8" t="s">
        <v>712</v>
      </c>
      <c r="C243" s="8" t="s">
        <v>785</v>
      </c>
      <c r="D243" s="8" t="s">
        <v>786</v>
      </c>
      <c r="E243" s="8" t="s">
        <v>787</v>
      </c>
      <c r="F243" s="11" t="s">
        <v>655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788</v>
      </c>
      <c r="B244" s="8" t="s">
        <v>712</v>
      </c>
      <c r="C244" s="8" t="s">
        <v>785</v>
      </c>
      <c r="D244" s="8" t="s">
        <v>786</v>
      </c>
      <c r="E244" s="8" t="s">
        <v>789</v>
      </c>
      <c r="F244" s="11" t="s">
        <v>655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790</v>
      </c>
      <c r="B245" s="8" t="s">
        <v>712</v>
      </c>
      <c r="C245" s="8" t="s">
        <v>785</v>
      </c>
      <c r="D245" s="8" t="s">
        <v>786</v>
      </c>
      <c r="E245" s="8" t="s">
        <v>791</v>
      </c>
      <c r="F245" s="11" t="s">
        <v>655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792</v>
      </c>
      <c r="B246" s="8" t="s">
        <v>712</v>
      </c>
      <c r="C246" s="8" t="s">
        <v>785</v>
      </c>
      <c r="D246" s="8" t="s">
        <v>793</v>
      </c>
      <c r="E246" s="8" t="s">
        <v>794</v>
      </c>
      <c r="F246" s="11" t="s">
        <v>655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795</v>
      </c>
      <c r="B247" s="8" t="s">
        <v>712</v>
      </c>
      <c r="C247" s="8" t="s">
        <v>785</v>
      </c>
      <c r="D247" s="8" t="s">
        <v>793</v>
      </c>
      <c r="E247" s="8" t="s">
        <v>796</v>
      </c>
      <c r="F247" s="11" t="s">
        <v>655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797</v>
      </c>
      <c r="B248" s="8" t="s">
        <v>712</v>
      </c>
      <c r="C248" s="8" t="s">
        <v>785</v>
      </c>
      <c r="D248" s="8" t="s">
        <v>793</v>
      </c>
      <c r="E248" s="8" t="s">
        <v>798</v>
      </c>
      <c r="F248" s="11" t="s">
        <v>655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799</v>
      </c>
      <c r="B249" s="8" t="s">
        <v>712</v>
      </c>
      <c r="C249" s="8" t="s">
        <v>785</v>
      </c>
      <c r="D249" s="8" t="s">
        <v>793</v>
      </c>
      <c r="E249" s="8" t="s">
        <v>800</v>
      </c>
      <c r="F249" s="11" t="s">
        <v>655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801</v>
      </c>
      <c r="B250" s="8" t="s">
        <v>712</v>
      </c>
      <c r="C250" s="8" t="s">
        <v>785</v>
      </c>
      <c r="D250" s="8" t="s">
        <v>802</v>
      </c>
      <c r="E250" s="8" t="s">
        <v>803</v>
      </c>
      <c r="F250" s="11" t="s">
        <v>655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804</v>
      </c>
      <c r="B251" s="8" t="s">
        <v>712</v>
      </c>
      <c r="C251" s="8" t="s">
        <v>785</v>
      </c>
      <c r="D251" s="8" t="s">
        <v>802</v>
      </c>
      <c r="E251" s="8" t="s">
        <v>805</v>
      </c>
      <c r="F251" s="11" t="s">
        <v>655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806</v>
      </c>
      <c r="B252" s="8" t="s">
        <v>712</v>
      </c>
      <c r="C252" s="8" t="s">
        <v>785</v>
      </c>
      <c r="D252" s="8" t="s">
        <v>807</v>
      </c>
      <c r="E252" s="8" t="s">
        <v>808</v>
      </c>
      <c r="F252" s="11" t="s">
        <v>655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809</v>
      </c>
      <c r="B253" s="8" t="s">
        <v>712</v>
      </c>
      <c r="C253" s="8" t="s">
        <v>785</v>
      </c>
      <c r="D253" s="8" t="s">
        <v>807</v>
      </c>
      <c r="E253" s="8" t="s">
        <v>810</v>
      </c>
      <c r="F253" s="11" t="s">
        <v>655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811</v>
      </c>
      <c r="B254" s="8" t="s">
        <v>712</v>
      </c>
      <c r="C254" s="8" t="s">
        <v>785</v>
      </c>
      <c r="D254" s="8" t="s">
        <v>812</v>
      </c>
      <c r="E254" s="8" t="s">
        <v>813</v>
      </c>
      <c r="F254" s="11" t="s">
        <v>655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814</v>
      </c>
      <c r="B255" s="8" t="s">
        <v>712</v>
      </c>
      <c r="C255" s="8" t="s">
        <v>785</v>
      </c>
      <c r="D255" s="8" t="s">
        <v>812</v>
      </c>
      <c r="E255" s="8" t="s">
        <v>815</v>
      </c>
      <c r="F255" s="11" t="s">
        <v>655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816</v>
      </c>
      <c r="B256" s="8" t="s">
        <v>712</v>
      </c>
      <c r="C256" s="8" t="s">
        <v>785</v>
      </c>
      <c r="D256" s="8" t="s">
        <v>817</v>
      </c>
      <c r="E256" s="8" t="s">
        <v>818</v>
      </c>
      <c r="F256" s="11" t="s">
        <v>655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819</v>
      </c>
      <c r="B257" s="8" t="s">
        <v>820</v>
      </c>
      <c r="C257" s="8" t="s">
        <v>821</v>
      </c>
      <c r="D257" s="8" t="s">
        <v>822</v>
      </c>
      <c r="E257" s="8" t="s">
        <v>823</v>
      </c>
      <c r="F257" s="11" t="s">
        <v>824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825</v>
      </c>
      <c r="B258" s="8" t="s">
        <v>820</v>
      </c>
      <c r="C258" s="8" t="s">
        <v>821</v>
      </c>
      <c r="D258" s="8" t="s">
        <v>822</v>
      </c>
      <c r="E258" s="8" t="s">
        <v>826</v>
      </c>
      <c r="F258" s="11" t="s">
        <v>827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828</v>
      </c>
      <c r="B259" s="8" t="s">
        <v>820</v>
      </c>
      <c r="C259" s="8" t="s">
        <v>821</v>
      </c>
      <c r="D259" s="8" t="s">
        <v>822</v>
      </c>
      <c r="E259" s="8" t="s">
        <v>829</v>
      </c>
      <c r="F259" s="11" t="s">
        <v>830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831</v>
      </c>
      <c r="B260" s="8" t="s">
        <v>820</v>
      </c>
      <c r="C260" s="8" t="s">
        <v>821</v>
      </c>
      <c r="D260" s="8" t="s">
        <v>822</v>
      </c>
      <c r="E260" s="8" t="s">
        <v>832</v>
      </c>
      <c r="F260" s="11" t="s">
        <v>824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833</v>
      </c>
      <c r="B261" s="8" t="s">
        <v>820</v>
      </c>
      <c r="C261" s="8" t="s">
        <v>821</v>
      </c>
      <c r="D261" s="8" t="s">
        <v>822</v>
      </c>
      <c r="E261" s="8" t="s">
        <v>834</v>
      </c>
      <c r="F261" s="11" t="s">
        <v>827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835</v>
      </c>
      <c r="B262" s="8" t="s">
        <v>820</v>
      </c>
      <c r="C262" s="8" t="s">
        <v>821</v>
      </c>
      <c r="D262" s="8" t="s">
        <v>822</v>
      </c>
      <c r="E262" s="8" t="s">
        <v>836</v>
      </c>
      <c r="F262" s="11" t="s">
        <v>830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837</v>
      </c>
      <c r="B263" s="8" t="s">
        <v>820</v>
      </c>
      <c r="C263" s="8" t="s">
        <v>821</v>
      </c>
      <c r="D263" s="8" t="s">
        <v>822</v>
      </c>
      <c r="E263" s="8" t="s">
        <v>838</v>
      </c>
      <c r="F263" s="11" t="s">
        <v>824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839</v>
      </c>
      <c r="B264" s="8" t="s">
        <v>820</v>
      </c>
      <c r="C264" s="8" t="s">
        <v>821</v>
      </c>
      <c r="D264" s="8" t="s">
        <v>822</v>
      </c>
      <c r="E264" s="8" t="s">
        <v>840</v>
      </c>
      <c r="F264" s="11" t="s">
        <v>827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841</v>
      </c>
      <c r="B265" s="8" t="s">
        <v>820</v>
      </c>
      <c r="C265" s="8" t="s">
        <v>821</v>
      </c>
      <c r="D265" s="8" t="s">
        <v>822</v>
      </c>
      <c r="E265" s="8" t="s">
        <v>842</v>
      </c>
      <c r="F265" s="11" t="s">
        <v>830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843</v>
      </c>
      <c r="B266" s="8" t="s">
        <v>820</v>
      </c>
      <c r="C266" s="8" t="s">
        <v>821</v>
      </c>
      <c r="D266" s="8" t="s">
        <v>822</v>
      </c>
      <c r="E266" s="8" t="s">
        <v>844</v>
      </c>
      <c r="F266" s="11" t="s">
        <v>824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845</v>
      </c>
      <c r="B267" s="8" t="s">
        <v>820</v>
      </c>
      <c r="C267" s="8" t="s">
        <v>821</v>
      </c>
      <c r="D267" s="8" t="s">
        <v>822</v>
      </c>
      <c r="E267" s="8" t="s">
        <v>846</v>
      </c>
      <c r="F267" s="11" t="s">
        <v>827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847</v>
      </c>
      <c r="B268" s="8" t="s">
        <v>820</v>
      </c>
      <c r="C268" s="8" t="s">
        <v>821</v>
      </c>
      <c r="D268" s="8" t="s">
        <v>822</v>
      </c>
      <c r="E268" s="8" t="s">
        <v>848</v>
      </c>
      <c r="F268" s="11" t="s">
        <v>830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849</v>
      </c>
      <c r="B269" s="8" t="s">
        <v>820</v>
      </c>
      <c r="C269" s="8" t="s">
        <v>821</v>
      </c>
      <c r="D269" s="8" t="s">
        <v>850</v>
      </c>
      <c r="E269" s="8" t="s">
        <v>851</v>
      </c>
      <c r="F269" s="11" t="s">
        <v>398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852</v>
      </c>
      <c r="B270" s="8" t="s">
        <v>820</v>
      </c>
      <c r="C270" s="8" t="s">
        <v>821</v>
      </c>
      <c r="D270" s="8" t="s">
        <v>850</v>
      </c>
      <c r="E270" s="8" t="s">
        <v>853</v>
      </c>
      <c r="F270" s="11" t="s">
        <v>398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854</v>
      </c>
      <c r="B271" s="8" t="s">
        <v>820</v>
      </c>
      <c r="C271" s="8" t="s">
        <v>821</v>
      </c>
      <c r="D271" s="8" t="s">
        <v>850</v>
      </c>
      <c r="E271" s="8" t="s">
        <v>855</v>
      </c>
      <c r="F271" s="11" t="s">
        <v>398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856</v>
      </c>
      <c r="B272" s="8" t="s">
        <v>820</v>
      </c>
      <c r="C272" s="8" t="s">
        <v>821</v>
      </c>
      <c r="D272" s="8" t="s">
        <v>850</v>
      </c>
      <c r="E272" s="8" t="s">
        <v>857</v>
      </c>
      <c r="F272" s="11" t="s">
        <v>398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858</v>
      </c>
      <c r="B273" s="8" t="s">
        <v>820</v>
      </c>
      <c r="C273" s="8" t="s">
        <v>821</v>
      </c>
      <c r="D273" s="8" t="s">
        <v>850</v>
      </c>
      <c r="E273" s="8" t="s">
        <v>859</v>
      </c>
      <c r="F273" s="11" t="s">
        <v>398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860</v>
      </c>
      <c r="B274" s="8" t="s">
        <v>820</v>
      </c>
      <c r="C274" s="8" t="s">
        <v>821</v>
      </c>
      <c r="D274" s="8" t="s">
        <v>850</v>
      </c>
      <c r="E274" s="8" t="s">
        <v>861</v>
      </c>
      <c r="F274" s="11" t="s">
        <v>398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862</v>
      </c>
      <c r="B275" s="8" t="s">
        <v>820</v>
      </c>
      <c r="C275" s="8" t="s">
        <v>821</v>
      </c>
      <c r="D275" s="8" t="s">
        <v>850</v>
      </c>
      <c r="E275" s="8" t="s">
        <v>863</v>
      </c>
      <c r="F275" s="11" t="s">
        <v>398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864</v>
      </c>
      <c r="B276" s="8" t="s">
        <v>820</v>
      </c>
      <c r="C276" s="8" t="s">
        <v>821</v>
      </c>
      <c r="D276" s="8" t="s">
        <v>850</v>
      </c>
      <c r="E276" s="8" t="s">
        <v>865</v>
      </c>
      <c r="F276" s="11" t="s">
        <v>398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866</v>
      </c>
      <c r="B277" s="8" t="s">
        <v>820</v>
      </c>
      <c r="C277" s="8" t="s">
        <v>821</v>
      </c>
      <c r="D277" s="8" t="s">
        <v>867</v>
      </c>
      <c r="E277" s="8" t="s">
        <v>868</v>
      </c>
      <c r="F277" s="11" t="s">
        <v>869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870</v>
      </c>
      <c r="B278" s="8" t="s">
        <v>820</v>
      </c>
      <c r="C278" s="8" t="s">
        <v>821</v>
      </c>
      <c r="D278" s="8" t="s">
        <v>867</v>
      </c>
      <c r="E278" s="8" t="s">
        <v>871</v>
      </c>
      <c r="F278" s="11" t="s">
        <v>869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872</v>
      </c>
      <c r="B279" s="8" t="s">
        <v>820</v>
      </c>
      <c r="C279" s="8" t="s">
        <v>821</v>
      </c>
      <c r="D279" s="8" t="s">
        <v>867</v>
      </c>
      <c r="E279" s="8" t="s">
        <v>873</v>
      </c>
      <c r="F279" s="11" t="s">
        <v>869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874</v>
      </c>
      <c r="B280" s="8" t="s">
        <v>820</v>
      </c>
      <c r="C280" s="8" t="s">
        <v>821</v>
      </c>
      <c r="D280" s="8" t="s">
        <v>867</v>
      </c>
      <c r="E280" s="8" t="s">
        <v>875</v>
      </c>
      <c r="F280" s="11" t="s">
        <v>869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876</v>
      </c>
      <c r="B281" s="8" t="s">
        <v>820</v>
      </c>
      <c r="C281" s="8" t="s">
        <v>821</v>
      </c>
      <c r="D281" s="8" t="s">
        <v>867</v>
      </c>
      <c r="E281" s="8" t="s">
        <v>877</v>
      </c>
      <c r="F281" s="11" t="s">
        <v>869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878</v>
      </c>
      <c r="B282" s="8" t="s">
        <v>820</v>
      </c>
      <c r="C282" s="8" t="s">
        <v>821</v>
      </c>
      <c r="D282" s="8" t="s">
        <v>867</v>
      </c>
      <c r="E282" s="8" t="s">
        <v>879</v>
      </c>
      <c r="F282" s="11" t="s">
        <v>869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880</v>
      </c>
      <c r="B284" s="8" t="s">
        <v>881</v>
      </c>
      <c r="C284" s="8" t="s">
        <v>882</v>
      </c>
      <c r="D284" s="8" t="s">
        <v>883</v>
      </c>
      <c r="E284" s="8" t="s">
        <v>884</v>
      </c>
      <c r="F284" s="8" t="s">
        <v>885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886</v>
      </c>
      <c r="B286" s="8" t="s">
        <v>887</v>
      </c>
      <c r="C286" s="8" t="s">
        <v>888</v>
      </c>
      <c r="D286" s="8" t="s">
        <v>889</v>
      </c>
      <c r="E286" s="8" t="s">
        <v>181</v>
      </c>
      <c r="F286" s="8" t="s">
        <v>885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890</v>
      </c>
      <c r="B287" s="8" t="s">
        <v>887</v>
      </c>
      <c r="C287" s="8" t="s">
        <v>888</v>
      </c>
      <c r="D287" s="8" t="s">
        <v>891</v>
      </c>
      <c r="E287" s="8" t="s">
        <v>181</v>
      </c>
      <c r="F287" s="8" t="s">
        <v>885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892</v>
      </c>
      <c r="B288" s="8" t="s">
        <v>887</v>
      </c>
      <c r="C288" s="8" t="s">
        <v>888</v>
      </c>
      <c r="D288" s="8" t="s">
        <v>893</v>
      </c>
      <c r="E288" s="8" t="s">
        <v>181</v>
      </c>
      <c r="F288" s="8" t="s">
        <v>885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894</v>
      </c>
      <c r="B289" s="8" t="s">
        <v>887</v>
      </c>
      <c r="C289" s="8" t="s">
        <v>888</v>
      </c>
      <c r="D289" s="8" t="s">
        <v>54</v>
      </c>
      <c r="E289" s="8" t="s">
        <v>181</v>
      </c>
      <c r="F289" s="8" t="s">
        <v>885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895</v>
      </c>
      <c r="B290" s="8" t="s">
        <v>887</v>
      </c>
      <c r="C290" s="8" t="s">
        <v>888</v>
      </c>
      <c r="D290" s="8" t="s">
        <v>896</v>
      </c>
      <c r="E290" s="8" t="s">
        <v>181</v>
      </c>
      <c r="F290" s="8" t="s">
        <v>885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897</v>
      </c>
      <c r="B291" s="8" t="s">
        <v>887</v>
      </c>
      <c r="C291" s="8" t="s">
        <v>898</v>
      </c>
      <c r="D291" s="8" t="s">
        <v>899</v>
      </c>
      <c r="E291" s="8" t="s">
        <v>900</v>
      </c>
      <c r="F291" s="8" t="s">
        <v>885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901</v>
      </c>
      <c r="B292" s="8" t="s">
        <v>887</v>
      </c>
      <c r="C292" s="8" t="s">
        <v>898</v>
      </c>
      <c r="D292" s="8" t="s">
        <v>899</v>
      </c>
      <c r="E292" s="8" t="s">
        <v>902</v>
      </c>
      <c r="F292" s="8" t="s">
        <v>885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903</v>
      </c>
      <c r="B293" s="8" t="s">
        <v>887</v>
      </c>
      <c r="C293" s="8" t="s">
        <v>898</v>
      </c>
      <c r="D293" s="8" t="s">
        <v>899</v>
      </c>
      <c r="E293" s="8" t="s">
        <v>904</v>
      </c>
      <c r="F293" s="8" t="s">
        <v>885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905</v>
      </c>
      <c r="B294" s="8" t="s">
        <v>887</v>
      </c>
      <c r="C294" s="8" t="s">
        <v>898</v>
      </c>
      <c r="D294" s="8" t="s">
        <v>899</v>
      </c>
      <c r="E294" s="8" t="s">
        <v>906</v>
      </c>
      <c r="F294" s="8" t="s">
        <v>885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907</v>
      </c>
      <c r="B295" s="8" t="s">
        <v>908</v>
      </c>
      <c r="C295" s="8" t="s">
        <v>909</v>
      </c>
      <c r="D295" s="8" t="s">
        <v>910</v>
      </c>
      <c r="E295" s="8" t="s">
        <v>911</v>
      </c>
      <c r="F295" s="8" t="s">
        <v>885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912</v>
      </c>
      <c r="B296" s="8" t="s">
        <v>908</v>
      </c>
      <c r="C296" s="8" t="s">
        <v>909</v>
      </c>
      <c r="D296" s="8" t="s">
        <v>910</v>
      </c>
      <c r="E296" s="8" t="s">
        <v>913</v>
      </c>
      <c r="F296" s="8" t="s">
        <v>885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914</v>
      </c>
      <c r="B297" s="8" t="s">
        <v>908</v>
      </c>
      <c r="C297" s="8" t="s">
        <v>909</v>
      </c>
      <c r="D297" s="8" t="s">
        <v>910</v>
      </c>
      <c r="E297" s="8" t="s">
        <v>915</v>
      </c>
      <c r="F297" s="8" t="s">
        <v>885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916</v>
      </c>
      <c r="B298" s="8" t="s">
        <v>887</v>
      </c>
      <c r="C298" s="8" t="s">
        <v>898</v>
      </c>
      <c r="D298" s="8" t="s">
        <v>917</v>
      </c>
      <c r="E298" s="8" t="s">
        <v>918</v>
      </c>
      <c r="F298" s="8" t="s">
        <v>885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919</v>
      </c>
      <c r="B299" s="8" t="s">
        <v>887</v>
      </c>
      <c r="C299" s="8" t="s">
        <v>898</v>
      </c>
      <c r="D299" s="8" t="s">
        <v>917</v>
      </c>
      <c r="E299" s="8" t="s">
        <v>920</v>
      </c>
      <c r="F299" s="8" t="s">
        <v>885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921</v>
      </c>
      <c r="B300" s="8" t="s">
        <v>887</v>
      </c>
      <c r="C300" s="8" t="s">
        <v>898</v>
      </c>
      <c r="D300" s="8" t="s">
        <v>917</v>
      </c>
      <c r="E300" s="8" t="s">
        <v>922</v>
      </c>
      <c r="F300" s="8" t="s">
        <v>885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923</v>
      </c>
      <c r="B301" s="8" t="s">
        <v>887</v>
      </c>
      <c r="C301" s="8" t="s">
        <v>898</v>
      </c>
      <c r="D301" s="8" t="s">
        <v>917</v>
      </c>
      <c r="E301" s="8" t="s">
        <v>924</v>
      </c>
      <c r="F301" s="8" t="s">
        <v>885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925</v>
      </c>
      <c r="B302" s="8" t="s">
        <v>887</v>
      </c>
      <c r="C302" s="8" t="s">
        <v>898</v>
      </c>
      <c r="D302" s="8" t="s">
        <v>926</v>
      </c>
      <c r="E302" s="8" t="s">
        <v>927</v>
      </c>
      <c r="F302" s="8" t="s">
        <v>885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928</v>
      </c>
      <c r="B303" s="8" t="s">
        <v>887</v>
      </c>
      <c r="C303" s="8" t="s">
        <v>898</v>
      </c>
      <c r="D303" s="8" t="s">
        <v>926</v>
      </c>
      <c r="E303" s="8" t="s">
        <v>929</v>
      </c>
      <c r="F303" s="8" t="s">
        <v>885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930</v>
      </c>
      <c r="B304" s="8" t="s">
        <v>887</v>
      </c>
      <c r="C304" s="8" t="s">
        <v>931</v>
      </c>
      <c r="D304" s="8" t="s">
        <v>932</v>
      </c>
      <c r="E304" s="8" t="s">
        <v>933</v>
      </c>
      <c r="F304" s="8" t="s">
        <v>885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934</v>
      </c>
      <c r="B305" s="8" t="s">
        <v>887</v>
      </c>
      <c r="C305" s="8" t="s">
        <v>931</v>
      </c>
      <c r="D305" s="8" t="s">
        <v>932</v>
      </c>
      <c r="E305" s="8" t="s">
        <v>935</v>
      </c>
      <c r="F305" s="8" t="s">
        <v>885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936</v>
      </c>
      <c r="B306" s="8" t="s">
        <v>887</v>
      </c>
      <c r="C306" s="8" t="s">
        <v>931</v>
      </c>
      <c r="D306" s="8" t="s">
        <v>937</v>
      </c>
      <c r="E306" s="8" t="s">
        <v>937</v>
      </c>
      <c r="F306" s="8" t="s">
        <v>885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938</v>
      </c>
      <c r="B308" s="8" t="s">
        <v>939</v>
      </c>
      <c r="C308" s="8" t="s">
        <v>940</v>
      </c>
      <c r="D308" s="8" t="s">
        <v>941</v>
      </c>
      <c r="E308" s="8" t="s">
        <v>942</v>
      </c>
      <c r="F308" s="8" t="s">
        <v>885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943</v>
      </c>
      <c r="B309" s="8" t="s">
        <v>944</v>
      </c>
      <c r="C309" s="19" t="s">
        <v>945</v>
      </c>
      <c r="D309" s="19" t="s">
        <v>946</v>
      </c>
      <c r="E309" s="19" t="s">
        <v>947</v>
      </c>
      <c r="F309" s="8" t="s">
        <v>885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948</v>
      </c>
      <c r="B310" s="8" t="s">
        <v>944</v>
      </c>
      <c r="C310" s="19" t="s">
        <v>945</v>
      </c>
      <c r="D310" s="19" t="s">
        <v>949</v>
      </c>
      <c r="E310" s="19" t="s">
        <v>947</v>
      </c>
      <c r="F310" s="8" t="s">
        <v>885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950</v>
      </c>
      <c r="B311" s="8" t="s">
        <v>944</v>
      </c>
      <c r="C311" s="19" t="s">
        <v>951</v>
      </c>
      <c r="D311" s="19" t="s">
        <v>952</v>
      </c>
      <c r="E311" s="19" t="s">
        <v>947</v>
      </c>
      <c r="F311" s="8" t="s">
        <v>885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2006-09-21T08:00:00Z</dcterms:created>
  <cp:lastPrinted>2021-01-11T05:48:00Z</cp:lastPrinted>
  <dcterms:modified xsi:type="dcterms:W3CDTF">2023-08-11T13:57:26Z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53BD26F5B5321C7581AE9B64AC39F7E4</vt:lpwstr>
  </property>
  <property fmtid="{D5CDD505-2E9C-101B-9397-08002B2CF9AE}" pid="4" name="KSOReadingLayout">
    <vt:bool>true</vt:bool>
  </property>
</Properties>
</file>