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<sst xmlns="http://schemas.openxmlformats.org/spreadsheetml/2006/main" count="102">
  <si>
    <t>【借款报销单】</t>
  </si>
  <si>
    <t>团号：HMEA-180419-BMC299</t>
  </si>
  <si>
    <t>会议日期：4月19-21日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</si>
  <si>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</si>
  <si>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</si>
  <si>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</si>
  <si>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</si>
  <si>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</si>
  <si>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</si>
  <si>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</si>
  <si>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</si>
  <si>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</si>
  <si>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</si>
  <si>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</si>
  <si>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</si>
  <si>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</si>
  <si>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</si>
  <si>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</si>
  <si>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</si>
  <si>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</si>
  <si>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</si>
  <si>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</si>
  <si>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</si>
  <si>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</si>
  <si>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</si>
  <si>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</si>
  <si>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</si>
  <si>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</si>
  <si>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</si>
  <si>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</si>
  <si>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</si>
  <si>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礼仪费用</t>
  </si>
  <si>
    <t xml:space="preserve">司机,导游不得直接付款,要使用地接间接付款
身份证复印件,收条,签字即可,每人超过800元/人,需要补票或交个人所得税。
</t>
  </si>
  <si>
    <t>摄影师费用</t>
  </si>
  <si>
    <t>礼仪及摄影师午餐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</si>
  <si>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</si>
  <si>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</si>
  <si>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</si>
  <si>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</si>
  <si>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</si>
  <si>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</si>
  <si>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</si>
  <si>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</si>
  <si>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</si>
  <si>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</si>
  <si>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房费差价</t>
  </si>
  <si>
    <t>货拉拉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</si>
  <si>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</si>
  <si>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</si>
  <si>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</si>
  <si>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</si>
  <si>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</si>
  <si>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</si>
  <si>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</si>
  <si>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</si>
  <si>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</si>
  <si>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</si>
  <si>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</si>
  <si>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</si>
  <si>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</si>
  <si>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</si>
  <si>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</si>
  <si>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</si>
  <si>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</si>
  <si>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</si>
  <si>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</si>
  <si>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</si>
  <si>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</si>
  <si>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</si>
  <si>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</si>
  <si>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</si>
  <si>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HMEA-180419-BMC299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</si>
  <si>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</si>
  <si>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</si>
  <si>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</si>
  <si>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</si>
  <si>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</si>
  <si>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</si>
  <si>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</si>
  <si>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</si>
  <si>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</si>
  <si>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</si>
  <si>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公司-酒店</t>
  </si>
  <si>
    <t>酒店-公司</t>
  </si>
  <si>
    <t>公司-宝马</t>
  </si>
  <si>
    <t>宝马-公司</t>
  </si>
  <si>
    <t>地铁站-家</t>
  </si>
  <si>
    <t>家-酒店</t>
  </si>
  <si>
    <t>酒店-家</t>
  </si>
  <si>
    <t>住宿费</t>
  </si>
  <si>
    <t>餐费</t>
  </si>
  <si>
    <t>4月19日，安黎欢，张旭，杨宗霖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</si>
  <si>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</si>
  <si>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</si>
  <si>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</si>
  <si>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</si>
  <si>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</si>
  <si>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</si>
  <si>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</si>
  <si>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</si>
  <si>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</si>
  <si>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4月19-20日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</si>
</sst>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6" fillId="11" borderId="19" applyNumberFormat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19" workbookViewId="0">
      <selection activeCell="I29" sqref="I29"/>
    </sheetView>
  </sheetViews>
  <sheetFormatPr defaultColWidth="9" defaultRowHeight="21" customHeight="1"/>
  <cols>
    <col min="1" max="1" width="9" style="53"/>
    <col min="2" max="2" width="16.75" customWidth="1"/>
    <col min="3" max="3" width="11.625" style="54" customWidth="1"/>
    <col min="5" max="5" width="11.625" customWidth="1"/>
    <col min="6" max="6" width="13.25" customWidth="1"/>
    <col min="7" max="7" width="9.25"/>
    <col min="8" max="8" width="13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95"/>
      <c r="J8" s="96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95"/>
      <c r="J9" s="97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95"/>
      <c r="J10" s="97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95"/>
      <c r="J11" s="97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95"/>
      <c r="J12" s="97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8"/>
      <c r="J13" s="99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95"/>
      <c r="J14" s="96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95"/>
      <c r="J15" s="97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8"/>
      <c r="J16" s="99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95"/>
      <c r="J17" s="100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95"/>
      <c r="J18" s="101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95"/>
      <c r="J19" s="101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95"/>
      <c r="J20" s="101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8"/>
      <c r="J21" s="102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95"/>
      <c r="J22" s="100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95"/>
      <c r="J23" s="101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8"/>
      <c r="J24" s="102"/>
    </row>
    <row r="25" customHeight="1" spans="1:10">
      <c r="A25" s="76">
        <v>5</v>
      </c>
      <c r="B25" s="77" t="s">
        <v>27</v>
      </c>
      <c r="C25" s="78">
        <v>3000</v>
      </c>
      <c r="D25" s="76">
        <v>1</v>
      </c>
      <c r="E25" s="78">
        <f>C25*D25</f>
        <v>3000</v>
      </c>
      <c r="F25" s="65">
        <v>866</v>
      </c>
      <c r="G25" s="65">
        <v>527.5</v>
      </c>
      <c r="H25" s="65">
        <f t="shared" si="0"/>
        <v>1393.5</v>
      </c>
      <c r="I25" s="95"/>
      <c r="J25" s="96" t="s">
        <v>28</v>
      </c>
    </row>
    <row r="26" customHeight="1" spans="1:10">
      <c r="A26" s="79"/>
      <c r="B26" s="80"/>
      <c r="C26" s="81"/>
      <c r="D26" s="79"/>
      <c r="E26" s="81"/>
      <c r="F26" s="65">
        <v>1100</v>
      </c>
      <c r="G26" s="65">
        <v>0</v>
      </c>
      <c r="H26" s="65">
        <f t="shared" ref="H26:H27" si="7">F26+G26</f>
        <v>1100</v>
      </c>
      <c r="I26" s="95"/>
      <c r="J26" s="97"/>
    </row>
    <row r="27" customFormat="1" customHeight="1" spans="1:10">
      <c r="A27" s="82"/>
      <c r="B27" s="83"/>
      <c r="C27" s="84"/>
      <c r="D27" s="82"/>
      <c r="E27" s="84"/>
      <c r="F27" s="65">
        <v>154.3</v>
      </c>
      <c r="G27" s="65">
        <v>0</v>
      </c>
      <c r="H27" s="65">
        <f t="shared" si="7"/>
        <v>154.3</v>
      </c>
      <c r="I27" s="95"/>
      <c r="J27" s="97"/>
    </row>
    <row r="28" s="52" customFormat="1" customHeight="1" spans="1:10">
      <c r="A28" s="67"/>
      <c r="B28" s="68" t="s">
        <v>29</v>
      </c>
      <c r="C28" s="69">
        <f>SUM(C25)</f>
        <v>3000</v>
      </c>
      <c r="D28" s="69">
        <f t="shared" ref="D28:E28" si="8">SUM(D25)</f>
        <v>1</v>
      </c>
      <c r="E28" s="69">
        <f t="shared" si="8"/>
        <v>3000</v>
      </c>
      <c r="F28" s="69">
        <f>SUM(F25:F27)</f>
        <v>2120.3</v>
      </c>
      <c r="G28" s="69">
        <f>SUM(G25:G26)</f>
        <v>527.5</v>
      </c>
      <c r="H28" s="69">
        <f>SUM(H25:H27)</f>
        <v>2647.8</v>
      </c>
      <c r="I28" s="98"/>
      <c r="J28" s="99"/>
    </row>
    <row r="29" customHeight="1" spans="1:10">
      <c r="A29" s="63">
        <v>6</v>
      </c>
      <c r="B29" s="64" t="s">
        <v>30</v>
      </c>
      <c r="C29" s="65">
        <v>5700</v>
      </c>
      <c r="D29" s="66">
        <v>1</v>
      </c>
      <c r="E29" s="65">
        <f t="shared" ref="E28:E46" si="9">C29*D29</f>
        <v>5700</v>
      </c>
      <c r="F29" s="65">
        <v>2700</v>
      </c>
      <c r="G29" s="65">
        <v>0</v>
      </c>
      <c r="H29" s="65">
        <f>F29+G29</f>
        <v>2700</v>
      </c>
      <c r="I29" s="95" t="s">
        <v>31</v>
      </c>
      <c r="J29" s="96" t="s">
        <v>32</v>
      </c>
    </row>
    <row r="30" customHeight="1" spans="1:10">
      <c r="A30" s="63"/>
      <c r="B30" s="64"/>
      <c r="C30" s="65"/>
      <c r="D30" s="66"/>
      <c r="E30" s="65"/>
      <c r="F30" s="65">
        <v>3000</v>
      </c>
      <c r="G30" s="65">
        <v>0</v>
      </c>
      <c r="H30" s="65">
        <f>F30+G30</f>
        <v>3000</v>
      </c>
      <c r="I30" s="95" t="s">
        <v>33</v>
      </c>
      <c r="J30" s="101"/>
    </row>
    <row r="31" customHeight="1" spans="1:10">
      <c r="A31" s="63"/>
      <c r="B31" s="64"/>
      <c r="C31" s="65"/>
      <c r="D31" s="66"/>
      <c r="E31" s="65"/>
      <c r="F31" s="65">
        <v>237.5</v>
      </c>
      <c r="G31" s="65">
        <v>0</v>
      </c>
      <c r="H31" s="65">
        <f>F31+G31</f>
        <v>237.5</v>
      </c>
      <c r="I31" s="95" t="s">
        <v>34</v>
      </c>
      <c r="J31" s="101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>F32+G32</f>
        <v>0</v>
      </c>
      <c r="I32" s="95"/>
      <c r="J32" s="101"/>
    </row>
    <row r="33" s="52" customFormat="1" customHeight="1" spans="1:10">
      <c r="A33" s="67"/>
      <c r="B33" s="68" t="s">
        <v>35</v>
      </c>
      <c r="C33" s="69">
        <f>SUM(C29)</f>
        <v>5700</v>
      </c>
      <c r="D33" s="69">
        <f t="shared" ref="D33:E33" si="10">SUM(D29)</f>
        <v>1</v>
      </c>
      <c r="E33" s="69">
        <f t="shared" si="10"/>
        <v>5700</v>
      </c>
      <c r="F33" s="69">
        <f>SUM(F29:F32)</f>
        <v>5937.5</v>
      </c>
      <c r="G33" s="69">
        <f t="shared" ref="G33:H33" si="11">SUM(G29:G32)</f>
        <v>0</v>
      </c>
      <c r="H33" s="69">
        <f t="shared" si="11"/>
        <v>5937.5</v>
      </c>
      <c r="I33" s="98"/>
      <c r="J33" s="102"/>
    </row>
    <row r="34" customHeight="1" spans="1:10">
      <c r="A34" s="63">
        <v>7</v>
      </c>
      <c r="B34" s="64" t="s">
        <v>36</v>
      </c>
      <c r="C34" s="65">
        <v>600</v>
      </c>
      <c r="D34" s="66">
        <v>1</v>
      </c>
      <c r="E34" s="65">
        <f t="shared" si="9"/>
        <v>600</v>
      </c>
      <c r="F34" s="65">
        <v>0</v>
      </c>
      <c r="G34" s="65">
        <v>0</v>
      </c>
      <c r="H34" s="65">
        <f>F34+G34</f>
        <v>0</v>
      </c>
      <c r="I34" s="95"/>
      <c r="J34" s="103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>F35+G35</f>
        <v>0</v>
      </c>
      <c r="I35" s="95"/>
      <c r="J35" s="104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>F36+G36</f>
        <v>0</v>
      </c>
      <c r="I36" s="95"/>
      <c r="J36" s="104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>F37+G37</f>
        <v>0</v>
      </c>
      <c r="I37" s="95"/>
      <c r="J37" s="104"/>
    </row>
    <row r="38" s="52" customFormat="1" customHeight="1" spans="1:10">
      <c r="A38" s="67"/>
      <c r="B38" s="68" t="s">
        <v>37</v>
      </c>
      <c r="C38" s="69">
        <f>SUM(C34)</f>
        <v>600</v>
      </c>
      <c r="D38" s="69">
        <f t="shared" ref="D38:E38" si="12">SUM(D34)</f>
        <v>1</v>
      </c>
      <c r="E38" s="69">
        <f t="shared" si="12"/>
        <v>600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98"/>
      <c r="J38" s="105"/>
    </row>
    <row r="39" customHeight="1" spans="1:10">
      <c r="A39" s="63">
        <v>8</v>
      </c>
      <c r="B39" s="64" t="s">
        <v>38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>F39+G39</f>
        <v>0</v>
      </c>
      <c r="I39" s="95"/>
      <c r="J39" s="100" t="s">
        <v>39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>F40+G40</f>
        <v>0</v>
      </c>
      <c r="I40" s="95"/>
      <c r="J40" s="101"/>
    </row>
    <row r="41" s="52" customFormat="1" customHeight="1" spans="1:10">
      <c r="A41" s="67"/>
      <c r="B41" s="68" t="s">
        <v>40</v>
      </c>
      <c r="C41" s="69">
        <f>SUM(C39)</f>
        <v>0</v>
      </c>
      <c r="D41" s="69">
        <f t="shared" ref="D41:E41" si="14">SUM(D39)</f>
        <v>0</v>
      </c>
      <c r="E41" s="69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98"/>
      <c r="J41" s="102"/>
    </row>
    <row r="42" customHeight="1" spans="1:10">
      <c r="A42" s="63">
        <v>9</v>
      </c>
      <c r="B42" s="64" t="s">
        <v>41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>F42+G42</f>
        <v>0</v>
      </c>
      <c r="I42" s="95"/>
      <c r="J42" s="96" t="s">
        <v>42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>F43+G43</f>
        <v>0</v>
      </c>
      <c r="I43" s="95"/>
      <c r="J43" s="97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>F44+G44</f>
        <v>0</v>
      </c>
      <c r="I44" s="95"/>
      <c r="J44" s="97"/>
    </row>
    <row r="45" s="52" customFormat="1" customHeight="1" spans="1:10">
      <c r="A45" s="67"/>
      <c r="B45" s="68" t="s">
        <v>43</v>
      </c>
      <c r="C45" s="69">
        <f>SUM(C42)</f>
        <v>0</v>
      </c>
      <c r="D45" s="69">
        <f t="shared" ref="D45:E45" si="16">SUM(D42)</f>
        <v>0</v>
      </c>
      <c r="E45" s="69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98"/>
      <c r="J45" s="99"/>
    </row>
    <row r="46" customHeight="1" spans="1:10">
      <c r="A46" s="70">
        <v>10</v>
      </c>
      <c r="B46" s="64" t="s">
        <v>44</v>
      </c>
      <c r="C46" s="65">
        <v>2700</v>
      </c>
      <c r="D46" s="66">
        <v>1</v>
      </c>
      <c r="E46" s="65">
        <f t="shared" si="9"/>
        <v>2700</v>
      </c>
      <c r="F46" s="65">
        <v>1800</v>
      </c>
      <c r="G46" s="65">
        <v>0</v>
      </c>
      <c r="H46" s="65">
        <f>F46+G46</f>
        <v>1800</v>
      </c>
      <c r="I46" s="95" t="s">
        <v>45</v>
      </c>
      <c r="J46" s="103"/>
    </row>
    <row r="47" customHeight="1" spans="1:10">
      <c r="A47" s="85"/>
      <c r="B47" s="64"/>
      <c r="C47" s="65"/>
      <c r="D47" s="66"/>
      <c r="E47" s="65"/>
      <c r="F47" s="65">
        <v>51</v>
      </c>
      <c r="G47" s="65">
        <v>150</v>
      </c>
      <c r="H47" s="65">
        <f t="shared" ref="H47:H52" si="18">F47+G47</f>
        <v>201</v>
      </c>
      <c r="I47" s="95" t="s">
        <v>46</v>
      </c>
      <c r="J47" s="104"/>
    </row>
    <row r="48" customHeight="1" spans="1:10">
      <c r="A48" s="85"/>
      <c r="B48" s="64"/>
      <c r="C48" s="65"/>
      <c r="D48" s="66"/>
      <c r="E48" s="65"/>
      <c r="F48" s="65">
        <v>71</v>
      </c>
      <c r="G48" s="65">
        <v>0</v>
      </c>
      <c r="H48" s="65">
        <f t="shared" si="18"/>
        <v>71</v>
      </c>
      <c r="I48" s="95" t="s">
        <v>47</v>
      </c>
      <c r="J48" s="104"/>
    </row>
    <row r="49" customHeight="1" spans="1:10">
      <c r="A49" s="85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95"/>
      <c r="J49" s="104"/>
    </row>
    <row r="50" customHeight="1" spans="1:10">
      <c r="A50" s="85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95"/>
      <c r="J50" s="104"/>
    </row>
    <row r="51" customHeight="1" spans="1:10">
      <c r="A51" s="85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95"/>
      <c r="J51" s="104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95"/>
      <c r="J52" s="104"/>
    </row>
    <row r="53" s="52" customFormat="1" customHeight="1" spans="1:10">
      <c r="A53" s="67"/>
      <c r="B53" s="68" t="s">
        <v>48</v>
      </c>
      <c r="C53" s="69">
        <f>SUM(C46)</f>
        <v>2700</v>
      </c>
      <c r="D53" s="69">
        <f t="shared" ref="D53:E53" si="19">SUM(D46)</f>
        <v>1</v>
      </c>
      <c r="E53" s="69">
        <f t="shared" si="19"/>
        <v>2700</v>
      </c>
      <c r="F53" s="69">
        <f>SUM(F46:F52)</f>
        <v>1922</v>
      </c>
      <c r="G53" s="69">
        <f t="shared" ref="G53:H53" si="20">SUM(G46:G52)</f>
        <v>150</v>
      </c>
      <c r="H53" s="69">
        <f t="shared" si="20"/>
        <v>2072</v>
      </c>
      <c r="I53" s="98"/>
      <c r="J53" s="105"/>
    </row>
    <row r="54" customHeight="1" spans="1:10">
      <c r="A54" s="67"/>
      <c r="B54" s="68" t="s">
        <v>49</v>
      </c>
      <c r="C54" s="69">
        <f>SUM(C53,C45,C41,C38,C33,C28,C24,C21,C16,C13)</f>
        <v>12000</v>
      </c>
      <c r="D54" s="69">
        <f t="shared" ref="D54:H54" si="21">SUM(D53,D45,D41,D38,D33,D28,D24,D21,D16,D13)</f>
        <v>4</v>
      </c>
      <c r="E54" s="69">
        <f t="shared" si="21"/>
        <v>12000</v>
      </c>
      <c r="F54" s="69">
        <f t="shared" si="21"/>
        <v>9979.8</v>
      </c>
      <c r="G54" s="69">
        <f t="shared" si="21"/>
        <v>677.5</v>
      </c>
      <c r="H54" s="69">
        <f t="shared" si="21"/>
        <v>10657.3</v>
      </c>
      <c r="I54" s="98"/>
      <c r="J54" s="106"/>
    </row>
    <row r="58" customHeight="1" spans="1:9">
      <c r="A58" s="86" t="s">
        <v>50</v>
      </c>
      <c r="B58" s="87"/>
      <c r="C58" s="88" t="s">
        <v>51</v>
      </c>
      <c r="D58" s="88"/>
      <c r="E58" s="88" t="s">
        <v>52</v>
      </c>
      <c r="F58" s="88"/>
      <c r="G58" s="88" t="s">
        <v>53</v>
      </c>
      <c r="H58" s="88"/>
      <c r="I58" s="107" t="s">
        <v>54</v>
      </c>
    </row>
    <row r="59" customHeight="1" spans="1:9">
      <c r="A59" s="89">
        <f>E54</f>
        <v>12000</v>
      </c>
      <c r="B59" s="90"/>
      <c r="C59" s="90">
        <f>H54</f>
        <v>10657.3</v>
      </c>
      <c r="D59" s="90"/>
      <c r="E59" s="90">
        <f>F54</f>
        <v>9979.8</v>
      </c>
      <c r="F59" s="90"/>
      <c r="G59" s="90">
        <f>G54</f>
        <v>677.5</v>
      </c>
      <c r="H59" s="90"/>
      <c r="I59" s="108">
        <f>A59-C59</f>
        <v>1342.7</v>
      </c>
    </row>
    <row r="61" customHeight="1" spans="1:9">
      <c r="A61" s="91" t="s">
        <v>55</v>
      </c>
      <c r="B61" s="92"/>
      <c r="C61" s="93" t="s">
        <v>56</v>
      </c>
      <c r="D61" s="91"/>
      <c r="E61" s="91" t="s">
        <v>57</v>
      </c>
      <c r="F61" s="91"/>
      <c r="G61" s="91" t="s">
        <v>58</v>
      </c>
      <c r="H61" s="91"/>
      <c r="I61" s="9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N25" sqref="N2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60</v>
      </c>
      <c r="E5" s="6"/>
      <c r="F5" s="7" t="s">
        <v>61</v>
      </c>
      <c r="G5" s="7"/>
      <c r="H5" s="6" t="s">
        <v>62</v>
      </c>
      <c r="I5" s="5"/>
      <c r="J5" s="7" t="s">
        <v>63</v>
      </c>
      <c r="K5" s="36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7"/>
    </row>
    <row r="7" ht="20.1" customHeight="1" spans="2:11">
      <c r="B7" s="8"/>
      <c r="C7" s="9"/>
      <c r="D7" s="10" t="s">
        <v>68</v>
      </c>
      <c r="E7" s="10"/>
      <c r="F7" s="12">
        <v>43191</v>
      </c>
      <c r="G7" s="11"/>
      <c r="H7" s="10" t="s">
        <v>69</v>
      </c>
      <c r="I7" s="38"/>
      <c r="J7" s="39">
        <v>43213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>
        <v>0</v>
      </c>
      <c r="H11" s="26">
        <v>0</v>
      </c>
      <c r="I11" s="42">
        <v>0</v>
      </c>
      <c r="J11" s="43"/>
      <c r="K11" s="44" t="s">
        <v>80</v>
      </c>
    </row>
    <row r="12" ht="20.1" customHeight="1" spans="2:11">
      <c r="B12" s="23">
        <v>2</v>
      </c>
      <c r="C12" s="24"/>
      <c r="D12" s="27"/>
      <c r="E12" s="28" t="s">
        <v>81</v>
      </c>
      <c r="F12" s="28"/>
      <c r="G12" s="26">
        <v>31.69</v>
      </c>
      <c r="H12" s="26">
        <v>31.69</v>
      </c>
      <c r="I12" s="42">
        <v>0</v>
      </c>
      <c r="J12" s="43"/>
      <c r="K12" s="44" t="s">
        <v>82</v>
      </c>
    </row>
    <row r="13" ht="20.1" customHeight="1" spans="2:11">
      <c r="B13" s="23">
        <v>2</v>
      </c>
      <c r="C13" s="24"/>
      <c r="D13" s="27"/>
      <c r="E13" s="28" t="s">
        <v>81</v>
      </c>
      <c r="F13" s="28"/>
      <c r="G13" s="26">
        <v>41.78</v>
      </c>
      <c r="H13" s="26">
        <v>41.78</v>
      </c>
      <c r="I13" s="42">
        <v>0</v>
      </c>
      <c r="J13" s="43"/>
      <c r="K13" s="44" t="s">
        <v>83</v>
      </c>
    </row>
    <row r="14" ht="20.1" customHeight="1" spans="2:11">
      <c r="B14" s="23">
        <v>2</v>
      </c>
      <c r="C14" s="24"/>
      <c r="D14" s="27"/>
      <c r="E14" s="28" t="s">
        <v>81</v>
      </c>
      <c r="F14" s="28"/>
      <c r="G14" s="26">
        <v>9</v>
      </c>
      <c r="H14" s="26">
        <v>9</v>
      </c>
      <c r="I14" s="42">
        <v>0</v>
      </c>
      <c r="J14" s="43"/>
      <c r="K14" s="44" t="s">
        <v>84</v>
      </c>
    </row>
    <row r="15" ht="20.1" customHeight="1" spans="2:11">
      <c r="B15" s="23">
        <v>2</v>
      </c>
      <c r="C15" s="24"/>
      <c r="D15" s="27"/>
      <c r="E15" s="28" t="s">
        <v>81</v>
      </c>
      <c r="F15" s="28"/>
      <c r="G15" s="26">
        <v>12.51</v>
      </c>
      <c r="H15" s="26">
        <v>12.51</v>
      </c>
      <c r="I15" s="42">
        <v>0</v>
      </c>
      <c r="J15" s="43"/>
      <c r="K15" s="44" t="s">
        <v>85</v>
      </c>
    </row>
    <row r="16" ht="20.1" customHeight="1" spans="2:11">
      <c r="B16" s="23">
        <v>2</v>
      </c>
      <c r="C16" s="24"/>
      <c r="D16" s="27"/>
      <c r="E16" s="28" t="s">
        <v>81</v>
      </c>
      <c r="F16" s="28"/>
      <c r="G16" s="26">
        <v>30.83</v>
      </c>
      <c r="H16" s="26">
        <v>30.83</v>
      </c>
      <c r="I16" s="42">
        <v>0</v>
      </c>
      <c r="J16" s="43"/>
      <c r="K16" s="44" t="s">
        <v>83</v>
      </c>
    </row>
    <row r="17" ht="20.1" customHeight="1" spans="2:11">
      <c r="B17" s="23">
        <v>2</v>
      </c>
      <c r="C17" s="24"/>
      <c r="D17" s="27"/>
      <c r="E17" s="28" t="s">
        <v>81</v>
      </c>
      <c r="F17" s="28"/>
      <c r="G17" s="26">
        <v>22.2</v>
      </c>
      <c r="H17" s="26">
        <v>22.2</v>
      </c>
      <c r="I17" s="42">
        <v>0</v>
      </c>
      <c r="J17" s="43"/>
      <c r="K17" s="44" t="s">
        <v>86</v>
      </c>
    </row>
    <row r="18" ht="20.1" customHeight="1" spans="2:11">
      <c r="B18" s="23">
        <v>2</v>
      </c>
      <c r="C18" s="24"/>
      <c r="D18" s="27"/>
      <c r="E18" s="28" t="s">
        <v>81</v>
      </c>
      <c r="F18" s="28"/>
      <c r="G18" s="26">
        <v>146.2</v>
      </c>
      <c r="H18" s="26">
        <v>146.2</v>
      </c>
      <c r="I18" s="42">
        <v>0</v>
      </c>
      <c r="J18" s="43"/>
      <c r="K18" s="44" t="s">
        <v>87</v>
      </c>
    </row>
    <row r="19" ht="20.1" customHeight="1" spans="2:11">
      <c r="B19" s="23">
        <v>2</v>
      </c>
      <c r="C19" s="24"/>
      <c r="D19" s="27"/>
      <c r="E19" s="28" t="s">
        <v>81</v>
      </c>
      <c r="F19" s="28"/>
      <c r="G19" s="26">
        <v>129.5</v>
      </c>
      <c r="H19" s="26">
        <v>129.5</v>
      </c>
      <c r="I19" s="42">
        <v>0</v>
      </c>
      <c r="J19" s="43"/>
      <c r="K19" s="44" t="s">
        <v>88</v>
      </c>
    </row>
    <row r="20" ht="20.1" customHeight="1" spans="2:11">
      <c r="B20" s="23">
        <v>3</v>
      </c>
      <c r="C20" s="24"/>
      <c r="D20" s="27"/>
      <c r="E20" s="23" t="s">
        <v>89</v>
      </c>
      <c r="F20" s="24"/>
      <c r="G20" s="26">
        <v>0</v>
      </c>
      <c r="H20" s="26">
        <v>0</v>
      </c>
      <c r="I20" s="42">
        <v>0</v>
      </c>
      <c r="J20" s="43"/>
      <c r="K20" s="44" t="s">
        <v>80</v>
      </c>
    </row>
    <row r="21" ht="20.1" customHeight="1" spans="2:11">
      <c r="B21" s="23">
        <v>4</v>
      </c>
      <c r="C21" s="24"/>
      <c r="D21" s="27"/>
      <c r="E21" s="23" t="s">
        <v>90</v>
      </c>
      <c r="F21" s="24"/>
      <c r="G21" s="26">
        <v>127</v>
      </c>
      <c r="H21" s="26">
        <v>0</v>
      </c>
      <c r="I21" s="42">
        <v>127</v>
      </c>
      <c r="J21" s="43"/>
      <c r="K21" s="44" t="s">
        <v>91</v>
      </c>
    </row>
    <row r="22" ht="20.1" customHeight="1" spans="2:11">
      <c r="B22" s="23">
        <v>5</v>
      </c>
      <c r="C22" s="24"/>
      <c r="D22" s="25" t="s">
        <v>44</v>
      </c>
      <c r="E22" s="28"/>
      <c r="F22" s="28"/>
      <c r="G22" s="26">
        <v>0</v>
      </c>
      <c r="H22" s="26">
        <v>0</v>
      </c>
      <c r="I22" s="42">
        <v>0</v>
      </c>
      <c r="J22" s="43"/>
      <c r="K22" s="44"/>
    </row>
    <row r="23" ht="20.1" customHeight="1" spans="2:11">
      <c r="B23" s="23">
        <v>6</v>
      </c>
      <c r="C23" s="24"/>
      <c r="D23" s="27"/>
      <c r="E23" s="28"/>
      <c r="F23" s="28"/>
      <c r="G23" s="26">
        <v>0</v>
      </c>
      <c r="H23" s="26">
        <v>0</v>
      </c>
      <c r="I23" s="42">
        <v>0</v>
      </c>
      <c r="J23" s="43"/>
      <c r="K23" s="44"/>
    </row>
    <row r="24" ht="20.1" customHeight="1" spans="2:11">
      <c r="B24" s="23">
        <v>7</v>
      </c>
      <c r="C24" s="24"/>
      <c r="D24" s="29"/>
      <c r="E24" s="28"/>
      <c r="F24" s="28"/>
      <c r="G24" s="26">
        <v>0</v>
      </c>
      <c r="H24" s="26">
        <v>0</v>
      </c>
      <c r="I24" s="42">
        <v>0</v>
      </c>
      <c r="J24" s="43"/>
      <c r="K24" s="44"/>
    </row>
    <row r="25" ht="20.1" customHeight="1" spans="2:11">
      <c r="B25" s="20" t="s">
        <v>49</v>
      </c>
      <c r="C25" s="30"/>
      <c r="D25" s="30"/>
      <c r="E25" s="30"/>
      <c r="F25" s="21"/>
      <c r="G25" s="31">
        <f>SUM(G11:G24)</f>
        <v>550.71</v>
      </c>
      <c r="H25" s="31">
        <f>SUM(H11:H24)</f>
        <v>423.71</v>
      </c>
      <c r="I25" s="45">
        <f>SUM(I11:J24)</f>
        <v>127</v>
      </c>
      <c r="J25" s="46"/>
      <c r="K25" s="4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48"/>
      <c r="K26" s="17"/>
    </row>
    <row r="27" ht="20.1" customHeight="1" spans="2:11">
      <c r="B27" s="22" t="s">
        <v>75</v>
      </c>
      <c r="C27" s="22"/>
      <c r="D27" s="22"/>
      <c r="E27" s="22"/>
      <c r="F27" s="22"/>
      <c r="G27" s="22" t="s">
        <v>92</v>
      </c>
      <c r="H27" s="22"/>
      <c r="I27" s="22"/>
      <c r="J27" s="22"/>
      <c r="K27" s="22" t="s">
        <v>93</v>
      </c>
    </row>
    <row r="28" ht="20.1" customHeight="1" spans="2:11">
      <c r="B28" s="32">
        <f>H25</f>
        <v>423.71</v>
      </c>
      <c r="C28" s="32"/>
      <c r="D28" s="32"/>
      <c r="E28" s="32"/>
      <c r="F28" s="32"/>
      <c r="G28" s="32">
        <f>I25</f>
        <v>127</v>
      </c>
      <c r="H28" s="32"/>
      <c r="I28" s="32"/>
      <c r="J28" s="32"/>
      <c r="K28" s="49">
        <f>SUM(B28:J28)</f>
        <v>550.71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94</v>
      </c>
      <c r="C30" s="17"/>
      <c r="D30" s="17"/>
      <c r="E30" s="17"/>
      <c r="F30" s="17" t="s">
        <v>56</v>
      </c>
      <c r="G30" s="17" t="s">
        <v>95</v>
      </c>
      <c r="H30" s="17"/>
      <c r="I30" s="17"/>
      <c r="J30" s="17" t="s">
        <v>58</v>
      </c>
      <c r="K30" s="17"/>
    </row>
    <row r="33" ht="18.75" spans="1:11">
      <c r="A33" s="2" t="s">
        <v>96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60</v>
      </c>
      <c r="E35" s="6"/>
      <c r="F35" s="7" t="str">
        <f>F5</f>
        <v>安黎欢</v>
      </c>
      <c r="G35" s="7"/>
      <c r="H35" s="6" t="s">
        <v>62</v>
      </c>
      <c r="I35" s="5"/>
      <c r="J35" s="7" t="str">
        <f>J5</f>
        <v>项目经理</v>
      </c>
      <c r="K35" s="36"/>
    </row>
    <row r="36" ht="20.1" customHeight="1" spans="2:11">
      <c r="B36" s="8"/>
      <c r="C36" s="9"/>
      <c r="D36" s="10" t="s">
        <v>64</v>
      </c>
      <c r="E36" s="10"/>
      <c r="F36" s="11" t="str">
        <f>F6</f>
        <v>北京</v>
      </c>
      <c r="G36" s="11"/>
      <c r="H36" s="10" t="s">
        <v>66</v>
      </c>
      <c r="I36" s="9"/>
      <c r="J36" s="11" t="str">
        <f>J6</f>
        <v>业务6组</v>
      </c>
      <c r="K36" s="37"/>
    </row>
    <row r="37" ht="20.1" customHeight="1" spans="2:11">
      <c r="B37" s="8"/>
      <c r="C37" s="9"/>
      <c r="D37" s="10" t="s">
        <v>68</v>
      </c>
      <c r="E37" s="10"/>
      <c r="F37" s="11">
        <f>F7</f>
        <v>43191</v>
      </c>
      <c r="G37" s="11"/>
      <c r="H37" s="10" t="s">
        <v>69</v>
      </c>
      <c r="I37" s="38"/>
      <c r="J37" s="11">
        <f>J7</f>
        <v>43213</v>
      </c>
      <c r="K37" s="37"/>
    </row>
    <row r="38" ht="20.1" customHeight="1" spans="2:11">
      <c r="B38" s="13"/>
      <c r="C38" s="14"/>
      <c r="D38" s="15"/>
      <c r="E38" s="15"/>
      <c r="F38" s="16"/>
      <c r="G38" s="16"/>
      <c r="H38" s="15" t="s">
        <v>70</v>
      </c>
      <c r="I38" s="40"/>
      <c r="J38" s="16" t="str">
        <f>J8</f>
        <v>HMEA-180419-BMC299</v>
      </c>
      <c r="K38" s="41"/>
    </row>
    <row r="39" ht="20.1" customHeight="1"/>
    <row r="40" ht="20.1" customHeight="1" spans="2:11">
      <c r="B40" s="28"/>
      <c r="C40" s="28"/>
      <c r="D40" s="33" t="s">
        <v>97</v>
      </c>
      <c r="E40" s="28" t="s">
        <v>98</v>
      </c>
      <c r="F40" s="28"/>
      <c r="G40" s="26" t="s">
        <v>99</v>
      </c>
      <c r="H40" s="26" t="s">
        <v>100</v>
      </c>
      <c r="I40" s="26" t="s">
        <v>49</v>
      </c>
      <c r="J40" s="26"/>
      <c r="K40" s="50" t="s">
        <v>77</v>
      </c>
    </row>
    <row r="41" ht="20.1" customHeight="1" spans="2:11">
      <c r="B41" s="28">
        <v>1</v>
      </c>
      <c r="C41" s="28"/>
      <c r="D41" s="34" t="s">
        <v>65</v>
      </c>
      <c r="E41" s="28" t="s">
        <v>101</v>
      </c>
      <c r="F41" s="28"/>
      <c r="G41" s="26">
        <v>100</v>
      </c>
      <c r="H41" s="26">
        <v>2</v>
      </c>
      <c r="I41" s="42">
        <f>G41*H41</f>
        <v>200</v>
      </c>
      <c r="J41" s="43"/>
      <c r="K41" s="51"/>
    </row>
    <row r="42" ht="20.1" customHeight="1" spans="2:11">
      <c r="B42" s="28">
        <v>2</v>
      </c>
      <c r="C42" s="28"/>
      <c r="D42" s="34"/>
      <c r="E42" s="28"/>
      <c r="F42" s="28"/>
      <c r="G42" s="26">
        <v>0</v>
      </c>
      <c r="H42" s="26">
        <v>2</v>
      </c>
      <c r="I42" s="42">
        <f t="shared" ref="I42:I43" si="0">G42*H42</f>
        <v>0</v>
      </c>
      <c r="J42" s="43"/>
      <c r="K42" s="51"/>
    </row>
    <row r="43" ht="20.1" customHeight="1" spans="2:11">
      <c r="B43" s="28">
        <v>3</v>
      </c>
      <c r="C43" s="28"/>
      <c r="D43" s="34"/>
      <c r="E43" s="28"/>
      <c r="F43" s="28"/>
      <c r="G43" s="26">
        <v>0</v>
      </c>
      <c r="H43" s="26">
        <v>2</v>
      </c>
      <c r="I43" s="42">
        <f t="shared" si="0"/>
        <v>0</v>
      </c>
      <c r="J43" s="43"/>
      <c r="K43" s="51"/>
    </row>
    <row r="44" ht="20.1" customHeight="1" spans="2:11">
      <c r="B44" s="20" t="s">
        <v>49</v>
      </c>
      <c r="C44" s="30"/>
      <c r="D44" s="30"/>
      <c r="E44" s="30"/>
      <c r="F44" s="21"/>
      <c r="G44" s="31"/>
      <c r="H44" s="31">
        <f>SUM(H26:H43)</f>
        <v>6</v>
      </c>
      <c r="I44" s="45">
        <f>SUM(I41:J43)</f>
        <v>200</v>
      </c>
      <c r="J44" s="46"/>
      <c r="K44" s="47"/>
    </row>
    <row r="45" ht="20.1" customHeight="1" spans="2:11">
      <c r="B45" s="17" t="s">
        <v>94</v>
      </c>
      <c r="C45" s="17"/>
      <c r="D45" s="17"/>
      <c r="E45" s="17"/>
      <c r="F45" s="17" t="s">
        <v>56</v>
      </c>
      <c r="G45" s="17" t="s">
        <v>95</v>
      </c>
      <c r="H45" s="17"/>
      <c r="I45" s="17"/>
      <c r="J45" s="17" t="s">
        <v>58</v>
      </c>
      <c r="K45" s="17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沫沫~纞</cp:lastModifiedBy>
  <dcterms:created xsi:type="dcterms:W3CDTF">2014-04-15T08:52:00Z</dcterms:created>
  <cp:lastPrinted>2017-12-18T03:41:00Z</cp:lastPrinted>
  <dcterms:modified xsi:type="dcterms:W3CDTF">2018-04-23T03:54:56Z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