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5" rupBuild="26327"/>
  <workbookPr/>
  <mc:AlternateContent xmlns:mc="http://schemas.openxmlformats.org/markup-compatibility/2006">
    <mc:Choice Requires="x15">
      <x15ac:absPath xmlns:x15ac="http://schemas.microsoft.com/office/spreadsheetml/2010/11/ac" url="D:\1BMW\培训学院Jessica_西安_售后年会\报价PO结算\"/>
    </mc:Choice>
  </mc:AlternateContent>
  <xr:revisionPtr revIDLastSave="0" documentId="13_ncr:1_{2E30CF6C-D144-48F9-A7A9-B297E63E6E80}" xr6:coauthVersionLast="47" xr6:coauthVersionMax="47" xr10:uidLastSave="{00000000-0000-0000-0000-000000000000}"/>
  <bookViews>
    <workbookView xWindow="-108" yWindow="-108" windowWidth="23256" windowHeight="14616" activeTab="1" xr2:uid="{00000000-000D-0000-FFFF-FFFF00000000}"/>
  </bookViews>
  <sheets>
    <sheet name="Summary" sheetId="20" r:id="rId1"/>
    <sheet name="Standard Conference Small " sheetId="21" r:id="rId2"/>
  </sheets>
  <definedNames>
    <definedName name="_xlnm.Print_Area" localSheetId="1">'Standard Conference Small '!#REF!</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L11" i="21" l="1"/>
  <c r="L13" i="21"/>
  <c r="L12" i="21"/>
  <c r="M41" i="21"/>
  <c r="M73" i="21"/>
  <c r="M74" i="21" s="1"/>
  <c r="M75" i="21" s="1"/>
  <c r="M67" i="21"/>
  <c r="M66" i="21"/>
  <c r="M61" i="21"/>
  <c r="M62" i="21"/>
  <c r="M63" i="21"/>
  <c r="M64" i="21"/>
  <c r="M60" i="21"/>
  <c r="M59" i="21"/>
  <c r="M57" i="21"/>
  <c r="M49" i="21"/>
  <c r="M48" i="21"/>
  <c r="M47" i="21"/>
  <c r="M40" i="21"/>
  <c r="M39" i="21"/>
  <c r="M38" i="21"/>
  <c r="M37" i="21"/>
  <c r="M36" i="21"/>
  <c r="M35" i="21"/>
  <c r="M34" i="21"/>
  <c r="M29" i="21"/>
  <c r="M30" i="21"/>
  <c r="M31" i="21"/>
  <c r="M28" i="21"/>
  <c r="M21" i="21"/>
  <c r="M20" i="21"/>
  <c r="M22" i="21" s="1"/>
  <c r="M23" i="21" s="1"/>
  <c r="M12" i="21"/>
  <c r="M13" i="21"/>
  <c r="M11" i="21"/>
  <c r="M7" i="21"/>
  <c r="M8" i="21"/>
  <c r="M6" i="21"/>
  <c r="M9" i="21" s="1"/>
  <c r="B74" i="21"/>
  <c r="L73" i="21"/>
  <c r="L74" i="21" s="1"/>
  <c r="L75" i="21" s="1"/>
  <c r="L67" i="21"/>
  <c r="L66" i="21"/>
  <c r="L64" i="21"/>
  <c r="L63" i="21"/>
  <c r="L62" i="21"/>
  <c r="L61" i="21"/>
  <c r="L60" i="21"/>
  <c r="L59" i="21"/>
  <c r="L57" i="21"/>
  <c r="L49" i="21"/>
  <c r="L48" i="21"/>
  <c r="L47" i="21"/>
  <c r="L41" i="21"/>
  <c r="L40" i="21"/>
  <c r="L39" i="21"/>
  <c r="L38" i="21"/>
  <c r="L37" i="21"/>
  <c r="L36" i="21"/>
  <c r="L35" i="21"/>
  <c r="L34" i="21"/>
  <c r="L33" i="21"/>
  <c r="L31" i="21"/>
  <c r="L30" i="21"/>
  <c r="L29" i="21"/>
  <c r="L28" i="21"/>
  <c r="L21" i="21"/>
  <c r="L20" i="21"/>
  <c r="L22" i="21" s="1"/>
  <c r="L23" i="21" s="1"/>
  <c r="L8" i="21"/>
  <c r="L7" i="21"/>
  <c r="L6" i="21"/>
  <c r="L34" i="20"/>
  <c r="L33" i="20"/>
  <c r="L32" i="20"/>
  <c r="L9" i="21" l="1"/>
  <c r="L42" i="21"/>
  <c r="L68" i="21"/>
  <c r="L14" i="21"/>
  <c r="M32" i="21"/>
  <c r="M42" i="21"/>
  <c r="M43" i="21" s="1"/>
  <c r="L50" i="21"/>
  <c r="L51" i="21" s="1"/>
  <c r="L32" i="21"/>
  <c r="L43" i="21" s="1"/>
  <c r="M50" i="21"/>
  <c r="M51" i="21" s="1"/>
  <c r="M68" i="21"/>
  <c r="L15" i="21"/>
  <c r="M14" i="21"/>
  <c r="M15" i="21" s="1"/>
  <c r="L2" i="21" l="1"/>
  <c r="M2" i="21"/>
  <c r="L25" i="20" s="1"/>
  <c r="L30" i="20" s="1"/>
  <c r="L31" i="20" s="1"/>
  <c r="L35" i="20" s="1"/>
</calcChain>
</file>

<file path=xl/sharedStrings.xml><?xml version="1.0" encoding="utf-8"?>
<sst xmlns="http://schemas.openxmlformats.org/spreadsheetml/2006/main" count="299" uniqueCount="218">
  <si>
    <t>Company Information and Offer Summary(English Only)</t>
  </si>
  <si>
    <t xml:space="preserve">Project Name: </t>
  </si>
  <si>
    <t>2023BMW培训学院年会</t>
  </si>
  <si>
    <t>Quotation Date:</t>
  </si>
  <si>
    <t>2023.04.07</t>
  </si>
  <si>
    <t>Quotation Version Nr.:</t>
  </si>
  <si>
    <t>2nd</t>
  </si>
  <si>
    <t xml:space="preserve">Supplier Company Information  </t>
  </si>
  <si>
    <t>Company Name</t>
  </si>
  <si>
    <t>康辉集团北京国际会议展览有限公司</t>
  </si>
  <si>
    <t>Contact Person</t>
  </si>
  <si>
    <t>Name</t>
  </si>
  <si>
    <t>可</t>
  </si>
  <si>
    <t>Surname</t>
  </si>
  <si>
    <t>马</t>
  </si>
  <si>
    <t>Position</t>
  </si>
  <si>
    <t>总监</t>
  </si>
  <si>
    <t>Phone</t>
  </si>
  <si>
    <t>Fax</t>
  </si>
  <si>
    <t>无</t>
  </si>
  <si>
    <t>E-mail</t>
  </si>
  <si>
    <t>make@cct.cn</t>
  </si>
  <si>
    <t>Offer Summary</t>
  </si>
  <si>
    <t>Xian</t>
  </si>
  <si>
    <t>Net Price  (subtotal)净值</t>
  </si>
  <si>
    <t>A</t>
  </si>
  <si>
    <t>Culture Construction Fee文化事业建设费, if any</t>
  </si>
  <si>
    <t>B</t>
  </si>
  <si>
    <t>UMCT/ES/LES城建税/教育费附加/本地教育费附加</t>
  </si>
  <si>
    <t>C</t>
  </si>
  <si>
    <t>River Management Fee河道管理费, if any</t>
  </si>
  <si>
    <t>D</t>
  </si>
  <si>
    <t>Others, if any, please specify其他，如有，请列明</t>
  </si>
  <si>
    <t>E</t>
  </si>
  <si>
    <t>Net Price (incl. all surcharges)含杂费的净值</t>
  </si>
  <si>
    <t>F=sum(A:E)</t>
  </si>
  <si>
    <t>VAT (0%/2%/3%/4%/6%/11%/13%/17%)增值税</t>
  </si>
  <si>
    <t>NSC PARTS(net)</t>
  </si>
  <si>
    <t>BBA PARTS(net)</t>
  </si>
  <si>
    <t>Business Tax (3%/5%)营业税</t>
  </si>
  <si>
    <t>NA</t>
  </si>
  <si>
    <t>Total Price (&gt;=Invoice Amount)含税总金额</t>
  </si>
  <si>
    <r>
      <rPr>
        <b/>
        <u/>
        <sz val="12"/>
        <color indexed="10"/>
        <rFont val="BMWTypeRegular"/>
        <family val="1"/>
      </rPr>
      <t>Instruction</t>
    </r>
    <r>
      <rPr>
        <b/>
        <sz val="12"/>
        <color rgb="FFFF0000"/>
        <rFont val="BMWTypeRegular"/>
        <family val="1"/>
      </rPr>
      <t>:</t>
    </r>
  </si>
  <si>
    <t xml:space="preserve">* Please note this quotation must include all items stating in relevant proposal.              </t>
  </si>
  <si>
    <t xml:space="preserve">* Please include your company letterhead in all quotation sheets.                                       </t>
  </si>
  <si>
    <t>* Please check and make sure all calculation formulas are correct.</t>
  </si>
  <si>
    <t xml:space="preserve">* Only PDF quote is valid. </t>
  </si>
  <si>
    <t>* Final quote must be provided with signature and company chop.</t>
  </si>
  <si>
    <t>Applicant:______________________</t>
  </si>
  <si>
    <t>Approval:</t>
  </si>
  <si>
    <t>____________________________________________________________</t>
  </si>
  <si>
    <t>特别提醒</t>
  </si>
  <si>
    <t>此表格计算逻辑是从总值倒推出净值，请严格按逻辑填写，确保含税总金额等于增值税/营业税加含杂费的净值。</t>
  </si>
  <si>
    <t>如有四舍五入的差异，请将差异挤到净值里。</t>
  </si>
  <si>
    <t>此外，您不得填写固定的含杂费的净值，增值税和营业税额。我们在这些单元格里设定了公式，请选择相应税率，这些数字将自动计算。</t>
  </si>
  <si>
    <t xml:space="preserve">文化事业建设费只适用于提供广告服务的企业,凡不包括广告设计企业, 应缴费额=计费销售额×3%
</t>
  </si>
  <si>
    <t>计费销售额为纳税人提供广告服务取得的全部含税价款和价外费用，减除支付给其他广告公司或广告发布者的含税广告发布费后的余额。</t>
  </si>
  <si>
    <t>城建税/教育费附加/本地教育费附加全国统一税率是应纳增值税/消费税/营业税之和的12%.</t>
  </si>
  <si>
    <t>因此,此三费总合不得超过表格里应纳增值税/营业税额的12%.</t>
  </si>
  <si>
    <t>如有任何特殊税种未列示在上述表格里,请具体表明税目和计算公式.</t>
  </si>
  <si>
    <t>Special Reminder</t>
  </si>
  <si>
    <t>This form's logic is calculated from Total Price to Net Price.  Please follow this logic strictly to ensure that the total price equals to the VAT/BT plus net price including all surcharges.  If there is any rounding difference, please put the difference into Net Price.</t>
  </si>
  <si>
    <t>Besides, you cannot enter the fixed figure in Net Price (incl. all surchares), VAT, BT, because we set up the formula there.  Please select the tax rate and the figures will be calculated automatically.</t>
  </si>
  <si>
    <t>Culture Construction Fee only applies to the advertisement industry, excluding advertisement design companies.</t>
  </si>
  <si>
    <t>Culture Construction Fee = Billed sales amount x 3%</t>
  </si>
  <si>
    <t>Billed sales amount is the balance of all prices including tax and ex-price charges obtained by a taxpayer from the provision of advertising services minus advertising release fees, including tax paid to other advertising companies or advertising releasers.</t>
  </si>
  <si>
    <t>Thetotal  tax rate for UMCT/ES/LES is 12% on VAT/BT/CT payable nationwide.</t>
  </si>
  <si>
    <t>There4fore, please ensure that your UMCT/ES/LES total amount is less than 12% of the VAT/BT payable in this form.</t>
  </si>
  <si>
    <t>if there is any special tax not included in this form, please specify the type and calculation method.</t>
  </si>
  <si>
    <t>No.</t>
  </si>
  <si>
    <t>Item</t>
  </si>
  <si>
    <t>Unit</t>
  </si>
  <si>
    <t xml:space="preserve">Number of time </t>
  </si>
  <si>
    <t>Quantity/Time</t>
  </si>
  <si>
    <t>Days</t>
  </si>
  <si>
    <t>Unit price</t>
  </si>
  <si>
    <t>Sum</t>
  </si>
  <si>
    <t>Detailed Work load/ Comments / Deliverables</t>
  </si>
  <si>
    <t xml:space="preserve">Agency Fees </t>
  </si>
  <si>
    <t>Agency Fees (Preparation)</t>
  </si>
  <si>
    <t>I A 1</t>
  </si>
  <si>
    <t>Account Director</t>
  </si>
  <si>
    <t>pax/day</t>
  </si>
  <si>
    <t>I A 2</t>
  </si>
  <si>
    <t>Creative Director</t>
  </si>
  <si>
    <t>I A 3</t>
  </si>
  <si>
    <t>DTP / 2 D / 3 D Designer</t>
  </si>
  <si>
    <t>I A</t>
  </si>
  <si>
    <t>Sub-Total Agency Fees (Preparation)</t>
  </si>
  <si>
    <t>Agency Fees (On site)</t>
  </si>
  <si>
    <t>I B 1</t>
  </si>
  <si>
    <t>Account Manager</t>
  </si>
  <si>
    <t>I B 2</t>
  </si>
  <si>
    <r>
      <rPr>
        <sz val="14"/>
        <rFont val="宋体"/>
        <family val="3"/>
        <charset val="134"/>
      </rPr>
      <t>车管</t>
    </r>
  </si>
  <si>
    <t>I B 3</t>
  </si>
  <si>
    <r>
      <rPr>
        <sz val="14"/>
        <rFont val="宋体"/>
        <family val="3"/>
        <charset val="134"/>
      </rPr>
      <t>车美</t>
    </r>
  </si>
  <si>
    <t>I B</t>
  </si>
  <si>
    <t>Sub-Total Agency Fees (On site)</t>
  </si>
  <si>
    <t>I</t>
  </si>
  <si>
    <t>Total Agency Fees</t>
  </si>
  <si>
    <t>Travel &amp;  Accomodation</t>
  </si>
  <si>
    <t>Details / Comments</t>
  </si>
  <si>
    <t>Site Check&amp;Onsite Event:</t>
  </si>
  <si>
    <t>Transportation, hotel and air ticket, all related expense, provide list of participants</t>
  </si>
  <si>
    <t>II A1</t>
  </si>
  <si>
    <r>
      <rPr>
        <sz val="14"/>
        <rFont val="MINI Serif"/>
        <family val="1"/>
      </rPr>
      <t>Agency Staff  Accomodation</t>
    </r>
    <r>
      <rPr>
        <sz val="14"/>
        <rFont val="SimSun"/>
        <charset val="134"/>
      </rPr>
      <t>（</t>
    </r>
    <r>
      <rPr>
        <sz val="14"/>
        <rFont val="MINI Serif"/>
        <family val="1"/>
      </rPr>
      <t>Onsite</t>
    </r>
    <r>
      <rPr>
        <sz val="14"/>
        <rFont val="SimSun"/>
        <charset val="134"/>
      </rPr>
      <t>）</t>
    </r>
  </si>
  <si>
    <t>unit</t>
  </si>
  <si>
    <r>
      <rPr>
        <sz val="14"/>
        <rFont val="宋体"/>
        <family val="3"/>
        <charset val="134"/>
      </rPr>
      <t>现场支持人员住宿（西安偏远地区）</t>
    </r>
  </si>
  <si>
    <t>II A2</t>
  </si>
  <si>
    <t>Agency Staff working on site traffic</t>
  </si>
  <si>
    <r>
      <rPr>
        <sz val="14"/>
        <rFont val="宋体"/>
        <family val="3"/>
        <charset val="134"/>
      </rPr>
      <t>现场支持人员交通费用</t>
    </r>
  </si>
  <si>
    <t>II A</t>
  </si>
  <si>
    <t>Sub-Total Onsite Event</t>
  </si>
  <si>
    <t>II</t>
  </si>
  <si>
    <t>Total Travel &amp; Accomodation</t>
  </si>
  <si>
    <t>Logistics &amp; Operations</t>
  </si>
  <si>
    <t xml:space="preserve">Details / Comments </t>
  </si>
  <si>
    <t>Logistics</t>
  </si>
  <si>
    <t>III A 1</t>
  </si>
  <si>
    <t>大巴</t>
  </si>
  <si>
    <t>III A 2</t>
  </si>
  <si>
    <t>III A 3</t>
  </si>
  <si>
    <r>
      <rPr>
        <sz val="14"/>
        <color theme="1"/>
        <rFont val="宋体"/>
        <family val="3"/>
        <charset val="134"/>
      </rPr>
      <t>打印费用</t>
    </r>
  </si>
  <si>
    <t>III A 4</t>
  </si>
  <si>
    <r>
      <rPr>
        <sz val="14"/>
        <color theme="1"/>
        <rFont val="宋体"/>
        <family val="3"/>
        <charset val="134"/>
      </rPr>
      <t>保险</t>
    </r>
  </si>
  <si>
    <t>Materials</t>
  </si>
  <si>
    <r>
      <rPr>
        <sz val="14"/>
        <rFont val="宋体"/>
        <family val="3"/>
        <charset val="134"/>
      </rPr>
      <t>手环</t>
    </r>
  </si>
  <si>
    <t>Person</t>
  </si>
  <si>
    <t>车贴</t>
  </si>
  <si>
    <r>
      <rPr>
        <sz val="14"/>
        <rFont val="宋体"/>
        <family val="3"/>
        <charset val="134"/>
      </rPr>
      <t>瓶装水</t>
    </r>
  </si>
  <si>
    <r>
      <rPr>
        <sz val="14"/>
        <rFont val="宋体"/>
        <family val="3"/>
        <charset val="134"/>
      </rPr>
      <t>鲜花</t>
    </r>
  </si>
  <si>
    <r>
      <rPr>
        <sz val="14"/>
        <rFont val="宋体"/>
        <family val="3"/>
        <charset val="134"/>
      </rPr>
      <t>口罩</t>
    </r>
  </si>
  <si>
    <r>
      <rPr>
        <sz val="14"/>
        <rFont val="宋体"/>
        <family val="3"/>
        <charset val="134"/>
      </rPr>
      <t>纸巾</t>
    </r>
  </si>
  <si>
    <r>
      <rPr>
        <sz val="14"/>
        <rFont val="宋体"/>
        <family val="3"/>
        <charset val="134"/>
      </rPr>
      <t>伴手礼</t>
    </r>
  </si>
  <si>
    <r>
      <rPr>
        <sz val="14"/>
        <rFont val="宋体"/>
        <family val="3"/>
        <charset val="134"/>
      </rPr>
      <t>颁奖奖品</t>
    </r>
  </si>
  <si>
    <t>RSVP</t>
  </si>
  <si>
    <r>
      <rPr>
        <sz val="14"/>
        <rFont val="宋体"/>
        <family val="3"/>
        <charset val="134"/>
      </rPr>
      <t>杂费（含不可预见）</t>
    </r>
  </si>
  <si>
    <t>Sub-Total Materials</t>
  </si>
  <si>
    <t>III</t>
  </si>
  <si>
    <t>Total Logistics &amp; Operation</t>
  </si>
  <si>
    <t>Hospitality</t>
  </si>
  <si>
    <t>Dinner</t>
  </si>
  <si>
    <t>pax</t>
  </si>
  <si>
    <t xml:space="preserve">Lunch </t>
  </si>
  <si>
    <t xml:space="preserve">Tea </t>
  </si>
  <si>
    <t>IV A</t>
  </si>
  <si>
    <t xml:space="preserve">Subtotal </t>
  </si>
  <si>
    <t>IV</t>
  </si>
  <si>
    <t>Total Hospitality</t>
  </si>
  <si>
    <t>VI</t>
  </si>
  <si>
    <t>AV</t>
  </si>
  <si>
    <t xml:space="preserve">Vedio Equipment &amp; Related </t>
  </si>
  <si>
    <t>舞台</t>
  </si>
  <si>
    <t>Audio Equipment &amp; Related</t>
  </si>
  <si>
    <r>
      <rPr>
        <sz val="14"/>
        <color theme="1"/>
        <rFont val="MINI Serif"/>
        <family val="1"/>
      </rPr>
      <t>Wireless head-set mic</t>
    </r>
    <r>
      <rPr>
        <sz val="14"/>
        <color theme="1"/>
        <rFont val="宋体"/>
        <family val="3"/>
        <charset val="134"/>
      </rPr>
      <t>无线手持麦</t>
    </r>
  </si>
  <si>
    <r>
      <rPr>
        <sz val="14"/>
        <color theme="1"/>
        <rFont val="MINI Serif"/>
        <family val="1"/>
      </rPr>
      <t xml:space="preserve">Full frequency line array speaker </t>
    </r>
    <r>
      <rPr>
        <sz val="14"/>
        <color theme="1"/>
        <rFont val="宋体"/>
        <family val="3"/>
        <charset val="134"/>
      </rPr>
      <t>线阵列全频音箱</t>
    </r>
  </si>
  <si>
    <r>
      <rPr>
        <sz val="14"/>
        <color theme="1"/>
        <rFont val="宋体"/>
        <family val="3"/>
        <charset val="134"/>
      </rPr>
      <t>线阵音响</t>
    </r>
    <r>
      <rPr>
        <sz val="12"/>
        <rFont val="MINI Serif"/>
        <family val="1"/>
      </rPr>
      <t>4+2</t>
    </r>
    <r>
      <rPr>
        <sz val="12"/>
        <rFont val="宋体"/>
        <family val="3"/>
        <charset val="134"/>
      </rPr>
      <t>含低音</t>
    </r>
    <r>
      <rPr>
        <sz val="12"/>
        <rFont val="MINI Serif"/>
        <family val="1"/>
      </rPr>
      <t>+</t>
    </r>
    <r>
      <rPr>
        <sz val="12"/>
        <rFont val="宋体"/>
        <family val="3"/>
        <charset val="134"/>
      </rPr>
      <t>返送音响</t>
    </r>
  </si>
  <si>
    <r>
      <rPr>
        <sz val="14"/>
        <color theme="1"/>
        <rFont val="MINI Serif"/>
        <family val="1"/>
      </rPr>
      <t xml:space="preserve">Sound console </t>
    </r>
    <r>
      <rPr>
        <sz val="14"/>
        <color theme="1"/>
        <rFont val="宋体"/>
        <family val="3"/>
        <charset val="134"/>
      </rPr>
      <t>音响控制台</t>
    </r>
  </si>
  <si>
    <r>
      <rPr>
        <sz val="14"/>
        <color theme="1"/>
        <rFont val="宋体"/>
        <family val="3"/>
        <charset val="134"/>
      </rPr>
      <t>抽奖系统</t>
    </r>
  </si>
  <si>
    <t>点歌机+返送电视</t>
  </si>
  <si>
    <r>
      <rPr>
        <sz val="14"/>
        <color theme="1"/>
        <rFont val="宋体"/>
        <family val="3"/>
        <charset val="134"/>
      </rPr>
      <t>对讲机</t>
    </r>
    <r>
      <rPr>
        <sz val="14"/>
        <color theme="1"/>
        <rFont val="MINI Serif"/>
        <family val="1"/>
      </rPr>
      <t>talkies</t>
    </r>
  </si>
  <si>
    <t>Manpower fee for AV</t>
  </si>
  <si>
    <r>
      <rPr>
        <sz val="14"/>
        <color theme="1"/>
        <rFont val="MINI Serif"/>
        <family val="1"/>
      </rPr>
      <t xml:space="preserve">Manpower fee for AV </t>
    </r>
    <r>
      <rPr>
        <sz val="14"/>
        <color theme="1"/>
        <rFont val="宋体"/>
        <family val="3"/>
        <charset val="134"/>
      </rPr>
      <t>工人费用</t>
    </r>
  </si>
  <si>
    <r>
      <rPr>
        <sz val="14"/>
        <color theme="1"/>
        <rFont val="MINI Serif"/>
        <family val="1"/>
      </rPr>
      <t xml:space="preserve">Transportation for AV </t>
    </r>
    <r>
      <rPr>
        <sz val="14"/>
        <color theme="1"/>
        <rFont val="宋体"/>
        <family val="3"/>
        <charset val="134"/>
      </rPr>
      <t>设备运输</t>
    </r>
  </si>
  <si>
    <t>Total AV</t>
  </si>
  <si>
    <t>Photo &amp; Video</t>
  </si>
  <si>
    <t>Photo &amp;Video crew</t>
  </si>
  <si>
    <t>VII A 1</t>
  </si>
  <si>
    <t>Photo crew</t>
  </si>
  <si>
    <t>day/person</t>
  </si>
  <si>
    <t>VII A</t>
  </si>
  <si>
    <t>VII</t>
  </si>
  <si>
    <t>Total Photo &amp; Video</t>
  </si>
  <si>
    <t>报价金额</t>
    <phoneticPr fontId="30" type="noConversion"/>
  </si>
  <si>
    <t>结算金额</t>
    <phoneticPr fontId="30" type="noConversion"/>
  </si>
  <si>
    <t>取消</t>
    <phoneticPr fontId="30" type="noConversion"/>
  </si>
  <si>
    <t>VI</t>
    <phoneticPr fontId="30" type="noConversion"/>
  </si>
  <si>
    <t>VI A 1</t>
    <phoneticPr fontId="30" type="noConversion"/>
  </si>
  <si>
    <t>控台工作人员</t>
    <phoneticPr fontId="30" type="noConversion"/>
  </si>
  <si>
    <t>纸巾</t>
    <phoneticPr fontId="30" type="noConversion"/>
  </si>
  <si>
    <t>手持话筒，实际租用2个</t>
    <phoneticPr fontId="30" type="noConversion"/>
  </si>
  <si>
    <t>场地自带舞台，无需搭建舞台</t>
    <phoneticPr fontId="30" type="noConversion"/>
  </si>
  <si>
    <t>TC车管，无需额外收费</t>
    <phoneticPr fontId="30" type="noConversion"/>
  </si>
  <si>
    <t>可移除背胶车贴，33个</t>
    <phoneticPr fontId="30" type="noConversion"/>
  </si>
  <si>
    <r>
      <t>4.17</t>
    </r>
    <r>
      <rPr>
        <sz val="14"/>
        <color rgb="FFFF0000"/>
        <rFont val="宋体"/>
        <family val="3"/>
        <charset val="134"/>
      </rPr>
      <t>短驳大巴，单趟（酒店</t>
    </r>
    <r>
      <rPr>
        <sz val="14"/>
        <color rgb="FFFF0000"/>
        <rFont val="MINI Serif"/>
        <family val="1"/>
      </rPr>
      <t>-TC</t>
    </r>
    <r>
      <rPr>
        <sz val="14"/>
        <color rgb="FFFF0000"/>
        <rFont val="宋体"/>
        <family val="3"/>
        <charset val="134"/>
      </rPr>
      <t>，</t>
    </r>
    <r>
      <rPr>
        <sz val="14"/>
        <color rgb="FFFF0000"/>
        <rFont val="MINI Serif"/>
        <family val="1"/>
      </rPr>
      <t>TC-</t>
    </r>
    <r>
      <rPr>
        <sz val="14"/>
        <color rgb="FFFF0000"/>
        <rFont val="宋体"/>
        <family val="3"/>
        <charset val="134"/>
      </rPr>
      <t>晚宴，晚宴</t>
    </r>
    <r>
      <rPr>
        <sz val="14"/>
        <color rgb="FFFF0000"/>
        <rFont val="MINI Serif"/>
        <family val="1"/>
      </rPr>
      <t>—</t>
    </r>
    <r>
      <rPr>
        <sz val="14"/>
        <color rgb="FFFF0000"/>
        <rFont val="宋体"/>
        <family val="3"/>
        <charset val="134"/>
      </rPr>
      <t>酒店）</t>
    </r>
    <phoneticPr fontId="30" type="noConversion"/>
  </si>
  <si>
    <t>试乘试驾协议及日程安排，实际无费用</t>
    <phoneticPr fontId="30" type="noConversion"/>
  </si>
  <si>
    <r>
      <t>250ml</t>
    </r>
    <r>
      <rPr>
        <sz val="14"/>
        <rFont val="宋体"/>
        <family val="3"/>
        <charset val="134"/>
      </rPr>
      <t>矿泉水</t>
    </r>
    <phoneticPr fontId="30" type="noConversion"/>
  </si>
  <si>
    <t>点歌机，无返送电视</t>
    <phoneticPr fontId="30" type="noConversion"/>
  </si>
  <si>
    <r>
      <t>4.18</t>
    </r>
    <r>
      <rPr>
        <sz val="14"/>
        <color rgb="FFFF0000"/>
        <rFont val="宋体"/>
        <family val="3"/>
        <charset val="134"/>
      </rPr>
      <t>茶馆</t>
    </r>
    <phoneticPr fontId="30" type="noConversion"/>
  </si>
  <si>
    <t>III B 1</t>
    <phoneticPr fontId="30" type="noConversion"/>
  </si>
  <si>
    <t>III B 2</t>
    <phoneticPr fontId="30" type="noConversion"/>
  </si>
  <si>
    <t>III B 3</t>
  </si>
  <si>
    <t>III B 4</t>
  </si>
  <si>
    <t>III B 5</t>
  </si>
  <si>
    <t>III B 6</t>
  </si>
  <si>
    <t>III B 7</t>
  </si>
  <si>
    <t>III B 8</t>
  </si>
  <si>
    <t>III B 9</t>
  </si>
  <si>
    <t>III B</t>
    <phoneticPr fontId="30" type="noConversion"/>
  </si>
  <si>
    <t>IV A 1</t>
    <phoneticPr fontId="30" type="noConversion"/>
  </si>
  <si>
    <t>IV A 2</t>
    <phoneticPr fontId="30" type="noConversion"/>
  </si>
  <si>
    <t>IV A 3</t>
  </si>
  <si>
    <t>VI B 2</t>
    <phoneticPr fontId="30" type="noConversion"/>
  </si>
  <si>
    <t>VI B 3</t>
  </si>
  <si>
    <t>VI B 1</t>
    <phoneticPr fontId="30" type="noConversion"/>
  </si>
  <si>
    <t>VI B 4</t>
  </si>
  <si>
    <t>VI B 5</t>
  </si>
  <si>
    <t>VI B 6</t>
  </si>
  <si>
    <t>VI C 1</t>
    <phoneticPr fontId="30" type="noConversion"/>
  </si>
  <si>
    <t>VI C 2</t>
    <phoneticPr fontId="30" type="noConversion"/>
  </si>
  <si>
    <r>
      <rPr>
        <sz val="14"/>
        <color rgb="FFFF0000"/>
        <rFont val="宋体"/>
        <family val="3"/>
        <charset val="134"/>
      </rPr>
      <t>会议当天现场支持人员，</t>
    </r>
    <r>
      <rPr>
        <sz val="14"/>
        <color rgb="FFFF0000"/>
        <rFont val="Times New Roman"/>
        <family val="1"/>
      </rPr>
      <t>2</t>
    </r>
    <r>
      <rPr>
        <sz val="14"/>
        <color rgb="FFFF0000"/>
        <rFont val="宋体"/>
        <family val="3"/>
        <charset val="134"/>
      </rPr>
      <t>人，</t>
    </r>
    <r>
      <rPr>
        <sz val="14"/>
        <color rgb="FFFF0000"/>
        <rFont val="Times New Roman"/>
        <family val="1"/>
      </rPr>
      <t>2</t>
    </r>
    <r>
      <rPr>
        <sz val="14"/>
        <color rgb="FFFF0000"/>
        <rFont val="宋体"/>
        <family val="3"/>
        <charset val="134"/>
      </rPr>
      <t>天</t>
    </r>
    <phoneticPr fontId="30" type="noConversion"/>
  </si>
  <si>
    <t>硬盘</t>
    <phoneticPr fontId="30" type="noConversion"/>
  </si>
  <si>
    <t>硬盘 充电宝</t>
    <phoneticPr fontId="30" type="noConversion"/>
  </si>
  <si>
    <r>
      <t>4.17</t>
    </r>
    <r>
      <rPr>
        <sz val="14"/>
        <color rgb="FFFF0000"/>
        <rFont val="宋体"/>
        <family val="3"/>
        <charset val="134"/>
      </rPr>
      <t>车美</t>
    </r>
    <r>
      <rPr>
        <sz val="14"/>
        <color rgb="FFFF0000"/>
        <rFont val="MINI Serif"/>
        <family val="1"/>
      </rPr>
      <t>3</t>
    </r>
    <r>
      <rPr>
        <sz val="14"/>
        <color rgb="FFFF0000"/>
        <rFont val="宋体"/>
        <family val="3"/>
        <charset val="134"/>
      </rPr>
      <t>人</t>
    </r>
    <phoneticPr fontId="30" type="noConversion"/>
  </si>
  <si>
    <r>
      <t>4.18</t>
    </r>
    <r>
      <rPr>
        <sz val="14"/>
        <color rgb="FFFF0000"/>
        <rFont val="宋体"/>
        <family val="3"/>
        <charset val="134"/>
      </rPr>
      <t>餐费</t>
    </r>
    <phoneticPr fontId="30" type="noConversion"/>
  </si>
  <si>
    <r>
      <t>4.18</t>
    </r>
    <r>
      <rPr>
        <sz val="14"/>
        <color rgb="FFFF0000"/>
        <rFont val="宋体"/>
        <family val="3"/>
        <charset val="134"/>
      </rPr>
      <t>短驳大巴，单趟（酒店-TC-活动场地-高铁、机场）</t>
    </r>
    <phoneticPr fontId="30" type="noConversion"/>
  </si>
  <si>
    <r>
      <t>意外险（保额意外</t>
    </r>
    <r>
      <rPr>
        <sz val="14"/>
        <color rgb="FFFF0000"/>
        <rFont val="MINI Serif"/>
        <family val="1"/>
      </rPr>
      <t>100</t>
    </r>
    <r>
      <rPr>
        <sz val="14"/>
        <color rgb="FFFF0000"/>
        <rFont val="宋体"/>
        <family val="3"/>
        <charset val="134"/>
      </rPr>
      <t>万，医疗</t>
    </r>
    <r>
      <rPr>
        <sz val="14"/>
        <color rgb="FFFF0000"/>
        <rFont val="MINI Serif"/>
        <family val="1"/>
      </rPr>
      <t>2</t>
    </r>
    <r>
      <rPr>
        <sz val="14"/>
        <color rgb="FFFF0000"/>
        <rFont val="宋体"/>
        <family val="3"/>
        <charset val="134"/>
      </rPr>
      <t>万），实际试驾57人</t>
    </r>
    <phoneticPr fontId="30" type="noConversion"/>
  </si>
  <si>
    <r>
      <t>4.17</t>
    </r>
    <r>
      <rPr>
        <sz val="14"/>
        <color rgb="FFFF0000"/>
        <rFont val="宋体"/>
        <family val="3"/>
        <charset val="134"/>
      </rPr>
      <t>晚餐，</t>
    </r>
    <r>
      <rPr>
        <sz val="14"/>
        <color rgb="FFFF0000"/>
        <rFont val="MINI Serif"/>
        <family val="1"/>
      </rPr>
      <t>6</t>
    </r>
    <r>
      <rPr>
        <sz val="14"/>
        <color rgb="FFFF0000"/>
        <rFont val="宋体"/>
        <family val="3"/>
        <charset val="134"/>
      </rPr>
      <t>桌，15828元，含酒水</t>
    </r>
    <r>
      <rPr>
        <sz val="14"/>
        <color rgb="FFFF0000"/>
        <rFont val="MINI Serif"/>
        <family val="1"/>
      </rPr>
      <t>3131</t>
    </r>
    <r>
      <rPr>
        <sz val="14"/>
        <color rgb="FFFF0000"/>
        <rFont val="宋体"/>
        <family val="3"/>
        <charset val="134"/>
      </rPr>
      <t>元</t>
    </r>
    <phoneticPr fontId="30" type="noConversion"/>
  </si>
</sst>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2">
    <numFmt numFmtId="43" formatCode="_ * #,##0.00_ ;_ * \-#,##0.00_ ;_ * &quot;-&quot;??_ ;_ @_ "/>
    <numFmt numFmtId="176" formatCode="_-[$¥-411]* #,##0_-;\-[$¥-411]* #,##0_-;_-[$¥-411]* &quot;-&quot;_-;_-@_-"/>
    <numFmt numFmtId="177" formatCode="[$¥-804]#,##0"/>
    <numFmt numFmtId="178" formatCode="[$¥-804]#,##0.00"/>
    <numFmt numFmtId="179" formatCode="_(* #,##0.00_);_(* \(#,##0.00\);_(* &quot;-&quot;??_);_(@_)"/>
    <numFmt numFmtId="180" formatCode="[$¥-411]#,##0.00"/>
    <numFmt numFmtId="181" formatCode="[$¥-411]#,##0.00;\-[$¥-411]#,##0.00"/>
    <numFmt numFmtId="182" formatCode="[$¥-411]#,##0"/>
    <numFmt numFmtId="183" formatCode="_ [$¥-804]* #,##0.00_ ;_ [$¥-804]* \-#,##0.00_ ;_ [$¥-804]* &quot;-&quot;??_ ;_ @_ "/>
    <numFmt numFmtId="184" formatCode="_(* #,##0_);_(* \(#,##0\);_(* &quot;-&quot;??_);_(@_)"/>
    <numFmt numFmtId="185" formatCode="[$￥-804]#,##0.00;[Red][$￥-804]\-#,##0.00"/>
    <numFmt numFmtId="186" formatCode="#,##0.000;[Red]\-#,##0.000"/>
  </numFmts>
  <fonts count="35">
    <font>
      <sz val="11"/>
      <color theme="1"/>
      <name val="宋体"/>
      <charset val="134"/>
      <scheme val="minor"/>
    </font>
    <font>
      <sz val="14"/>
      <color theme="1"/>
      <name val="MINI Serif"/>
      <family val="1"/>
    </font>
    <font>
      <sz val="14"/>
      <name val="MINI Serif"/>
      <family val="1"/>
    </font>
    <font>
      <sz val="14"/>
      <name val="BMWTypeCondensedLight"/>
      <family val="1"/>
    </font>
    <font>
      <b/>
      <sz val="14"/>
      <name val="MINI Serif"/>
      <family val="1"/>
    </font>
    <font>
      <b/>
      <sz val="14"/>
      <color theme="1"/>
      <name val="MINI Serif"/>
      <family val="1"/>
    </font>
    <font>
      <sz val="14"/>
      <color theme="1"/>
      <name val="宋体"/>
      <family val="3"/>
      <charset val="134"/>
    </font>
    <font>
      <sz val="14"/>
      <name val="宋体"/>
      <family val="3"/>
      <charset val="134"/>
    </font>
    <font>
      <sz val="14"/>
      <color rgb="FFFF0000"/>
      <name val="MINI Serif"/>
      <family val="1"/>
    </font>
    <font>
      <i/>
      <sz val="12"/>
      <name val="BMWTypeRegular"/>
      <family val="1"/>
    </font>
    <font>
      <sz val="12"/>
      <name val="BMWTypeRegular"/>
      <family val="1"/>
    </font>
    <font>
      <b/>
      <sz val="12"/>
      <name val="BMWTypeRegular"/>
      <family val="1"/>
    </font>
    <font>
      <sz val="10"/>
      <name val="宋体"/>
      <family val="3"/>
      <charset val="134"/>
    </font>
    <font>
      <sz val="10"/>
      <name val="BMWTypeRegular"/>
      <family val="1"/>
    </font>
    <font>
      <b/>
      <sz val="12"/>
      <color indexed="10"/>
      <name val="BMWTypeRegular"/>
      <family val="1"/>
    </font>
    <font>
      <b/>
      <i/>
      <sz val="12"/>
      <color indexed="10"/>
      <name val="BMWTypeRegular"/>
      <family val="1"/>
    </font>
    <font>
      <sz val="12"/>
      <color indexed="10"/>
      <name val="BMWTypeRegular"/>
      <family val="1"/>
    </font>
    <font>
      <u/>
      <sz val="10"/>
      <color indexed="12"/>
      <name val="Verdana"/>
      <family val="2"/>
    </font>
    <font>
      <sz val="12"/>
      <color theme="1"/>
      <name val="BMWTypeRegular"/>
      <family val="1"/>
    </font>
    <font>
      <sz val="10"/>
      <name val="Arial"/>
      <family val="2"/>
    </font>
    <font>
      <sz val="10"/>
      <name val="Verdana"/>
      <family val="2"/>
    </font>
    <font>
      <sz val="12"/>
      <name val="宋体"/>
      <family val="3"/>
      <charset val="134"/>
    </font>
    <font>
      <sz val="12"/>
      <name val="Times New Roman"/>
      <family val="1"/>
    </font>
    <font>
      <sz val="12"/>
      <name val="Tahoma"/>
      <family val="2"/>
    </font>
    <font>
      <sz val="11"/>
      <color indexed="8"/>
      <name val="宋体"/>
      <family val="3"/>
      <charset val="134"/>
    </font>
    <font>
      <sz val="14"/>
      <name val="SimSun"/>
      <charset val="134"/>
    </font>
    <font>
      <sz val="12"/>
      <name val="MINI Serif"/>
      <family val="1"/>
    </font>
    <font>
      <b/>
      <u/>
      <sz val="12"/>
      <color indexed="10"/>
      <name val="BMWTypeRegular"/>
      <family val="1"/>
    </font>
    <font>
      <b/>
      <sz val="12"/>
      <color rgb="FFFF0000"/>
      <name val="BMWTypeRegular"/>
      <family val="1"/>
    </font>
    <font>
      <sz val="11"/>
      <color theme="1"/>
      <name val="宋体"/>
      <family val="3"/>
      <charset val="134"/>
      <scheme val="minor"/>
    </font>
    <font>
      <sz val="9"/>
      <name val="宋体"/>
      <family val="3"/>
      <charset val="134"/>
      <scheme val="minor"/>
    </font>
    <font>
      <b/>
      <sz val="14"/>
      <color rgb="FFFF0000"/>
      <name val="MINI Serif"/>
      <family val="1"/>
    </font>
    <font>
      <sz val="14"/>
      <color rgb="FFFF0000"/>
      <name val="宋体"/>
      <family val="3"/>
      <charset val="134"/>
    </font>
    <font>
      <sz val="14"/>
      <color rgb="FFFF0000"/>
      <name val="MINI Serif"/>
      <family val="3"/>
      <charset val="134"/>
    </font>
    <font>
      <sz val="14"/>
      <color rgb="FFFF0000"/>
      <name val="Times New Roman"/>
      <family val="1"/>
    </font>
  </fonts>
  <fills count="12">
    <fill>
      <patternFill patternType="none"/>
    </fill>
    <fill>
      <patternFill patternType="gray125"/>
    </fill>
    <fill>
      <patternFill patternType="solid">
        <fgColor theme="4" tint="0.59999389629810485"/>
        <bgColor indexed="64"/>
      </patternFill>
    </fill>
    <fill>
      <patternFill patternType="solid">
        <fgColor indexed="22"/>
        <bgColor indexed="64"/>
      </patternFill>
    </fill>
    <fill>
      <patternFill patternType="solid">
        <fgColor theme="0" tint="-0.34998626667073579"/>
        <bgColor indexed="64"/>
      </patternFill>
    </fill>
    <fill>
      <patternFill patternType="solid">
        <fgColor rgb="FFFFFF00"/>
        <bgColor indexed="64"/>
      </patternFill>
    </fill>
    <fill>
      <patternFill patternType="solid">
        <fgColor theme="0" tint="-0.249977111117893"/>
        <bgColor indexed="64"/>
      </patternFill>
    </fill>
    <fill>
      <patternFill patternType="solid">
        <fgColor theme="0"/>
        <bgColor indexed="64"/>
      </patternFill>
    </fill>
    <fill>
      <patternFill patternType="solid">
        <fgColor indexed="9"/>
        <bgColor indexed="64"/>
      </patternFill>
    </fill>
    <fill>
      <patternFill patternType="solid">
        <fgColor indexed="13"/>
        <bgColor indexed="64"/>
      </patternFill>
    </fill>
    <fill>
      <patternFill patternType="solid">
        <fgColor rgb="FFFF0000"/>
        <bgColor indexed="64"/>
      </patternFill>
    </fill>
    <fill>
      <patternFill patternType="solid">
        <fgColor rgb="FF92D050"/>
        <bgColor indexed="64"/>
      </patternFill>
    </fill>
  </fills>
  <borders count="19">
    <border>
      <left/>
      <right/>
      <top/>
      <bottom/>
      <diagonal/>
    </border>
    <border>
      <left style="thin">
        <color auto="1"/>
      </left>
      <right style="thin">
        <color auto="1"/>
      </right>
      <top style="thin">
        <color auto="1"/>
      </top>
      <bottom style="thin">
        <color auto="1"/>
      </bottom>
      <diagonal/>
    </border>
    <border>
      <left style="medium">
        <color auto="1"/>
      </left>
      <right style="thin">
        <color auto="1"/>
      </right>
      <top style="thin">
        <color auto="1"/>
      </top>
      <bottom style="thin">
        <color auto="1"/>
      </bottom>
      <diagonal/>
    </border>
    <border>
      <left style="medium">
        <color auto="1"/>
      </left>
      <right style="hair">
        <color auto="1"/>
      </right>
      <top/>
      <bottom style="medium">
        <color auto="1"/>
      </bottom>
      <diagonal/>
    </border>
    <border>
      <left style="hair">
        <color auto="1"/>
      </left>
      <right style="hair">
        <color auto="1"/>
      </right>
      <top/>
      <bottom style="medium">
        <color auto="1"/>
      </bottom>
      <diagonal/>
    </border>
    <border>
      <left/>
      <right style="thin">
        <color auto="1"/>
      </right>
      <top style="thin">
        <color auto="1"/>
      </top>
      <bottom style="thin">
        <color auto="1"/>
      </bottom>
      <diagonal/>
    </border>
    <border>
      <left style="hair">
        <color auto="1"/>
      </left>
      <right style="medium">
        <color auto="1"/>
      </right>
      <top/>
      <bottom style="medium">
        <color auto="1"/>
      </bottom>
      <diagonal/>
    </border>
    <border>
      <left style="thin">
        <color auto="1"/>
      </left>
      <right style="thin">
        <color auto="1"/>
      </right>
      <top style="thin">
        <color auto="1"/>
      </top>
      <bottom/>
      <diagonal/>
    </border>
    <border>
      <left style="thin">
        <color auto="1"/>
      </left>
      <right style="thin">
        <color auto="1"/>
      </right>
      <top/>
      <bottom style="thin">
        <color auto="1"/>
      </bottom>
      <diagonal/>
    </border>
    <border>
      <left/>
      <right/>
      <top/>
      <bottom style="thin">
        <color auto="1"/>
      </bottom>
      <diagonal/>
    </border>
    <border>
      <left style="thin">
        <color auto="1"/>
      </left>
      <right/>
      <top/>
      <bottom/>
      <diagonal/>
    </border>
    <border>
      <left style="thin">
        <color auto="1"/>
      </left>
      <right/>
      <top style="thin">
        <color auto="1"/>
      </top>
      <bottom style="thin">
        <color auto="1"/>
      </bottom>
      <diagonal/>
    </border>
    <border>
      <left/>
      <right/>
      <top style="thin">
        <color auto="1"/>
      </top>
      <bottom style="thin">
        <color auto="1"/>
      </bottom>
      <diagonal/>
    </border>
    <border>
      <left style="thin">
        <color auto="1"/>
      </left>
      <right/>
      <top style="thin">
        <color auto="1"/>
      </top>
      <bottom/>
      <diagonal/>
    </border>
    <border>
      <left/>
      <right/>
      <top style="thin">
        <color auto="1"/>
      </top>
      <bottom/>
      <diagonal/>
    </border>
    <border>
      <left style="thin">
        <color auto="1"/>
      </left>
      <right/>
      <top/>
      <bottom style="thin">
        <color auto="1"/>
      </bottom>
      <diagonal/>
    </border>
    <border>
      <left/>
      <right style="thin">
        <color auto="1"/>
      </right>
      <top/>
      <bottom/>
      <diagonal/>
    </border>
    <border>
      <left/>
      <right style="thin">
        <color auto="1"/>
      </right>
      <top style="thin">
        <color auto="1"/>
      </top>
      <bottom/>
      <diagonal/>
    </border>
    <border>
      <left style="hair">
        <color auto="1"/>
      </left>
      <right/>
      <top/>
      <bottom style="medium">
        <color auto="1"/>
      </bottom>
      <diagonal/>
    </border>
  </borders>
  <cellStyleXfs count="43">
    <xf numFmtId="0" fontId="0" fillId="0" borderId="0"/>
    <xf numFmtId="177" fontId="19" fillId="0" borderId="0"/>
    <xf numFmtId="178" fontId="20" fillId="0" borderId="0"/>
    <xf numFmtId="179" fontId="29" fillId="0" borderId="0" applyFont="0" applyFill="0" applyBorder="0" applyAlignment="0" applyProtection="0"/>
    <xf numFmtId="0" fontId="17" fillId="0" borderId="0" applyNumberFormat="0" applyFill="0" applyBorder="0" applyAlignment="0" applyProtection="0">
      <alignment vertical="top"/>
      <protection locked="0"/>
    </xf>
    <xf numFmtId="9" fontId="29" fillId="0" borderId="0" applyFont="0" applyFill="0" applyBorder="0" applyAlignment="0" applyProtection="0">
      <alignment vertical="center"/>
    </xf>
    <xf numFmtId="176" fontId="29" fillId="0" borderId="0"/>
    <xf numFmtId="181" fontId="20" fillId="0" borderId="0">
      <alignment vertical="center"/>
    </xf>
    <xf numFmtId="181" fontId="20" fillId="0" borderId="0"/>
    <xf numFmtId="178" fontId="29" fillId="0" borderId="0"/>
    <xf numFmtId="0" fontId="21" fillId="0" borderId="0"/>
    <xf numFmtId="177" fontId="20" fillId="0" borderId="0"/>
    <xf numFmtId="180" fontId="22" fillId="0" borderId="0"/>
    <xf numFmtId="178" fontId="20" fillId="0" borderId="0"/>
    <xf numFmtId="182" fontId="20" fillId="0" borderId="0"/>
    <xf numFmtId="177" fontId="22" fillId="0" borderId="0">
      <alignment vertical="center"/>
    </xf>
    <xf numFmtId="0" fontId="23" fillId="0" borderId="0">
      <alignment vertical="center"/>
    </xf>
    <xf numFmtId="182" fontId="20" fillId="0" borderId="0"/>
    <xf numFmtId="177" fontId="29" fillId="0" borderId="0"/>
    <xf numFmtId="180" fontId="20" fillId="0" borderId="0"/>
    <xf numFmtId="177" fontId="20" fillId="0" borderId="0"/>
    <xf numFmtId="177" fontId="20" fillId="0" borderId="0"/>
    <xf numFmtId="177" fontId="20" fillId="0" borderId="0">
      <alignment vertical="center"/>
    </xf>
    <xf numFmtId="0" fontId="20" fillId="0" borderId="0"/>
    <xf numFmtId="177" fontId="29" fillId="0" borderId="0"/>
    <xf numFmtId="0" fontId="21" fillId="0" borderId="0">
      <alignment vertical="center"/>
    </xf>
    <xf numFmtId="181" fontId="29" fillId="0" borderId="0"/>
    <xf numFmtId="181" fontId="29" fillId="0" borderId="0"/>
    <xf numFmtId="181" fontId="29" fillId="0" borderId="0"/>
    <xf numFmtId="0" fontId="24" fillId="0" borderId="0">
      <alignment vertical="center"/>
    </xf>
    <xf numFmtId="0" fontId="29" fillId="0" borderId="0"/>
    <xf numFmtId="0" fontId="29" fillId="0" borderId="0"/>
    <xf numFmtId="0" fontId="24" fillId="0" borderId="0">
      <alignment vertical="center"/>
    </xf>
    <xf numFmtId="177" fontId="29" fillId="0" borderId="0"/>
    <xf numFmtId="178" fontId="29" fillId="0" borderId="0"/>
    <xf numFmtId="0" fontId="21" fillId="0" borderId="0">
      <alignment vertical="center"/>
    </xf>
    <xf numFmtId="43" fontId="24" fillId="0" borderId="0" applyFont="0" applyFill="0" applyBorder="0" applyAlignment="0" applyProtection="0">
      <alignment vertical="center"/>
    </xf>
    <xf numFmtId="183" fontId="22" fillId="0" borderId="0"/>
    <xf numFmtId="181" fontId="22" fillId="0" borderId="0"/>
    <xf numFmtId="178" fontId="22" fillId="0" borderId="0"/>
    <xf numFmtId="177" fontId="22" fillId="0" borderId="0"/>
    <xf numFmtId="182" fontId="22" fillId="0" borderId="0">
      <alignment vertical="center"/>
    </xf>
    <xf numFmtId="182" fontId="22" fillId="0" borderId="0"/>
  </cellStyleXfs>
  <cellXfs count="265">
    <xf numFmtId="0" fontId="0" fillId="0" borderId="0" xfId="0"/>
    <xf numFmtId="177" fontId="1" fillId="0" borderId="0" xfId="18" applyFont="1" applyAlignment="1">
      <alignment horizontal="left" vertical="center"/>
    </xf>
    <xf numFmtId="177" fontId="2" fillId="0" borderId="0" xfId="18" applyFont="1" applyAlignment="1">
      <alignment horizontal="left" vertical="center"/>
    </xf>
    <xf numFmtId="49" fontId="2" fillId="0" borderId="0" xfId="18" applyNumberFormat="1" applyFont="1" applyAlignment="1">
      <alignment horizontal="left" vertical="center"/>
    </xf>
    <xf numFmtId="184" fontId="2" fillId="0" borderId="0" xfId="3" applyNumberFormat="1" applyFont="1" applyAlignment="1">
      <alignment horizontal="center" vertical="center"/>
    </xf>
    <xf numFmtId="184" fontId="2" fillId="0" borderId="0" xfId="3" applyNumberFormat="1" applyFont="1" applyAlignment="1">
      <alignment horizontal="left" vertical="center"/>
    </xf>
    <xf numFmtId="178" fontId="2" fillId="0" borderId="0" xfId="18" applyNumberFormat="1" applyFont="1" applyAlignment="1">
      <alignment horizontal="left" vertical="center"/>
    </xf>
    <xf numFmtId="177" fontId="3" fillId="0" borderId="0" xfId="18" applyFont="1" applyAlignment="1">
      <alignment horizontal="left" vertical="center"/>
    </xf>
    <xf numFmtId="49" fontId="4" fillId="2" borderId="1" xfId="0" applyNumberFormat="1" applyFont="1" applyFill="1" applyBorder="1" applyAlignment="1">
      <alignment horizontal="left" vertical="center"/>
    </xf>
    <xf numFmtId="0" fontId="4" fillId="2" borderId="1" xfId="0" applyFont="1" applyFill="1" applyBorder="1" applyAlignment="1">
      <alignment horizontal="left" vertical="center"/>
    </xf>
    <xf numFmtId="184" fontId="4" fillId="2" borderId="1" xfId="3" applyNumberFormat="1" applyFont="1" applyFill="1" applyBorder="1" applyAlignment="1">
      <alignment horizontal="center" vertical="center"/>
    </xf>
    <xf numFmtId="184" fontId="4" fillId="2" borderId="1" xfId="3" applyNumberFormat="1" applyFont="1" applyFill="1" applyBorder="1" applyAlignment="1">
      <alignment horizontal="left" vertical="center"/>
    </xf>
    <xf numFmtId="177" fontId="4" fillId="2" borderId="1" xfId="0" applyNumberFormat="1" applyFont="1" applyFill="1" applyBorder="1" applyAlignment="1">
      <alignment horizontal="left" vertical="center"/>
    </xf>
    <xf numFmtId="178" fontId="4" fillId="2" borderId="1" xfId="0" applyNumberFormat="1" applyFont="1" applyFill="1" applyBorder="1" applyAlignment="1">
      <alignment horizontal="left" vertical="center"/>
    </xf>
    <xf numFmtId="178" fontId="4" fillId="3" borderId="1" xfId="2" applyFont="1" applyFill="1" applyBorder="1" applyAlignment="1">
      <alignment horizontal="center" vertical="center"/>
    </xf>
    <xf numFmtId="184" fontId="4" fillId="3" borderId="1" xfId="3" applyNumberFormat="1" applyFont="1" applyFill="1" applyBorder="1" applyAlignment="1">
      <alignment horizontal="center" vertical="center"/>
    </xf>
    <xf numFmtId="184" fontId="4" fillId="3" borderId="1" xfId="3" applyNumberFormat="1" applyFont="1" applyFill="1" applyBorder="1" applyAlignment="1">
      <alignment horizontal="center" vertical="center" wrapText="1"/>
    </xf>
    <xf numFmtId="178" fontId="4" fillId="3" borderId="1" xfId="2" applyFont="1" applyFill="1" applyBorder="1" applyAlignment="1">
      <alignment horizontal="center" vertical="center" wrapText="1"/>
    </xf>
    <xf numFmtId="49" fontId="4" fillId="4" borderId="1" xfId="0" applyNumberFormat="1" applyFont="1" applyFill="1" applyBorder="1" applyAlignment="1">
      <alignment horizontal="left" vertical="center"/>
    </xf>
    <xf numFmtId="0" fontId="4" fillId="5" borderId="1" xfId="0" applyFont="1" applyFill="1" applyBorder="1" applyAlignment="1">
      <alignment horizontal="left" vertical="center"/>
    </xf>
    <xf numFmtId="184" fontId="4" fillId="4" borderId="1" xfId="3" applyNumberFormat="1" applyFont="1" applyFill="1" applyBorder="1" applyAlignment="1">
      <alignment horizontal="center" vertical="center"/>
    </xf>
    <xf numFmtId="184" fontId="4" fillId="4" borderId="1" xfId="3" applyNumberFormat="1" applyFont="1" applyFill="1" applyBorder="1" applyAlignment="1">
      <alignment horizontal="left" vertical="center"/>
    </xf>
    <xf numFmtId="177" fontId="4" fillId="4" borderId="1" xfId="0" applyNumberFormat="1" applyFont="1" applyFill="1" applyBorder="1" applyAlignment="1">
      <alignment horizontal="left" vertical="center"/>
    </xf>
    <xf numFmtId="178" fontId="4" fillId="4" borderId="1" xfId="0" applyNumberFormat="1" applyFont="1" applyFill="1" applyBorder="1" applyAlignment="1">
      <alignment horizontal="left" vertical="center"/>
    </xf>
    <xf numFmtId="49" fontId="4" fillId="6" borderId="2" xfId="34" applyNumberFormat="1" applyFont="1" applyFill="1" applyBorder="1" applyAlignment="1">
      <alignment horizontal="left" vertical="center"/>
    </xf>
    <xf numFmtId="178" fontId="4" fillId="6" borderId="1" xfId="39" applyFont="1" applyFill="1" applyBorder="1" applyAlignment="1">
      <alignment horizontal="left" vertical="center"/>
    </xf>
    <xf numFmtId="184" fontId="4" fillId="6" borderId="1" xfId="3" applyNumberFormat="1" applyFont="1" applyFill="1" applyBorder="1" applyAlignment="1">
      <alignment horizontal="center" vertical="center"/>
    </xf>
    <xf numFmtId="184" fontId="4" fillId="6" borderId="1" xfId="3" applyNumberFormat="1" applyFont="1" applyFill="1" applyBorder="1" applyAlignment="1">
      <alignment horizontal="left" vertical="center"/>
    </xf>
    <xf numFmtId="184" fontId="4" fillId="6" borderId="1" xfId="3" applyNumberFormat="1" applyFont="1" applyFill="1" applyBorder="1" applyAlignment="1">
      <alignment horizontal="left" vertical="center" wrapText="1"/>
    </xf>
    <xf numFmtId="178" fontId="4" fillId="6" borderId="1" xfId="13" applyFont="1" applyFill="1" applyBorder="1" applyAlignment="1">
      <alignment horizontal="left" vertical="center" wrapText="1"/>
    </xf>
    <xf numFmtId="0" fontId="2" fillId="0" borderId="1" xfId="11" applyNumberFormat="1" applyFont="1" applyBorder="1" applyAlignment="1">
      <alignment horizontal="left" vertical="center"/>
    </xf>
    <xf numFmtId="177" fontId="2" fillId="0" borderId="1" xfId="24" applyFont="1" applyBorder="1" applyAlignment="1">
      <alignment horizontal="left" vertical="center" wrapText="1"/>
    </xf>
    <xf numFmtId="184" fontId="2" fillId="0" borderId="1" xfId="3" applyNumberFormat="1" applyFont="1" applyFill="1" applyBorder="1" applyAlignment="1">
      <alignment horizontal="center" vertical="center" wrapText="1"/>
    </xf>
    <xf numFmtId="184" fontId="2" fillId="0" borderId="1" xfId="3" applyNumberFormat="1" applyFont="1" applyFill="1" applyBorder="1" applyAlignment="1">
      <alignment horizontal="left" vertical="center" wrapText="1"/>
    </xf>
    <xf numFmtId="184" fontId="2" fillId="0" borderId="1" xfId="3" applyNumberFormat="1" applyFont="1" applyFill="1" applyBorder="1" applyAlignment="1">
      <alignment horizontal="right" vertical="center" wrapText="1"/>
    </xf>
    <xf numFmtId="177" fontId="2" fillId="7" borderId="1" xfId="24" applyFont="1" applyFill="1" applyBorder="1" applyAlignment="1">
      <alignment horizontal="right" vertical="center"/>
    </xf>
    <xf numFmtId="177" fontId="2" fillId="7" borderId="1" xfId="18" applyFont="1" applyFill="1" applyBorder="1" applyAlignment="1">
      <alignment horizontal="right" vertical="center"/>
    </xf>
    <xf numFmtId="177" fontId="4" fillId="3" borderId="3" xfId="11" applyFont="1" applyFill="1" applyBorder="1" applyAlignment="1">
      <alignment horizontal="left" vertical="center"/>
    </xf>
    <xf numFmtId="177" fontId="4" fillId="3" borderId="4" xfId="11" applyFont="1" applyFill="1" applyBorder="1" applyAlignment="1">
      <alignment horizontal="left" vertical="center"/>
    </xf>
    <xf numFmtId="184" fontId="4" fillId="3" borderId="4" xfId="3" applyNumberFormat="1" applyFont="1" applyFill="1" applyBorder="1" applyAlignment="1">
      <alignment horizontal="center" vertical="center"/>
    </xf>
    <xf numFmtId="184" fontId="4" fillId="3" borderId="4" xfId="3" applyNumberFormat="1" applyFont="1" applyFill="1" applyBorder="1" applyAlignment="1">
      <alignment horizontal="left" vertical="center"/>
    </xf>
    <xf numFmtId="184" fontId="4" fillId="3" borderId="4" xfId="3" applyNumberFormat="1" applyFont="1" applyFill="1" applyBorder="1" applyAlignment="1">
      <alignment horizontal="left" vertical="center" wrapText="1"/>
    </xf>
    <xf numFmtId="184" fontId="4" fillId="3" borderId="4" xfId="3" applyNumberFormat="1" applyFont="1" applyFill="1" applyBorder="1" applyAlignment="1">
      <alignment horizontal="center" vertical="center" wrapText="1"/>
    </xf>
    <xf numFmtId="178" fontId="4" fillId="3" borderId="4" xfId="11" applyNumberFormat="1" applyFont="1" applyFill="1" applyBorder="1" applyAlignment="1">
      <alignment vertical="center" wrapText="1"/>
    </xf>
    <xf numFmtId="178" fontId="4" fillId="3" borderId="4" xfId="11" applyNumberFormat="1" applyFont="1" applyFill="1" applyBorder="1" applyAlignment="1">
      <alignment horizontal="right" vertical="center" wrapText="1"/>
    </xf>
    <xf numFmtId="178" fontId="4" fillId="6" borderId="1" xfId="39" applyFont="1" applyFill="1" applyBorder="1" applyAlignment="1">
      <alignment vertical="center"/>
    </xf>
    <xf numFmtId="0" fontId="2" fillId="0" borderId="1" xfId="1" applyNumberFormat="1" applyFont="1" applyBorder="1" applyAlignment="1">
      <alignment horizontal="left" vertical="center"/>
    </xf>
    <xf numFmtId="178" fontId="2" fillId="7" borderId="1" xfId="1" applyNumberFormat="1" applyFont="1" applyFill="1" applyBorder="1" applyAlignment="1">
      <alignment horizontal="right" vertical="center" wrapText="1"/>
    </xf>
    <xf numFmtId="0" fontId="4" fillId="4" borderId="1" xfId="0" applyFont="1" applyFill="1" applyBorder="1" applyAlignment="1">
      <alignment horizontal="left" vertical="center"/>
    </xf>
    <xf numFmtId="177" fontId="4" fillId="4" borderId="1" xfId="0" applyNumberFormat="1" applyFont="1" applyFill="1" applyBorder="1" applyAlignment="1">
      <alignment vertical="center"/>
    </xf>
    <xf numFmtId="178" fontId="4" fillId="4" borderId="1" xfId="0" applyNumberFormat="1" applyFont="1" applyFill="1" applyBorder="1" applyAlignment="1">
      <alignment horizontal="right" vertical="center"/>
    </xf>
    <xf numFmtId="177" fontId="2" fillId="0" borderId="0" xfId="18" applyFont="1" applyAlignment="1">
      <alignment vertical="center"/>
    </xf>
    <xf numFmtId="184" fontId="2" fillId="0" borderId="1" xfId="3" applyNumberFormat="1" applyFont="1" applyFill="1" applyBorder="1" applyAlignment="1">
      <alignment vertical="center" wrapText="1"/>
    </xf>
    <xf numFmtId="177" fontId="2" fillId="0" borderId="1" xfId="24" applyFont="1" applyBorder="1" applyAlignment="1">
      <alignment horizontal="right" vertical="center"/>
    </xf>
    <xf numFmtId="178" fontId="2" fillId="0" borderId="1" xfId="1" applyNumberFormat="1" applyFont="1" applyBorder="1" applyAlignment="1">
      <alignment horizontal="right" vertical="center" wrapText="1"/>
    </xf>
    <xf numFmtId="184" fontId="2" fillId="7" borderId="1" xfId="3" applyNumberFormat="1" applyFont="1" applyFill="1" applyBorder="1" applyAlignment="1">
      <alignment vertical="center" wrapText="1"/>
    </xf>
    <xf numFmtId="178" fontId="4" fillId="6" borderId="1" xfId="13" applyFont="1" applyFill="1" applyBorder="1" applyAlignment="1">
      <alignment horizontal="right" vertical="center" wrapText="1"/>
    </xf>
    <xf numFmtId="177" fontId="4" fillId="4" borderId="1" xfId="0" applyNumberFormat="1" applyFont="1" applyFill="1" applyBorder="1" applyAlignment="1">
      <alignment horizontal="right" vertical="center"/>
    </xf>
    <xf numFmtId="178" fontId="4" fillId="3" borderId="1" xfId="2" applyFont="1" applyFill="1" applyBorder="1" applyAlignment="1">
      <alignment horizontal="left" vertical="center"/>
    </xf>
    <xf numFmtId="184" fontId="4" fillId="3" borderId="1" xfId="3" applyNumberFormat="1" applyFont="1" applyFill="1" applyBorder="1" applyAlignment="1">
      <alignment horizontal="left" vertical="center"/>
    </xf>
    <xf numFmtId="184" fontId="4" fillId="3" borderId="1" xfId="3" applyNumberFormat="1" applyFont="1" applyFill="1" applyBorder="1" applyAlignment="1">
      <alignment horizontal="left" vertical="center" wrapText="1"/>
    </xf>
    <xf numFmtId="178" fontId="4" fillId="3" borderId="1" xfId="2" applyFont="1" applyFill="1" applyBorder="1" applyAlignment="1">
      <alignment vertical="center" wrapText="1"/>
    </xf>
    <xf numFmtId="178" fontId="4" fillId="3" borderId="1" xfId="2" applyFont="1" applyFill="1" applyBorder="1" applyAlignment="1">
      <alignment horizontal="left" vertical="center" wrapText="1"/>
    </xf>
    <xf numFmtId="49" fontId="5" fillId="6" borderId="2" xfId="34" applyNumberFormat="1" applyFont="1" applyFill="1" applyBorder="1" applyAlignment="1">
      <alignment horizontal="left" vertical="center"/>
    </xf>
    <xf numFmtId="178" fontId="5" fillId="6" borderId="1" xfId="39" applyFont="1" applyFill="1" applyBorder="1" applyAlignment="1">
      <alignment horizontal="left" vertical="center"/>
    </xf>
    <xf numFmtId="184" fontId="5" fillId="6" borderId="1" xfId="3" applyNumberFormat="1" applyFont="1" applyFill="1" applyBorder="1" applyAlignment="1">
      <alignment horizontal="left" vertical="center"/>
    </xf>
    <xf numFmtId="184" fontId="5" fillId="6" borderId="1" xfId="3" applyNumberFormat="1" applyFont="1" applyFill="1" applyBorder="1" applyAlignment="1">
      <alignment horizontal="left" vertical="center" wrapText="1"/>
    </xf>
    <xf numFmtId="178" fontId="5" fillId="6" borderId="1" xfId="39" applyFont="1" applyFill="1" applyBorder="1" applyAlignment="1">
      <alignment vertical="center"/>
    </xf>
    <xf numFmtId="178" fontId="5" fillId="6" borderId="1" xfId="13" applyFont="1" applyFill="1" applyBorder="1" applyAlignment="1">
      <alignment horizontal="left" vertical="center" wrapText="1"/>
    </xf>
    <xf numFmtId="0" fontId="1" fillId="0" borderId="1" xfId="11" applyNumberFormat="1" applyFont="1" applyBorder="1" applyAlignment="1">
      <alignment horizontal="left" vertical="center"/>
    </xf>
    <xf numFmtId="177" fontId="6" fillId="0" borderId="1" xfId="24" applyFont="1" applyBorder="1" applyAlignment="1">
      <alignment horizontal="left" vertical="center" wrapText="1"/>
    </xf>
    <xf numFmtId="184" fontId="2" fillId="0" borderId="1" xfId="3" applyNumberFormat="1" applyFont="1" applyFill="1" applyBorder="1" applyAlignment="1">
      <alignment horizontal="center" vertical="center"/>
    </xf>
    <xf numFmtId="177" fontId="1" fillId="0" borderId="1" xfId="24" applyFont="1" applyBorder="1" applyAlignment="1">
      <alignment horizontal="left" vertical="center" wrapText="1"/>
    </xf>
    <xf numFmtId="177" fontId="7" fillId="0" borderId="1" xfId="24" applyFont="1" applyBorder="1" applyAlignment="1">
      <alignment horizontal="left" vertical="center" wrapText="1"/>
    </xf>
    <xf numFmtId="49" fontId="5" fillId="4" borderId="1" xfId="0" applyNumberFormat="1" applyFont="1" applyFill="1" applyBorder="1" applyAlignment="1">
      <alignment horizontal="left" vertical="center"/>
    </xf>
    <xf numFmtId="0" fontId="5" fillId="5" borderId="1" xfId="0" applyFont="1" applyFill="1" applyBorder="1" applyAlignment="1">
      <alignment horizontal="left" vertical="center"/>
    </xf>
    <xf numFmtId="184" fontId="5" fillId="4" borderId="1" xfId="3" applyNumberFormat="1" applyFont="1" applyFill="1" applyBorder="1" applyAlignment="1">
      <alignment horizontal="left" vertical="center"/>
    </xf>
    <xf numFmtId="177" fontId="5" fillId="4" borderId="1" xfId="0" applyNumberFormat="1" applyFont="1" applyFill="1" applyBorder="1" applyAlignment="1">
      <alignment horizontal="left" vertical="center"/>
    </xf>
    <xf numFmtId="178" fontId="5" fillId="4" borderId="1" xfId="0" applyNumberFormat="1" applyFont="1" applyFill="1" applyBorder="1" applyAlignment="1">
      <alignment horizontal="left" vertical="center"/>
    </xf>
    <xf numFmtId="178" fontId="5" fillId="3" borderId="1" xfId="2" applyFont="1" applyFill="1" applyBorder="1" applyAlignment="1">
      <alignment horizontal="left" vertical="center"/>
    </xf>
    <xf numFmtId="184" fontId="5" fillId="3" borderId="1" xfId="3" applyNumberFormat="1" applyFont="1" applyFill="1" applyBorder="1" applyAlignment="1">
      <alignment horizontal="left" vertical="center"/>
    </xf>
    <xf numFmtId="184" fontId="5" fillId="3" borderId="1" xfId="3" applyNumberFormat="1" applyFont="1" applyFill="1" applyBorder="1" applyAlignment="1">
      <alignment horizontal="left" vertical="center" wrapText="1"/>
    </xf>
    <xf numFmtId="178" fontId="5" fillId="3" borderId="1" xfId="2" applyFont="1" applyFill="1" applyBorder="1" applyAlignment="1">
      <alignment horizontal="left" vertical="center" wrapText="1"/>
    </xf>
    <xf numFmtId="177" fontId="5" fillId="3" borderId="3" xfId="11" applyFont="1" applyFill="1" applyBorder="1" applyAlignment="1">
      <alignment horizontal="left" vertical="center"/>
    </xf>
    <xf numFmtId="177" fontId="5" fillId="3" borderId="4" xfId="11" applyFont="1" applyFill="1" applyBorder="1" applyAlignment="1">
      <alignment horizontal="left" vertical="center"/>
    </xf>
    <xf numFmtId="184" fontId="5" fillId="3" borderId="4" xfId="3" applyNumberFormat="1" applyFont="1" applyFill="1" applyBorder="1" applyAlignment="1">
      <alignment horizontal="left" vertical="center"/>
    </xf>
    <xf numFmtId="184" fontId="5" fillId="3" borderId="4" xfId="3" applyNumberFormat="1" applyFont="1" applyFill="1" applyBorder="1" applyAlignment="1">
      <alignment horizontal="left" vertical="center" wrapText="1"/>
    </xf>
    <xf numFmtId="178" fontId="5" fillId="3" borderId="4" xfId="11" applyNumberFormat="1" applyFont="1" applyFill="1" applyBorder="1" applyAlignment="1">
      <alignment horizontal="left" vertical="center" wrapText="1"/>
    </xf>
    <xf numFmtId="177" fontId="6" fillId="0" borderId="1" xfId="1" applyFont="1" applyBorder="1" applyAlignment="1">
      <alignment horizontal="left" vertical="center" wrapText="1"/>
    </xf>
    <xf numFmtId="184" fontId="1" fillId="0" borderId="1" xfId="3" applyNumberFormat="1" applyFont="1" applyFill="1" applyBorder="1" applyAlignment="1">
      <alignment horizontal="left" vertical="center" wrapText="1"/>
    </xf>
    <xf numFmtId="177" fontId="8" fillId="0" borderId="1" xfId="24" applyFont="1" applyBorder="1" applyAlignment="1">
      <alignment horizontal="left" vertical="center"/>
    </xf>
    <xf numFmtId="177" fontId="1" fillId="0" borderId="1" xfId="1" applyFont="1" applyBorder="1" applyAlignment="1">
      <alignment horizontal="left" vertical="center" wrapText="1"/>
    </xf>
    <xf numFmtId="177" fontId="1" fillId="0" borderId="1" xfId="24" applyFont="1" applyBorder="1" applyAlignment="1">
      <alignment horizontal="left" vertical="center"/>
    </xf>
    <xf numFmtId="177" fontId="4" fillId="2" borderId="1" xfId="11" applyFont="1" applyFill="1" applyBorder="1" applyAlignment="1">
      <alignment horizontal="left" vertical="center" wrapText="1"/>
    </xf>
    <xf numFmtId="177" fontId="4" fillId="4" borderId="1" xfId="11" applyFont="1" applyFill="1" applyBorder="1" applyAlignment="1">
      <alignment horizontal="left" vertical="center" wrapText="1"/>
    </xf>
    <xf numFmtId="49" fontId="4" fillId="6" borderId="5" xfId="34" applyNumberFormat="1" applyFont="1" applyFill="1" applyBorder="1" applyAlignment="1">
      <alignment horizontal="left" vertical="center"/>
    </xf>
    <xf numFmtId="177" fontId="2" fillId="0" borderId="1" xfId="24" applyFont="1" applyBorder="1" applyAlignment="1">
      <alignment vertical="center" wrapText="1"/>
    </xf>
    <xf numFmtId="177" fontId="4" fillId="3" borderId="6" xfId="11" applyFont="1" applyFill="1" applyBorder="1" applyAlignment="1">
      <alignment horizontal="left" vertical="center" wrapText="1"/>
    </xf>
    <xf numFmtId="49" fontId="4" fillId="6" borderId="5" xfId="34" applyNumberFormat="1" applyFont="1" applyFill="1" applyBorder="1" applyAlignment="1">
      <alignment horizontal="left" vertical="center" wrapText="1"/>
    </xf>
    <xf numFmtId="49" fontId="5" fillId="6" borderId="5" xfId="34" applyNumberFormat="1" applyFont="1" applyFill="1" applyBorder="1" applyAlignment="1">
      <alignment horizontal="left" vertical="center"/>
    </xf>
    <xf numFmtId="177" fontId="2" fillId="0" borderId="1" xfId="1" applyFont="1" applyBorder="1" applyAlignment="1">
      <alignment horizontal="left" vertical="center" wrapText="1"/>
    </xf>
    <xf numFmtId="177" fontId="7" fillId="0" borderId="1" xfId="1" applyFont="1" applyBorder="1" applyAlignment="1">
      <alignment horizontal="left" vertical="center" wrapText="1"/>
    </xf>
    <xf numFmtId="177" fontId="2" fillId="0" borderId="0" xfId="1" applyFont="1" applyAlignment="1">
      <alignment horizontal="left" vertical="center" wrapText="1"/>
    </xf>
    <xf numFmtId="177" fontId="5" fillId="3" borderId="6" xfId="11" applyFont="1" applyFill="1" applyBorder="1" applyAlignment="1">
      <alignment horizontal="left" vertical="center" wrapText="1"/>
    </xf>
    <xf numFmtId="177" fontId="6" fillId="0" borderId="1" xfId="24" applyFont="1" applyBorder="1" applyAlignment="1">
      <alignment horizontal="left" vertical="center"/>
    </xf>
    <xf numFmtId="49" fontId="5" fillId="4" borderId="7" xfId="0" applyNumberFormat="1" applyFont="1" applyFill="1" applyBorder="1" applyAlignment="1">
      <alignment horizontal="left" vertical="center"/>
    </xf>
    <xf numFmtId="0" fontId="5" fillId="4" borderId="7" xfId="0" applyFont="1" applyFill="1" applyBorder="1" applyAlignment="1">
      <alignment horizontal="left" vertical="center"/>
    </xf>
    <xf numFmtId="184" fontId="5" fillId="4" borderId="7" xfId="3" applyNumberFormat="1" applyFont="1" applyFill="1" applyBorder="1" applyAlignment="1">
      <alignment horizontal="left" vertical="center"/>
    </xf>
    <xf numFmtId="177" fontId="5" fillId="4" borderId="7" xfId="0" applyNumberFormat="1" applyFont="1" applyFill="1" applyBorder="1" applyAlignment="1">
      <alignment horizontal="left" vertical="center"/>
    </xf>
    <xf numFmtId="49" fontId="5" fillId="4" borderId="8" xfId="0" applyNumberFormat="1" applyFont="1" applyFill="1" applyBorder="1" applyAlignment="1">
      <alignment horizontal="left" vertical="center"/>
    </xf>
    <xf numFmtId="0" fontId="5" fillId="5" borderId="8" xfId="0" applyFont="1" applyFill="1" applyBorder="1" applyAlignment="1">
      <alignment horizontal="left" vertical="center"/>
    </xf>
    <xf numFmtId="184" fontId="5" fillId="4" borderId="8" xfId="3" applyNumberFormat="1" applyFont="1" applyFill="1" applyBorder="1" applyAlignment="1">
      <alignment horizontal="left" vertical="center"/>
    </xf>
    <xf numFmtId="184" fontId="5" fillId="4" borderId="8" xfId="3" applyNumberFormat="1" applyFont="1" applyFill="1" applyBorder="1" applyAlignment="1">
      <alignment horizontal="left" vertical="center" wrapText="1"/>
    </xf>
    <xf numFmtId="177" fontId="5" fillId="4" borderId="8" xfId="0" applyNumberFormat="1" applyFont="1" applyFill="1" applyBorder="1" applyAlignment="1">
      <alignment horizontal="left" vertical="center"/>
    </xf>
    <xf numFmtId="178" fontId="5" fillId="4" borderId="8" xfId="0" applyNumberFormat="1" applyFont="1" applyFill="1" applyBorder="1" applyAlignment="1">
      <alignment horizontal="left" vertical="center"/>
    </xf>
    <xf numFmtId="178" fontId="2" fillId="0" borderId="1" xfId="1" applyNumberFormat="1" applyFont="1" applyBorder="1" applyAlignment="1">
      <alignment horizontal="left" vertical="center" wrapText="1"/>
    </xf>
    <xf numFmtId="177" fontId="1" fillId="3" borderId="3" xfId="11" applyFont="1" applyFill="1" applyBorder="1" applyAlignment="1">
      <alignment horizontal="left" vertical="center"/>
    </xf>
    <xf numFmtId="49" fontId="1" fillId="4" borderId="1" xfId="0" applyNumberFormat="1" applyFont="1" applyFill="1" applyBorder="1" applyAlignment="1">
      <alignment horizontal="left" vertical="center"/>
    </xf>
    <xf numFmtId="0" fontId="5" fillId="4" borderId="1" xfId="0" applyFont="1" applyFill="1" applyBorder="1" applyAlignment="1">
      <alignment horizontal="left" vertical="center"/>
    </xf>
    <xf numFmtId="184" fontId="5" fillId="4" borderId="1" xfId="3" applyNumberFormat="1" applyFont="1" applyFill="1" applyBorder="1" applyAlignment="1">
      <alignment horizontal="left" vertical="center" wrapText="1"/>
    </xf>
    <xf numFmtId="178" fontId="1" fillId="0" borderId="1" xfId="1" applyNumberFormat="1" applyFont="1" applyBorder="1" applyAlignment="1">
      <alignment horizontal="left" vertical="center" wrapText="1"/>
    </xf>
    <xf numFmtId="177" fontId="5" fillId="4" borderId="1" xfId="11" applyFont="1" applyFill="1" applyBorder="1" applyAlignment="1">
      <alignment horizontal="left" vertical="center" wrapText="1"/>
    </xf>
    <xf numFmtId="0" fontId="9" fillId="0" borderId="0" xfId="25" applyFont="1" applyProtection="1">
      <alignment vertical="center"/>
      <protection locked="0"/>
    </xf>
    <xf numFmtId="0" fontId="10" fillId="0" borderId="0" xfId="25" applyFont="1" applyProtection="1">
      <alignment vertical="center"/>
      <protection locked="0"/>
    </xf>
    <xf numFmtId="0" fontId="10" fillId="0" borderId="0" xfId="25" applyFont="1" applyAlignment="1" applyProtection="1">
      <alignment horizontal="left" vertical="center"/>
      <protection locked="0"/>
    </xf>
    <xf numFmtId="0" fontId="11" fillId="8" borderId="10" xfId="25" applyFont="1" applyFill="1" applyBorder="1" applyProtection="1">
      <alignment vertical="center"/>
      <protection locked="0"/>
    </xf>
    <xf numFmtId="0" fontId="10" fillId="8" borderId="0" xfId="25" applyFont="1" applyFill="1" applyProtection="1">
      <alignment vertical="center"/>
      <protection locked="0"/>
    </xf>
    <xf numFmtId="0" fontId="11" fillId="8" borderId="11" xfId="25" applyFont="1" applyFill="1" applyBorder="1" applyProtection="1">
      <alignment vertical="center"/>
      <protection locked="0"/>
    </xf>
    <xf numFmtId="0" fontId="10" fillId="8" borderId="12" xfId="25" applyFont="1" applyFill="1" applyBorder="1" applyProtection="1">
      <alignment vertical="center"/>
      <protection locked="0"/>
    </xf>
    <xf numFmtId="0" fontId="11" fillId="8" borderId="13" xfId="25" applyFont="1" applyFill="1" applyBorder="1" applyProtection="1">
      <alignment vertical="center"/>
      <protection locked="0"/>
    </xf>
    <xf numFmtId="0" fontId="10" fillId="8" borderId="14" xfId="25" applyFont="1" applyFill="1" applyBorder="1" applyProtection="1">
      <alignment vertical="center"/>
      <protection locked="0"/>
    </xf>
    <xf numFmtId="0" fontId="10" fillId="8" borderId="10" xfId="25" applyFont="1" applyFill="1" applyBorder="1" applyProtection="1">
      <alignment vertical="center"/>
      <protection locked="0"/>
    </xf>
    <xf numFmtId="0" fontId="10" fillId="8" borderId="15" xfId="25" applyFont="1" applyFill="1" applyBorder="1" applyProtection="1">
      <alignment vertical="center"/>
      <protection locked="0"/>
    </xf>
    <xf numFmtId="0" fontId="10" fillId="8" borderId="9" xfId="25" applyFont="1" applyFill="1" applyBorder="1" applyProtection="1">
      <alignment vertical="center"/>
      <protection locked="0"/>
    </xf>
    <xf numFmtId="0" fontId="10" fillId="8" borderId="11" xfId="25" applyFont="1" applyFill="1" applyBorder="1" applyAlignment="1" applyProtection="1">
      <alignment horizontal="left" vertical="center"/>
      <protection locked="0"/>
    </xf>
    <xf numFmtId="0" fontId="10" fillId="8" borderId="12" xfId="25" applyFont="1" applyFill="1" applyBorder="1" applyAlignment="1" applyProtection="1">
      <alignment horizontal="left" vertical="center"/>
      <protection locked="0"/>
    </xf>
    <xf numFmtId="0" fontId="11" fillId="8" borderId="12" xfId="25" applyFont="1" applyFill="1" applyBorder="1" applyAlignment="1" applyProtection="1">
      <alignment horizontal="left" vertical="center"/>
      <protection locked="0"/>
    </xf>
    <xf numFmtId="0" fontId="11" fillId="9" borderId="11" xfId="25" applyFont="1" applyFill="1" applyBorder="1" applyAlignment="1" applyProtection="1">
      <alignment horizontal="left" vertical="center"/>
      <protection locked="0"/>
    </xf>
    <xf numFmtId="0" fontId="11" fillId="9" borderId="12" xfId="25" applyFont="1" applyFill="1" applyBorder="1" applyAlignment="1" applyProtection="1">
      <alignment horizontal="left" vertical="center"/>
      <protection locked="0"/>
    </xf>
    <xf numFmtId="0" fontId="11" fillId="0" borderId="0" xfId="25" applyFont="1" applyProtection="1">
      <alignment vertical="center"/>
      <protection locked="0"/>
    </xf>
    <xf numFmtId="0" fontId="10" fillId="8" borderId="16" xfId="25" applyFont="1" applyFill="1" applyBorder="1" applyProtection="1">
      <alignment vertical="center"/>
      <protection locked="0"/>
    </xf>
    <xf numFmtId="0" fontId="10" fillId="8" borderId="5" xfId="25" applyFont="1" applyFill="1" applyBorder="1" applyProtection="1">
      <alignment vertical="center"/>
      <protection locked="0"/>
    </xf>
    <xf numFmtId="0" fontId="10" fillId="8" borderId="17" xfId="25" applyFont="1" applyFill="1" applyBorder="1" applyProtection="1">
      <alignment vertical="center"/>
      <protection locked="0"/>
    </xf>
    <xf numFmtId="0" fontId="10" fillId="8" borderId="0" xfId="25" applyFont="1" applyFill="1" applyAlignment="1" applyProtection="1">
      <alignment horizontal="left" vertical="center"/>
      <protection locked="0"/>
    </xf>
    <xf numFmtId="0" fontId="10" fillId="8" borderId="5" xfId="25" applyFont="1" applyFill="1" applyBorder="1" applyAlignment="1" applyProtection="1">
      <alignment horizontal="left" vertical="center"/>
      <protection locked="0"/>
    </xf>
    <xf numFmtId="185" fontId="10" fillId="9" borderId="11" xfId="25" applyNumberFormat="1" applyFont="1" applyFill="1" applyBorder="1" applyAlignment="1" applyProtection="1">
      <alignment horizontal="center" vertical="center"/>
      <protection locked="0"/>
    </xf>
    <xf numFmtId="185" fontId="10" fillId="9" borderId="12" xfId="25" applyNumberFormat="1" applyFont="1" applyFill="1" applyBorder="1" applyAlignment="1" applyProtection="1">
      <alignment horizontal="center" vertical="center"/>
      <protection locked="0"/>
    </xf>
    <xf numFmtId="185" fontId="10" fillId="9" borderId="5" xfId="25" applyNumberFormat="1" applyFont="1" applyFill="1" applyBorder="1" applyAlignment="1" applyProtection="1">
      <alignment horizontal="center" vertical="center"/>
      <protection locked="0"/>
    </xf>
    <xf numFmtId="0" fontId="11" fillId="8" borderId="5" xfId="25" applyFont="1" applyFill="1" applyBorder="1" applyAlignment="1" applyProtection="1">
      <alignment horizontal="left" vertical="center"/>
      <protection locked="0"/>
    </xf>
    <xf numFmtId="186" fontId="10" fillId="0" borderId="0" xfId="25" applyNumberFormat="1" applyFont="1" applyProtection="1">
      <alignment vertical="center"/>
      <protection locked="0"/>
    </xf>
    <xf numFmtId="0" fontId="11" fillId="9" borderId="5" xfId="25" applyFont="1" applyFill="1" applyBorder="1" applyAlignment="1" applyProtection="1">
      <alignment horizontal="left" vertical="center"/>
      <protection locked="0"/>
    </xf>
    <xf numFmtId="9" fontId="18" fillId="10" borderId="12" xfId="25" applyNumberFormat="1" applyFont="1" applyFill="1" applyBorder="1" applyAlignment="1" applyProtection="1">
      <alignment horizontal="left" vertical="center"/>
      <protection locked="0"/>
    </xf>
    <xf numFmtId="9" fontId="10" fillId="0" borderId="0" xfId="5" applyFont="1" applyAlignment="1" applyProtection="1">
      <alignment vertical="center"/>
      <protection locked="0"/>
    </xf>
    <xf numFmtId="9" fontId="10" fillId="10" borderId="12" xfId="25" applyNumberFormat="1" applyFont="1" applyFill="1" applyBorder="1" applyAlignment="1" applyProtection="1">
      <alignment horizontal="left" vertical="center"/>
      <protection locked="0"/>
    </xf>
    <xf numFmtId="9" fontId="9" fillId="0" borderId="0" xfId="5" applyFont="1" applyAlignment="1" applyProtection="1">
      <alignment vertical="center"/>
      <protection locked="0"/>
    </xf>
    <xf numFmtId="184" fontId="31" fillId="2" borderId="1" xfId="3" applyNumberFormat="1" applyFont="1" applyFill="1" applyBorder="1" applyAlignment="1">
      <alignment horizontal="left" vertical="center"/>
    </xf>
    <xf numFmtId="184" fontId="31" fillId="3" borderId="1" xfId="3" applyNumberFormat="1" applyFont="1" applyFill="1" applyBorder="1" applyAlignment="1">
      <alignment horizontal="center" vertical="center"/>
    </xf>
    <xf numFmtId="184" fontId="31" fillId="4" borderId="1" xfId="3" applyNumberFormat="1" applyFont="1" applyFill="1" applyBorder="1" applyAlignment="1">
      <alignment horizontal="left" vertical="center"/>
    </xf>
    <xf numFmtId="184" fontId="31" fillId="6" borderId="1" xfId="3" applyNumberFormat="1" applyFont="1" applyFill="1" applyBorder="1" applyAlignment="1">
      <alignment horizontal="left" vertical="center"/>
    </xf>
    <xf numFmtId="184" fontId="8" fillId="0" borderId="1" xfId="3" applyNumberFormat="1" applyFont="1" applyFill="1" applyBorder="1" applyAlignment="1">
      <alignment horizontal="left" vertical="center" wrapText="1"/>
    </xf>
    <xf numFmtId="184" fontId="31" fillId="3" borderId="4" xfId="3" applyNumberFormat="1" applyFont="1" applyFill="1" applyBorder="1" applyAlignment="1">
      <alignment horizontal="left" vertical="center"/>
    </xf>
    <xf numFmtId="184" fontId="8" fillId="0" borderId="0" xfId="3" applyNumberFormat="1" applyFont="1" applyAlignment="1">
      <alignment horizontal="left" vertical="center"/>
    </xf>
    <xf numFmtId="184" fontId="8" fillId="0" borderId="1" xfId="3" applyNumberFormat="1" applyFont="1" applyFill="1" applyBorder="1" applyAlignment="1">
      <alignment vertical="center" wrapText="1"/>
    </xf>
    <xf numFmtId="184" fontId="8" fillId="7" borderId="1" xfId="3" applyNumberFormat="1" applyFont="1" applyFill="1" applyBorder="1" applyAlignment="1">
      <alignment vertical="center" wrapText="1"/>
    </xf>
    <xf numFmtId="184" fontId="31" fillId="3" borderId="1" xfId="3" applyNumberFormat="1" applyFont="1" applyFill="1" applyBorder="1" applyAlignment="1">
      <alignment horizontal="left" vertical="center"/>
    </xf>
    <xf numFmtId="184" fontId="31" fillId="4" borderId="7" xfId="3" applyNumberFormat="1" applyFont="1" applyFill="1" applyBorder="1" applyAlignment="1">
      <alignment horizontal="left" vertical="center"/>
    </xf>
    <xf numFmtId="177" fontId="8" fillId="0" borderId="0" xfId="18" applyFont="1" applyAlignment="1">
      <alignment horizontal="left" vertical="center"/>
    </xf>
    <xf numFmtId="184" fontId="31" fillId="4" borderId="8" xfId="3" applyNumberFormat="1" applyFont="1" applyFill="1" applyBorder="1" applyAlignment="1">
      <alignment horizontal="left" vertical="center"/>
    </xf>
    <xf numFmtId="184" fontId="31" fillId="3" borderId="1" xfId="3" applyNumberFormat="1" applyFont="1" applyFill="1" applyBorder="1" applyAlignment="1">
      <alignment horizontal="center" vertical="center" wrapText="1"/>
    </xf>
    <xf numFmtId="184" fontId="31" fillId="6" borderId="1" xfId="3" applyNumberFormat="1" applyFont="1" applyFill="1" applyBorder="1" applyAlignment="1">
      <alignment horizontal="left" vertical="center" wrapText="1"/>
    </xf>
    <xf numFmtId="184" fontId="8" fillId="0" borderId="1" xfId="3" applyNumberFormat="1" applyFont="1" applyFill="1" applyBorder="1" applyAlignment="1">
      <alignment horizontal="right" vertical="center" wrapText="1"/>
    </xf>
    <xf numFmtId="184" fontId="31" fillId="3" borderId="4" xfId="3" applyNumberFormat="1" applyFont="1" applyFill="1" applyBorder="1" applyAlignment="1">
      <alignment horizontal="left" vertical="center" wrapText="1"/>
    </xf>
    <xf numFmtId="184" fontId="31" fillId="3" borderId="1" xfId="3" applyNumberFormat="1" applyFont="1" applyFill="1" applyBorder="1" applyAlignment="1">
      <alignment horizontal="left" vertical="center" wrapText="1"/>
    </xf>
    <xf numFmtId="184" fontId="8" fillId="0" borderId="1" xfId="3" applyNumberFormat="1" applyFont="1" applyFill="1" applyBorder="1" applyAlignment="1">
      <alignment horizontal="center" vertical="center" wrapText="1"/>
    </xf>
    <xf numFmtId="184" fontId="8" fillId="0" borderId="0" xfId="3" applyNumberFormat="1" applyFont="1" applyAlignment="1">
      <alignment horizontal="center" vertical="center"/>
    </xf>
    <xf numFmtId="184" fontId="31" fillId="4" borderId="8" xfId="3" applyNumberFormat="1" applyFont="1" applyFill="1" applyBorder="1" applyAlignment="1">
      <alignment horizontal="left" vertical="center" wrapText="1"/>
    </xf>
    <xf numFmtId="184" fontId="31" fillId="4" borderId="1" xfId="3" applyNumberFormat="1" applyFont="1" applyFill="1" applyBorder="1" applyAlignment="1">
      <alignment horizontal="left" vertical="center" wrapText="1"/>
    </xf>
    <xf numFmtId="184" fontId="31" fillId="2" borderId="1" xfId="3" applyNumberFormat="1" applyFont="1" applyFill="1" applyBorder="1" applyAlignment="1">
      <alignment horizontal="center" vertical="center"/>
    </xf>
    <xf numFmtId="184" fontId="31" fillId="4" borderId="1" xfId="3" applyNumberFormat="1" applyFont="1" applyFill="1" applyBorder="1" applyAlignment="1">
      <alignment horizontal="center" vertical="center"/>
    </xf>
    <xf numFmtId="184" fontId="31" fillId="6" borderId="1" xfId="3" applyNumberFormat="1" applyFont="1" applyFill="1" applyBorder="1" applyAlignment="1">
      <alignment horizontal="center" vertical="center"/>
    </xf>
    <xf numFmtId="184" fontId="31" fillId="3" borderId="4" xfId="3" applyNumberFormat="1" applyFont="1" applyFill="1" applyBorder="1" applyAlignment="1">
      <alignment horizontal="center" vertical="center" wrapText="1"/>
    </xf>
    <xf numFmtId="184" fontId="8" fillId="0" borderId="1" xfId="3" applyNumberFormat="1" applyFont="1" applyFill="1" applyBorder="1" applyAlignment="1">
      <alignment horizontal="center" vertical="center"/>
    </xf>
    <xf numFmtId="177" fontId="31" fillId="2" borderId="1" xfId="0" applyNumberFormat="1" applyFont="1" applyFill="1" applyBorder="1" applyAlignment="1">
      <alignment horizontal="left" vertical="center"/>
    </xf>
    <xf numFmtId="178" fontId="31" fillId="3" borderId="1" xfId="2" applyFont="1" applyFill="1" applyBorder="1" applyAlignment="1">
      <alignment horizontal="center" vertical="center" wrapText="1"/>
    </xf>
    <xf numFmtId="177" fontId="31" fillId="4" borderId="1" xfId="0" applyNumberFormat="1" applyFont="1" applyFill="1" applyBorder="1" applyAlignment="1">
      <alignment horizontal="left" vertical="center"/>
    </xf>
    <xf numFmtId="178" fontId="31" fillId="6" borderId="1" xfId="39" applyFont="1" applyFill="1" applyBorder="1" applyAlignment="1">
      <alignment horizontal="left" vertical="center"/>
    </xf>
    <xf numFmtId="177" fontId="8" fillId="7" borderId="1" xfId="24" applyFont="1" applyFill="1" applyBorder="1" applyAlignment="1">
      <alignment horizontal="right" vertical="center"/>
    </xf>
    <xf numFmtId="178" fontId="31" fillId="3" borderId="4" xfId="11" applyNumberFormat="1" applyFont="1" applyFill="1" applyBorder="1" applyAlignment="1">
      <alignment vertical="center" wrapText="1"/>
    </xf>
    <xf numFmtId="178" fontId="31" fillId="6" borderId="1" xfId="39" applyFont="1" applyFill="1" applyBorder="1" applyAlignment="1">
      <alignment vertical="center"/>
    </xf>
    <xf numFmtId="177" fontId="31" fillId="4" borderId="1" xfId="0" applyNumberFormat="1" applyFont="1" applyFill="1" applyBorder="1" applyAlignment="1">
      <alignment vertical="center"/>
    </xf>
    <xf numFmtId="177" fontId="8" fillId="0" borderId="0" xfId="18" applyFont="1" applyAlignment="1">
      <alignment vertical="center"/>
    </xf>
    <xf numFmtId="177" fontId="8" fillId="0" borderId="1" xfId="24" applyFont="1" applyBorder="1" applyAlignment="1">
      <alignment horizontal="right" vertical="center"/>
    </xf>
    <xf numFmtId="178" fontId="31" fillId="3" borderId="1" xfId="2" applyFont="1" applyFill="1" applyBorder="1" applyAlignment="1">
      <alignment vertical="center" wrapText="1"/>
    </xf>
    <xf numFmtId="178" fontId="31" fillId="3" borderId="1" xfId="2" applyFont="1" applyFill="1" applyBorder="1" applyAlignment="1">
      <alignment horizontal="left" vertical="center" wrapText="1"/>
    </xf>
    <xf numFmtId="178" fontId="31" fillId="3" borderId="4" xfId="11" applyNumberFormat="1" applyFont="1" applyFill="1" applyBorder="1" applyAlignment="1">
      <alignment horizontal="left" vertical="center" wrapText="1"/>
    </xf>
    <xf numFmtId="177" fontId="31" fillId="4" borderId="7" xfId="0" applyNumberFormat="1" applyFont="1" applyFill="1" applyBorder="1" applyAlignment="1">
      <alignment horizontal="left" vertical="center"/>
    </xf>
    <xf numFmtId="177" fontId="31" fillId="4" borderId="8" xfId="0" applyNumberFormat="1" applyFont="1" applyFill="1" applyBorder="1" applyAlignment="1">
      <alignment horizontal="left" vertical="center"/>
    </xf>
    <xf numFmtId="178" fontId="31" fillId="2" borderId="1" xfId="0" applyNumberFormat="1" applyFont="1" applyFill="1" applyBorder="1" applyAlignment="1">
      <alignment horizontal="left" vertical="center"/>
    </xf>
    <xf numFmtId="178" fontId="31" fillId="4" borderId="1" xfId="0" applyNumberFormat="1" applyFont="1" applyFill="1" applyBorder="1" applyAlignment="1">
      <alignment horizontal="left" vertical="center"/>
    </xf>
    <xf numFmtId="178" fontId="31" fillId="6" borderId="5" xfId="13" applyFont="1" applyFill="1" applyBorder="1" applyAlignment="1">
      <alignment horizontal="left" vertical="center" wrapText="1"/>
    </xf>
    <xf numFmtId="177" fontId="8" fillId="7" borderId="1" xfId="18" applyFont="1" applyFill="1" applyBorder="1" applyAlignment="1">
      <alignment horizontal="right" vertical="center"/>
    </xf>
    <xf numFmtId="178" fontId="31" fillId="6" borderId="1" xfId="13" applyFont="1" applyFill="1" applyBorder="1" applyAlignment="1">
      <alignment horizontal="left" vertical="center" wrapText="1"/>
    </xf>
    <xf numFmtId="178" fontId="8" fillId="7" borderId="1" xfId="1" applyNumberFormat="1" applyFont="1" applyFill="1" applyBorder="1" applyAlignment="1">
      <alignment horizontal="right" vertical="center" wrapText="1"/>
    </xf>
    <xf numFmtId="178" fontId="31" fillId="4" borderId="1" xfId="0" applyNumberFormat="1" applyFont="1" applyFill="1" applyBorder="1" applyAlignment="1">
      <alignment horizontal="right" vertical="center"/>
    </xf>
    <xf numFmtId="178" fontId="8" fillId="0" borderId="0" xfId="18" applyNumberFormat="1" applyFont="1" applyAlignment="1">
      <alignment horizontal="left" vertical="center"/>
    </xf>
    <xf numFmtId="178" fontId="8" fillId="0" borderId="1" xfId="1" applyNumberFormat="1" applyFont="1" applyBorder="1" applyAlignment="1">
      <alignment horizontal="right" vertical="center" wrapText="1"/>
    </xf>
    <xf numFmtId="178" fontId="31" fillId="6" borderId="1" xfId="13" applyFont="1" applyFill="1" applyBorder="1" applyAlignment="1">
      <alignment horizontal="right" vertical="center" wrapText="1"/>
    </xf>
    <xf numFmtId="177" fontId="31" fillId="4" borderId="1" xfId="0" applyNumberFormat="1" applyFont="1" applyFill="1" applyBorder="1" applyAlignment="1">
      <alignment horizontal="right" vertical="center"/>
    </xf>
    <xf numFmtId="178" fontId="8" fillId="0" borderId="5" xfId="1" applyNumberFormat="1" applyFont="1" applyBorder="1" applyAlignment="1">
      <alignment horizontal="right" vertical="center" wrapText="1"/>
    </xf>
    <xf numFmtId="178" fontId="31" fillId="3" borderId="18" xfId="11" applyNumberFormat="1" applyFont="1" applyFill="1" applyBorder="1" applyAlignment="1">
      <alignment horizontal="left" vertical="center" wrapText="1"/>
    </xf>
    <xf numFmtId="178" fontId="31" fillId="4" borderId="8" xfId="0" applyNumberFormat="1" applyFont="1" applyFill="1" applyBorder="1" applyAlignment="1">
      <alignment horizontal="left" vertical="center"/>
    </xf>
    <xf numFmtId="178" fontId="8" fillId="0" borderId="1" xfId="1" applyNumberFormat="1" applyFont="1" applyBorder="1" applyAlignment="1">
      <alignment horizontal="left" vertical="center" wrapText="1"/>
    </xf>
    <xf numFmtId="177" fontId="8" fillId="0" borderId="1" xfId="24" applyFont="1" applyBorder="1" applyAlignment="1">
      <alignment vertical="center" wrapText="1"/>
    </xf>
    <xf numFmtId="178" fontId="31" fillId="3" borderId="4" xfId="11" applyNumberFormat="1" applyFont="1" applyFill="1" applyBorder="1" applyAlignment="1">
      <alignment horizontal="right" vertical="center" wrapText="1"/>
    </xf>
    <xf numFmtId="178" fontId="32" fillId="0" borderId="5" xfId="2" applyFont="1" applyBorder="1" applyAlignment="1">
      <alignment horizontal="left" vertical="center" wrapText="1"/>
    </xf>
    <xf numFmtId="177" fontId="8" fillId="0" borderId="1" xfId="1" applyFont="1" applyBorder="1" applyAlignment="1">
      <alignment horizontal="left" vertical="center" wrapText="1"/>
    </xf>
    <xf numFmtId="177" fontId="32" fillId="0" borderId="1" xfId="1" applyFont="1" applyBorder="1" applyAlignment="1">
      <alignment horizontal="left" vertical="center" wrapText="1"/>
    </xf>
    <xf numFmtId="177" fontId="32" fillId="0" borderId="1" xfId="24" applyFont="1" applyBorder="1" applyAlignment="1">
      <alignment horizontal="left" vertical="center"/>
    </xf>
    <xf numFmtId="177" fontId="33" fillId="0" borderId="1" xfId="24" applyFont="1" applyBorder="1" applyAlignment="1">
      <alignment vertical="center" wrapText="1"/>
    </xf>
    <xf numFmtId="178" fontId="8" fillId="0" borderId="5" xfId="2" applyFont="1" applyBorder="1" applyAlignment="1">
      <alignment horizontal="left" vertical="center" wrapText="1"/>
    </xf>
    <xf numFmtId="177" fontId="33" fillId="0" borderId="1" xfId="1" applyFont="1" applyBorder="1" applyAlignment="1">
      <alignment horizontal="left" vertical="center" wrapText="1"/>
    </xf>
    <xf numFmtId="0" fontId="10" fillId="0" borderId="0" xfId="25" applyFont="1" applyAlignment="1" applyProtection="1">
      <alignment horizontal="left" vertical="justify"/>
      <protection locked="0"/>
    </xf>
    <xf numFmtId="0" fontId="16" fillId="8" borderId="0" xfId="25" applyFont="1" applyFill="1" applyAlignment="1" applyProtection="1">
      <alignment horizontal="left" vertical="center" wrapText="1"/>
      <protection locked="0"/>
    </xf>
    <xf numFmtId="0" fontId="16" fillId="8" borderId="0" xfId="25" applyFont="1" applyFill="1" applyAlignment="1" applyProtection="1">
      <alignment horizontal="left" vertical="center"/>
      <protection locked="0"/>
    </xf>
    <xf numFmtId="0" fontId="10" fillId="0" borderId="0" xfId="25" applyFont="1" applyAlignment="1" applyProtection="1">
      <alignment horizontal="left" vertical="center" wrapText="1"/>
      <protection locked="0"/>
    </xf>
    <xf numFmtId="0" fontId="10" fillId="8" borderId="0" xfId="25" applyFont="1" applyFill="1" applyAlignment="1" applyProtection="1">
      <alignment horizontal="center" vertical="center"/>
      <protection locked="0"/>
    </xf>
    <xf numFmtId="0" fontId="14" fillId="8" borderId="0" xfId="25" applyFont="1" applyFill="1" applyAlignment="1" applyProtection="1">
      <alignment horizontal="left" vertical="center" wrapText="1"/>
      <protection locked="0"/>
    </xf>
    <xf numFmtId="0" fontId="15" fillId="8" borderId="0" xfId="25" applyFont="1" applyFill="1" applyAlignment="1" applyProtection="1">
      <alignment horizontal="left" vertical="center"/>
      <protection locked="0"/>
    </xf>
    <xf numFmtId="185" fontId="10" fillId="9" borderId="11" xfId="25" applyNumberFormat="1" applyFont="1" applyFill="1" applyBorder="1" applyAlignment="1">
      <alignment horizontal="center" vertical="center"/>
    </xf>
    <xf numFmtId="185" fontId="10" fillId="9" borderId="12" xfId="25" applyNumberFormat="1" applyFont="1" applyFill="1" applyBorder="1" applyAlignment="1">
      <alignment horizontal="center" vertical="center"/>
    </xf>
    <xf numFmtId="185" fontId="10" fillId="9" borderId="5" xfId="25" applyNumberFormat="1" applyFont="1" applyFill="1" applyBorder="1" applyAlignment="1">
      <alignment horizontal="center" vertical="center"/>
    </xf>
    <xf numFmtId="0" fontId="11" fillId="9" borderId="11" xfId="25" applyFont="1" applyFill="1" applyBorder="1" applyAlignment="1" applyProtection="1">
      <alignment horizontal="left" vertical="center"/>
      <protection locked="0"/>
    </xf>
    <xf numFmtId="0" fontId="11" fillId="9" borderId="12" xfId="25" applyFont="1" applyFill="1" applyBorder="1" applyAlignment="1" applyProtection="1">
      <alignment horizontal="left" vertical="center"/>
      <protection locked="0"/>
    </xf>
    <xf numFmtId="0" fontId="11" fillId="9" borderId="5" xfId="25" applyFont="1" applyFill="1" applyBorder="1" applyAlignment="1" applyProtection="1">
      <alignment horizontal="left" vertical="center"/>
      <protection locked="0"/>
    </xf>
    <xf numFmtId="0" fontId="11" fillId="8" borderId="11" xfId="25" applyFont="1" applyFill="1" applyBorder="1" applyAlignment="1" applyProtection="1">
      <alignment horizontal="left" vertical="center"/>
      <protection locked="0"/>
    </xf>
    <xf numFmtId="0" fontId="11" fillId="8" borderId="12" xfId="25" applyFont="1" applyFill="1" applyBorder="1" applyAlignment="1" applyProtection="1">
      <alignment horizontal="left" vertical="center"/>
      <protection locked="0"/>
    </xf>
    <xf numFmtId="0" fontId="11" fillId="8" borderId="5" xfId="25" applyFont="1" applyFill="1" applyBorder="1" applyAlignment="1" applyProtection="1">
      <alignment horizontal="left" vertical="center"/>
      <protection locked="0"/>
    </xf>
    <xf numFmtId="185" fontId="11" fillId="11" borderId="11" xfId="25" applyNumberFormat="1" applyFont="1" applyFill="1" applyBorder="1" applyAlignment="1">
      <alignment horizontal="center" vertical="center"/>
    </xf>
    <xf numFmtId="185" fontId="11" fillId="11" borderId="12" xfId="25" applyNumberFormat="1" applyFont="1" applyFill="1" applyBorder="1" applyAlignment="1">
      <alignment horizontal="center" vertical="center"/>
    </xf>
    <xf numFmtId="185" fontId="11" fillId="11" borderId="5" xfId="25" applyNumberFormat="1" applyFont="1" applyFill="1" applyBorder="1" applyAlignment="1">
      <alignment horizontal="center" vertical="center"/>
    </xf>
    <xf numFmtId="185" fontId="10" fillId="9" borderId="11" xfId="25" applyNumberFormat="1" applyFont="1" applyFill="1" applyBorder="1" applyAlignment="1" applyProtection="1">
      <alignment horizontal="center" vertical="center"/>
      <protection locked="0"/>
    </xf>
    <xf numFmtId="185" fontId="10" fillId="9" borderId="12" xfId="25" applyNumberFormat="1" applyFont="1" applyFill="1" applyBorder="1" applyAlignment="1" applyProtection="1">
      <alignment horizontal="center" vertical="center"/>
      <protection locked="0"/>
    </xf>
    <xf numFmtId="185" fontId="10" fillId="9" borderId="5" xfId="25" applyNumberFormat="1" applyFont="1" applyFill="1" applyBorder="1" applyAlignment="1" applyProtection="1">
      <alignment horizontal="center" vertical="center"/>
      <protection locked="0"/>
    </xf>
    <xf numFmtId="0" fontId="10" fillId="8" borderId="11" xfId="25" applyFont="1" applyFill="1" applyBorder="1" applyAlignment="1" applyProtection="1">
      <alignment horizontal="left" vertical="center"/>
      <protection locked="0"/>
    </xf>
    <xf numFmtId="0" fontId="10" fillId="8" borderId="12" xfId="25" applyFont="1" applyFill="1" applyBorder="1" applyAlignment="1" applyProtection="1">
      <alignment horizontal="left" vertical="center"/>
      <protection locked="0"/>
    </xf>
    <xf numFmtId="0" fontId="10" fillId="8" borderId="5" xfId="25" applyFont="1" applyFill="1" applyBorder="1" applyAlignment="1" applyProtection="1">
      <alignment horizontal="left" vertical="center"/>
      <protection locked="0"/>
    </xf>
    <xf numFmtId="185" fontId="10" fillId="5" borderId="11" xfId="25" applyNumberFormat="1" applyFont="1" applyFill="1" applyBorder="1" applyAlignment="1">
      <alignment horizontal="center" vertical="center"/>
    </xf>
    <xf numFmtId="185" fontId="10" fillId="5" borderId="12" xfId="25" applyNumberFormat="1" applyFont="1" applyFill="1" applyBorder="1" applyAlignment="1">
      <alignment horizontal="center" vertical="center"/>
    </xf>
    <xf numFmtId="185" fontId="10" fillId="5" borderId="5" xfId="25" applyNumberFormat="1" applyFont="1" applyFill="1" applyBorder="1" applyAlignment="1">
      <alignment horizontal="center" vertical="center"/>
    </xf>
    <xf numFmtId="0" fontId="10" fillId="9" borderId="11" xfId="25" applyFont="1" applyFill="1" applyBorder="1" applyAlignment="1" applyProtection="1">
      <alignment horizontal="center" vertical="center"/>
      <protection locked="0"/>
    </xf>
    <xf numFmtId="0" fontId="10" fillId="9" borderId="12" xfId="25" applyFont="1" applyFill="1" applyBorder="1" applyAlignment="1" applyProtection="1">
      <alignment horizontal="center" vertical="center"/>
      <protection locked="0"/>
    </xf>
    <xf numFmtId="0" fontId="10" fillId="9" borderId="5" xfId="25" applyFont="1" applyFill="1" applyBorder="1" applyAlignment="1" applyProtection="1">
      <alignment horizontal="center" vertical="center"/>
      <protection locked="0"/>
    </xf>
    <xf numFmtId="0" fontId="17" fillId="9" borderId="11" xfId="4" applyFill="1" applyBorder="1" applyAlignment="1" applyProtection="1">
      <alignment horizontal="center" vertical="center"/>
      <protection locked="0"/>
    </xf>
    <xf numFmtId="0" fontId="17" fillId="9" borderId="12" xfId="4" applyFill="1" applyBorder="1" applyAlignment="1" applyProtection="1">
      <alignment horizontal="center" vertical="center"/>
      <protection locked="0"/>
    </xf>
    <xf numFmtId="0" fontId="17" fillId="9" borderId="5" xfId="4" applyFill="1" applyBorder="1" applyAlignment="1" applyProtection="1">
      <alignment horizontal="center" vertical="center"/>
      <protection locked="0"/>
    </xf>
    <xf numFmtId="0" fontId="12" fillId="8" borderId="11" xfId="25" applyFont="1" applyFill="1" applyBorder="1" applyAlignment="1" applyProtection="1">
      <alignment horizontal="left" vertical="center"/>
      <protection locked="0"/>
    </xf>
    <xf numFmtId="0" fontId="13" fillId="8" borderId="12" xfId="25" applyFont="1" applyFill="1" applyBorder="1" applyAlignment="1" applyProtection="1">
      <alignment horizontal="left" vertical="center"/>
      <protection locked="0"/>
    </xf>
    <xf numFmtId="0" fontId="13" fillId="8" borderId="5" xfId="25" applyFont="1" applyFill="1" applyBorder="1" applyAlignment="1" applyProtection="1">
      <alignment horizontal="left" vertical="center"/>
      <protection locked="0"/>
    </xf>
    <xf numFmtId="0" fontId="10" fillId="8" borderId="12" xfId="25" applyFont="1" applyFill="1" applyBorder="1" applyAlignment="1" applyProtection="1">
      <alignment horizontal="center" vertical="center"/>
      <protection locked="0"/>
    </xf>
    <xf numFmtId="0" fontId="10" fillId="8" borderId="5" xfId="25" applyFont="1" applyFill="1" applyBorder="1" applyAlignment="1" applyProtection="1">
      <alignment horizontal="center" vertical="center"/>
      <protection locked="0"/>
    </xf>
    <xf numFmtId="0" fontId="10" fillId="9" borderId="1" xfId="25" applyFont="1" applyFill="1" applyBorder="1" applyAlignment="1" applyProtection="1">
      <alignment horizontal="left" vertical="center" wrapText="1"/>
      <protection locked="0"/>
    </xf>
    <xf numFmtId="0" fontId="10" fillId="0" borderId="0" xfId="25" applyFont="1" applyAlignment="1" applyProtection="1">
      <alignment horizontal="left" vertical="center"/>
      <protection locked="0"/>
    </xf>
    <xf numFmtId="0" fontId="10" fillId="5" borderId="9" xfId="25" applyFont="1" applyFill="1" applyBorder="1" applyAlignment="1" applyProtection="1">
      <alignment horizontal="left" vertical="center" wrapText="1"/>
      <protection locked="0"/>
    </xf>
    <xf numFmtId="0" fontId="10" fillId="5" borderId="9" xfId="25" applyFont="1" applyFill="1" applyBorder="1" applyAlignment="1" applyProtection="1">
      <alignment horizontal="left" vertical="center"/>
      <protection locked="0"/>
    </xf>
    <xf numFmtId="0" fontId="10" fillId="8" borderId="11" xfId="25" applyFont="1" applyFill="1" applyBorder="1" applyAlignment="1" applyProtection="1">
      <alignment horizontal="center" vertical="center"/>
      <protection locked="0"/>
    </xf>
  </cellXfs>
  <cellStyles count="43">
    <cellStyle name="0,0_x000a__x000a_NA_x000a__x000a_ 2" xfId="16" xr:uid="{00000000-0005-0000-0000-000035000000}"/>
    <cellStyle name="0,0_x000d__x000a_NA_x000d__x000a_" xfId="10" xr:uid="{00000000-0005-0000-0000-00001B000000}"/>
    <cellStyle name="Normal 2" xfId="18" xr:uid="{00000000-0005-0000-0000-000038000000}"/>
    <cellStyle name="Normal 2 2" xfId="11" xr:uid="{00000000-0005-0000-0000-000021000000}"/>
    <cellStyle name="Normal 2 2 2" xfId="19" xr:uid="{00000000-0005-0000-0000-000040000000}"/>
    <cellStyle name="Normal 2 2 2 2" xfId="14" xr:uid="{00000000-0005-0000-0000-000030000000}"/>
    <cellStyle name="Normal 2 2 2 3" xfId="2" xr:uid="{00000000-0005-0000-0000-000007000000}"/>
    <cellStyle name="Normal 2 2 2 3 2" xfId="20" xr:uid="{00000000-0005-0000-0000-000041000000}"/>
    <cellStyle name="Normal 2 2 2 4" xfId="17" xr:uid="{00000000-0005-0000-0000-000037000000}"/>
    <cellStyle name="Normal 2 2 3" xfId="7" xr:uid="{00000000-0005-0000-0000-000016000000}"/>
    <cellStyle name="Normal 2 2 3 2" xfId="13" xr:uid="{00000000-0005-0000-0000-00002A000000}"/>
    <cellStyle name="Normal 2 2 3 2 2" xfId="21" xr:uid="{00000000-0005-0000-0000-000042000000}"/>
    <cellStyle name="Normal 2 2 4" xfId="8" xr:uid="{00000000-0005-0000-0000-000018000000}"/>
    <cellStyle name="Normal 2 2 4 2" xfId="22" xr:uid="{00000000-0005-0000-0000-000043000000}"/>
    <cellStyle name="Normal 2 3" xfId="23" xr:uid="{00000000-0005-0000-0000-000044000000}"/>
    <cellStyle name="Normal 3" xfId="24" xr:uid="{00000000-0005-0000-0000-000045000000}"/>
    <cellStyle name="Normal 3 7" xfId="25" xr:uid="{00000000-0005-0000-0000-000046000000}"/>
    <cellStyle name="Normal 4" xfId="26" xr:uid="{00000000-0005-0000-0000-000047000000}"/>
    <cellStyle name="Normal 5" xfId="27" xr:uid="{00000000-0005-0000-0000-000048000000}"/>
    <cellStyle name="Normal 6" xfId="28" xr:uid="{00000000-0005-0000-0000-000049000000}"/>
    <cellStyle name="Normal_mck_ceocircle_20060228 2" xfId="1" xr:uid="{00000000-0005-0000-0000-000003000000}"/>
    <cellStyle name="百分比" xfId="5" builtinId="5"/>
    <cellStyle name="常规" xfId="0" builtinId="0"/>
    <cellStyle name="常规 14" xfId="29" xr:uid="{00000000-0005-0000-0000-00004A000000}"/>
    <cellStyle name="常规 3" xfId="30" xr:uid="{00000000-0005-0000-0000-00004B000000}"/>
    <cellStyle name="常规 3 2" xfId="31" xr:uid="{00000000-0005-0000-0000-00004C000000}"/>
    <cellStyle name="常规 3 3" xfId="32" xr:uid="{00000000-0005-0000-0000-00004D000000}"/>
    <cellStyle name="常规 5 2 2" xfId="9" xr:uid="{00000000-0005-0000-0000-00001A000000}"/>
    <cellStyle name="常规 5 2 2 2" xfId="33" xr:uid="{00000000-0005-0000-0000-00004E000000}"/>
    <cellStyle name="常规 5 2 2 3" xfId="34" xr:uid="{00000000-0005-0000-0000-00004F000000}"/>
    <cellStyle name="常规 6" xfId="6" xr:uid="{00000000-0005-0000-0000-000010000000}"/>
    <cellStyle name="常规 9" xfId="35" xr:uid="{00000000-0005-0000-0000-000050000000}"/>
    <cellStyle name="超链接" xfId="4" builtinId="8"/>
    <cellStyle name="千位分隔" xfId="3" builtinId="3"/>
    <cellStyle name="千位分隔 2 2" xfId="36" xr:uid="{00000000-0005-0000-0000-000051000000}"/>
    <cellStyle name="样式 1" xfId="37" xr:uid="{00000000-0005-0000-0000-000052000000}"/>
    <cellStyle name="样式 1 2" xfId="38" xr:uid="{00000000-0005-0000-0000-000053000000}"/>
    <cellStyle name="样式 1 2 2" xfId="12" xr:uid="{00000000-0005-0000-0000-000024000000}"/>
    <cellStyle name="样式 1 2 2 2" xfId="39" xr:uid="{00000000-0005-0000-0000-000054000000}"/>
    <cellStyle name="样式 1 2 2 2 2" xfId="40" xr:uid="{00000000-0005-0000-0000-000055000000}"/>
    <cellStyle name="样式 1 2 2 2 2 2" xfId="41" xr:uid="{00000000-0005-0000-0000-000056000000}"/>
    <cellStyle name="样式 1 2 2 3" xfId="42" xr:uid="{00000000-0005-0000-0000-000057000000}"/>
    <cellStyle name="样式 1 2 4" xfId="15" xr:uid="{00000000-0005-0000-0000-000034000000}"/>
  </cellStyles>
  <dxfs count="1">
    <dxf>
      <font>
        <color rgb="FF9C0006"/>
      </font>
      <fill>
        <patternFill patternType="solid">
          <bgColor rgb="FFFFC7CE"/>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B1:R65"/>
  <sheetViews>
    <sheetView topLeftCell="B12" zoomScalePageLayoutView="55" workbookViewId="0">
      <selection activeCell="L35" sqref="L35:N35"/>
    </sheetView>
  </sheetViews>
  <sheetFormatPr defaultColWidth="11" defaultRowHeight="15.6"/>
  <cols>
    <col min="1" max="1" width="3.6640625" style="123" customWidth="1"/>
    <col min="2" max="2" width="6.44140625" style="123" customWidth="1"/>
    <col min="3" max="3" width="5.77734375" style="123" customWidth="1"/>
    <col min="4" max="4" width="12.109375" style="123" customWidth="1"/>
    <col min="5" max="7" width="11" style="123"/>
    <col min="8" max="8" width="8.77734375" style="123" customWidth="1"/>
    <col min="9" max="9" width="8.109375" style="123" customWidth="1"/>
    <col min="10" max="10" width="12.109375" style="123" customWidth="1"/>
    <col min="11" max="11" width="33.109375" style="123" customWidth="1"/>
    <col min="12" max="12" width="11.44140625" style="123" customWidth="1"/>
    <col min="13" max="13" width="10.33203125" style="123" customWidth="1"/>
    <col min="14" max="14" width="15" style="123" customWidth="1"/>
    <col min="15" max="15" width="20.77734375" style="123" customWidth="1"/>
    <col min="16" max="16384" width="11" style="123"/>
  </cols>
  <sheetData>
    <row r="1" spans="2:14">
      <c r="B1" s="261"/>
      <c r="C1" s="261"/>
      <c r="D1" s="261"/>
      <c r="E1" s="261"/>
      <c r="F1" s="261"/>
      <c r="G1" s="261"/>
      <c r="H1" s="261"/>
      <c r="I1" s="261"/>
      <c r="J1" s="261"/>
      <c r="K1" s="261"/>
      <c r="L1" s="261"/>
      <c r="M1" s="261"/>
      <c r="N1" s="261"/>
    </row>
    <row r="2" spans="2:14">
      <c r="B2" s="261"/>
      <c r="C2" s="261"/>
      <c r="D2" s="261"/>
      <c r="E2" s="261"/>
      <c r="F2" s="261"/>
      <c r="G2" s="261"/>
      <c r="H2" s="261"/>
      <c r="I2" s="261"/>
      <c r="J2" s="261"/>
      <c r="K2" s="261"/>
      <c r="L2" s="261"/>
      <c r="M2" s="261"/>
      <c r="N2" s="261"/>
    </row>
    <row r="3" spans="2:14" ht="102.75" customHeight="1">
      <c r="B3" s="262"/>
      <c r="C3" s="263"/>
      <c r="D3" s="263"/>
      <c r="E3" s="263"/>
      <c r="F3" s="263"/>
      <c r="G3" s="263"/>
      <c r="H3" s="263"/>
      <c r="I3" s="263"/>
      <c r="J3" s="263"/>
      <c r="K3" s="263"/>
      <c r="L3" s="263"/>
      <c r="M3" s="263"/>
      <c r="N3" s="263"/>
    </row>
    <row r="4" spans="2:14" ht="31.5" customHeight="1">
      <c r="B4" s="125" t="s">
        <v>0</v>
      </c>
      <c r="C4" s="126"/>
      <c r="D4" s="126"/>
      <c r="E4" s="126"/>
      <c r="F4" s="126"/>
      <c r="G4" s="126"/>
      <c r="H4" s="126"/>
      <c r="I4" s="126"/>
      <c r="J4" s="126"/>
      <c r="K4" s="126"/>
      <c r="L4" s="126"/>
      <c r="M4" s="126"/>
      <c r="N4" s="140"/>
    </row>
    <row r="5" spans="2:14">
      <c r="B5" s="127" t="s">
        <v>1</v>
      </c>
      <c r="C5" s="128"/>
      <c r="D5" s="128"/>
      <c r="E5" s="128"/>
      <c r="F5" s="128"/>
      <c r="G5" s="128"/>
      <c r="H5" s="128"/>
      <c r="I5" s="128"/>
      <c r="J5" s="141"/>
      <c r="K5" s="264" t="s">
        <v>2</v>
      </c>
      <c r="L5" s="258"/>
      <c r="M5" s="258"/>
      <c r="N5" s="259"/>
    </row>
    <row r="6" spans="2:14">
      <c r="B6" s="127" t="s">
        <v>3</v>
      </c>
      <c r="C6" s="128"/>
      <c r="D6" s="128"/>
      <c r="E6" s="128"/>
      <c r="F6" s="128"/>
      <c r="G6" s="128"/>
      <c r="H6" s="128"/>
      <c r="I6" s="128"/>
      <c r="J6" s="141"/>
      <c r="K6" s="264" t="s">
        <v>4</v>
      </c>
      <c r="L6" s="258"/>
      <c r="M6" s="258"/>
      <c r="N6" s="259"/>
    </row>
    <row r="7" spans="2:14">
      <c r="B7" s="125" t="s">
        <v>5</v>
      </c>
      <c r="C7" s="126"/>
      <c r="D7" s="126"/>
      <c r="E7" s="126"/>
      <c r="F7" s="126"/>
      <c r="G7" s="126"/>
      <c r="H7" s="126"/>
      <c r="I7" s="126"/>
      <c r="J7" s="126"/>
      <c r="K7" s="258" t="s">
        <v>6</v>
      </c>
      <c r="L7" s="258"/>
      <c r="M7" s="258"/>
      <c r="N7" s="259"/>
    </row>
    <row r="8" spans="2:14">
      <c r="B8" s="129" t="s">
        <v>7</v>
      </c>
      <c r="C8" s="130"/>
      <c r="D8" s="130"/>
      <c r="E8" s="130"/>
      <c r="F8" s="130"/>
      <c r="G8" s="130"/>
      <c r="H8" s="130"/>
      <c r="I8" s="130"/>
      <c r="J8" s="130"/>
      <c r="K8" s="130"/>
      <c r="L8" s="130"/>
      <c r="M8" s="130"/>
      <c r="N8" s="142"/>
    </row>
    <row r="9" spans="2:14" ht="37.799999999999997" customHeight="1">
      <c r="B9" s="131"/>
      <c r="C9" s="126" t="s">
        <v>8</v>
      </c>
      <c r="D9" s="126"/>
      <c r="E9" s="126"/>
      <c r="F9" s="126"/>
      <c r="G9" s="126"/>
      <c r="H9" s="126"/>
      <c r="I9" s="126"/>
      <c r="J9" s="140"/>
      <c r="K9" s="140" t="s">
        <v>9</v>
      </c>
      <c r="L9" s="260"/>
      <c r="M9" s="260"/>
      <c r="N9" s="260"/>
    </row>
    <row r="10" spans="2:14">
      <c r="B10" s="131"/>
      <c r="C10" s="126" t="s">
        <v>10</v>
      </c>
      <c r="D10" s="126"/>
      <c r="E10" s="126" t="s">
        <v>11</v>
      </c>
      <c r="F10" s="126"/>
      <c r="G10" s="126"/>
      <c r="H10" s="126"/>
      <c r="I10" s="126"/>
      <c r="J10" s="126"/>
      <c r="K10" s="126" t="s">
        <v>12</v>
      </c>
      <c r="L10" s="249"/>
      <c r="M10" s="250"/>
      <c r="N10" s="251"/>
    </row>
    <row r="11" spans="2:14">
      <c r="B11" s="131"/>
      <c r="C11" s="126"/>
      <c r="D11" s="126"/>
      <c r="E11" s="126" t="s">
        <v>13</v>
      </c>
      <c r="F11" s="126"/>
      <c r="G11" s="126"/>
      <c r="H11" s="126"/>
      <c r="I11" s="126"/>
      <c r="J11" s="126"/>
      <c r="K11" s="126" t="s">
        <v>14</v>
      </c>
      <c r="L11" s="249"/>
      <c r="M11" s="250"/>
      <c r="N11" s="251"/>
    </row>
    <row r="12" spans="2:14">
      <c r="B12" s="131"/>
      <c r="C12" s="126"/>
      <c r="D12" s="126"/>
      <c r="E12" s="126" t="s">
        <v>15</v>
      </c>
      <c r="F12" s="126"/>
      <c r="G12" s="126"/>
      <c r="H12" s="126"/>
      <c r="I12" s="126"/>
      <c r="J12" s="126"/>
      <c r="K12" s="126" t="s">
        <v>16</v>
      </c>
      <c r="L12" s="249"/>
      <c r="M12" s="250"/>
      <c r="N12" s="251"/>
    </row>
    <row r="13" spans="2:14">
      <c r="B13" s="131"/>
      <c r="C13" s="126"/>
      <c r="D13" s="126"/>
      <c r="E13" s="126" t="s">
        <v>17</v>
      </c>
      <c r="F13" s="126"/>
      <c r="G13" s="126"/>
      <c r="H13" s="126"/>
      <c r="I13" s="126"/>
      <c r="J13" s="126"/>
      <c r="K13" s="143">
        <v>15801778313</v>
      </c>
      <c r="L13" s="249"/>
      <c r="M13" s="250"/>
      <c r="N13" s="251"/>
    </row>
    <row r="14" spans="2:14">
      <c r="B14" s="131"/>
      <c r="C14" s="126"/>
      <c r="D14" s="126"/>
      <c r="E14" s="126" t="s">
        <v>18</v>
      </c>
      <c r="F14" s="126"/>
      <c r="G14" s="126"/>
      <c r="H14" s="126"/>
      <c r="I14" s="126"/>
      <c r="J14" s="126"/>
      <c r="K14" s="126" t="s">
        <v>19</v>
      </c>
      <c r="L14" s="249"/>
      <c r="M14" s="250"/>
      <c r="N14" s="251"/>
    </row>
    <row r="15" spans="2:14">
      <c r="B15" s="132"/>
      <c r="C15" s="133"/>
      <c r="D15" s="133"/>
      <c r="E15" s="133" t="s">
        <v>20</v>
      </c>
      <c r="F15" s="133"/>
      <c r="G15" s="133"/>
      <c r="H15" s="133"/>
      <c r="I15" s="133"/>
      <c r="J15" s="133"/>
      <c r="K15" s="133" t="s">
        <v>21</v>
      </c>
      <c r="L15" s="252"/>
      <c r="M15" s="253"/>
      <c r="N15" s="254"/>
    </row>
    <row r="16" spans="2:14">
      <c r="B16" s="129" t="s">
        <v>22</v>
      </c>
      <c r="C16" s="130"/>
      <c r="D16" s="130"/>
      <c r="E16" s="130"/>
      <c r="F16" s="130"/>
      <c r="G16" s="130"/>
      <c r="H16" s="130"/>
      <c r="I16" s="130"/>
      <c r="J16" s="130"/>
      <c r="K16" s="130"/>
      <c r="L16" s="130"/>
      <c r="M16" s="130"/>
      <c r="N16" s="142"/>
    </row>
    <row r="17" spans="2:18">
      <c r="B17" s="131"/>
      <c r="C17" s="126"/>
      <c r="D17" s="126"/>
      <c r="E17" s="255" t="s">
        <v>2</v>
      </c>
      <c r="F17" s="256"/>
      <c r="G17" s="256"/>
      <c r="H17" s="256"/>
      <c r="I17" s="256"/>
      <c r="J17" s="257"/>
      <c r="K17" s="135" t="s">
        <v>23</v>
      </c>
      <c r="L17" s="246"/>
      <c r="M17" s="247"/>
      <c r="N17" s="248"/>
    </row>
    <row r="18" spans="2:18">
      <c r="B18" s="131"/>
      <c r="C18" s="126"/>
      <c r="D18" s="126"/>
      <c r="E18" s="243"/>
      <c r="F18" s="244"/>
      <c r="G18" s="244"/>
      <c r="H18" s="244"/>
      <c r="I18" s="244"/>
      <c r="J18" s="245"/>
      <c r="K18" s="135"/>
      <c r="L18" s="246"/>
      <c r="M18" s="247"/>
      <c r="N18" s="248"/>
    </row>
    <row r="19" spans="2:18">
      <c r="B19" s="131"/>
      <c r="C19" s="126"/>
      <c r="D19" s="126"/>
      <c r="E19" s="243"/>
      <c r="F19" s="244"/>
      <c r="G19" s="244"/>
      <c r="H19" s="244"/>
      <c r="I19" s="244"/>
      <c r="J19" s="245"/>
      <c r="K19" s="135"/>
      <c r="L19" s="240"/>
      <c r="M19" s="241"/>
      <c r="N19" s="242"/>
    </row>
    <row r="20" spans="2:18">
      <c r="B20" s="131"/>
      <c r="C20" s="126"/>
      <c r="D20" s="126"/>
      <c r="E20" s="243"/>
      <c r="F20" s="244"/>
      <c r="G20" s="244"/>
      <c r="H20" s="244"/>
      <c r="I20" s="244"/>
      <c r="J20" s="245"/>
      <c r="K20" s="135"/>
      <c r="L20" s="240"/>
      <c r="M20" s="241"/>
      <c r="N20" s="242"/>
    </row>
    <row r="21" spans="2:18">
      <c r="B21" s="131"/>
      <c r="C21" s="126"/>
      <c r="D21" s="126"/>
      <c r="E21" s="243"/>
      <c r="F21" s="244"/>
      <c r="G21" s="244"/>
      <c r="H21" s="244"/>
      <c r="I21" s="244"/>
      <c r="J21" s="245"/>
      <c r="K21" s="135"/>
      <c r="L21" s="145"/>
      <c r="M21" s="146"/>
      <c r="N21" s="147"/>
    </row>
    <row r="22" spans="2:18">
      <c r="B22" s="131"/>
      <c r="C22" s="126"/>
      <c r="D22" s="126"/>
      <c r="E22" s="243"/>
      <c r="F22" s="244"/>
      <c r="G22" s="244"/>
      <c r="H22" s="244"/>
      <c r="I22" s="244"/>
      <c r="J22" s="245"/>
      <c r="K22" s="135"/>
      <c r="L22" s="145"/>
      <c r="M22" s="146"/>
      <c r="N22" s="147"/>
    </row>
    <row r="23" spans="2:18">
      <c r="B23" s="131"/>
      <c r="C23" s="126"/>
      <c r="D23" s="126"/>
      <c r="E23" s="243"/>
      <c r="F23" s="244"/>
      <c r="G23" s="244"/>
      <c r="H23" s="244"/>
      <c r="I23" s="244"/>
      <c r="J23" s="245"/>
      <c r="K23" s="135"/>
      <c r="L23" s="240"/>
      <c r="M23" s="241"/>
      <c r="N23" s="242"/>
    </row>
    <row r="24" spans="2:18">
      <c r="B24" s="131"/>
      <c r="C24" s="126"/>
      <c r="D24" s="126"/>
      <c r="E24" s="243"/>
      <c r="F24" s="244"/>
      <c r="G24" s="244"/>
      <c r="H24" s="244"/>
      <c r="I24" s="244"/>
      <c r="J24" s="245"/>
      <c r="K24" s="135"/>
      <c r="L24" s="240"/>
      <c r="M24" s="241"/>
      <c r="N24" s="242"/>
    </row>
    <row r="25" spans="2:18">
      <c r="B25" s="131"/>
      <c r="C25" s="126"/>
      <c r="D25" s="126"/>
      <c r="E25" s="234" t="s">
        <v>24</v>
      </c>
      <c r="F25" s="235"/>
      <c r="G25" s="235"/>
      <c r="H25" s="235"/>
      <c r="I25" s="235"/>
      <c r="J25" s="236"/>
      <c r="K25" s="136" t="s">
        <v>25</v>
      </c>
      <c r="L25" s="228">
        <f>'Standard Conference Small '!M2</f>
        <v>82921.3</v>
      </c>
      <c r="M25" s="229"/>
      <c r="N25" s="230"/>
    </row>
    <row r="26" spans="2:18">
      <c r="B26" s="131"/>
      <c r="C26" s="126"/>
      <c r="D26" s="126"/>
      <c r="E26" s="134" t="s">
        <v>26</v>
      </c>
      <c r="F26" s="136"/>
      <c r="G26" s="136"/>
      <c r="H26" s="136"/>
      <c r="I26" s="136"/>
      <c r="J26" s="148"/>
      <c r="K26" s="135" t="s">
        <v>27</v>
      </c>
      <c r="L26" s="240">
        <v>0</v>
      </c>
      <c r="M26" s="241"/>
      <c r="N26" s="242"/>
    </row>
    <row r="27" spans="2:18">
      <c r="B27" s="131"/>
      <c r="C27" s="126"/>
      <c r="D27" s="126"/>
      <c r="E27" s="134" t="s">
        <v>28</v>
      </c>
      <c r="F27" s="136"/>
      <c r="G27" s="136"/>
      <c r="H27" s="136"/>
      <c r="I27" s="136"/>
      <c r="J27" s="148"/>
      <c r="K27" s="135" t="s">
        <v>29</v>
      </c>
      <c r="L27" s="240">
        <v>0</v>
      </c>
      <c r="M27" s="241"/>
      <c r="N27" s="242"/>
    </row>
    <row r="28" spans="2:18">
      <c r="B28" s="131"/>
      <c r="C28" s="126"/>
      <c r="D28" s="126"/>
      <c r="E28" s="134" t="s">
        <v>30</v>
      </c>
      <c r="F28" s="136"/>
      <c r="G28" s="136"/>
      <c r="H28" s="136"/>
      <c r="I28" s="136"/>
      <c r="J28" s="148"/>
      <c r="K28" s="135" t="s">
        <v>31</v>
      </c>
      <c r="L28" s="240">
        <v>0</v>
      </c>
      <c r="M28" s="241"/>
      <c r="N28" s="242"/>
    </row>
    <row r="29" spans="2:18">
      <c r="B29" s="131"/>
      <c r="C29" s="126"/>
      <c r="D29" s="126"/>
      <c r="E29" s="134" t="s">
        <v>32</v>
      </c>
      <c r="F29" s="136"/>
      <c r="G29" s="136"/>
      <c r="H29" s="136"/>
      <c r="I29" s="136"/>
      <c r="J29" s="148"/>
      <c r="K29" s="135" t="s">
        <v>33</v>
      </c>
      <c r="L29" s="240">
        <v>0</v>
      </c>
      <c r="M29" s="241"/>
      <c r="N29" s="242"/>
    </row>
    <row r="30" spans="2:18">
      <c r="B30" s="131"/>
      <c r="C30" s="126"/>
      <c r="D30" s="126"/>
      <c r="E30" s="234" t="s">
        <v>34</v>
      </c>
      <c r="F30" s="235"/>
      <c r="G30" s="235"/>
      <c r="H30" s="235"/>
      <c r="I30" s="235"/>
      <c r="J30" s="236"/>
      <c r="K30" s="136" t="s">
        <v>35</v>
      </c>
      <c r="L30" s="228">
        <f>SUM(L25:L29)</f>
        <v>82921.3</v>
      </c>
      <c r="M30" s="229"/>
      <c r="N30" s="230"/>
      <c r="O30" s="149"/>
    </row>
    <row r="31" spans="2:18">
      <c r="B31" s="131"/>
      <c r="C31" s="126"/>
      <c r="D31" s="126"/>
      <c r="E31" s="231" t="s">
        <v>36</v>
      </c>
      <c r="F31" s="232"/>
      <c r="G31" s="232"/>
      <c r="H31" s="232"/>
      <c r="I31" s="232"/>
      <c r="J31" s="233"/>
      <c r="K31" s="151">
        <v>0.06</v>
      </c>
      <c r="L31" s="228">
        <f>L30*6%</f>
        <v>4975.2780000000002</v>
      </c>
      <c r="M31" s="229"/>
      <c r="N31" s="230"/>
      <c r="P31" s="152"/>
      <c r="R31" s="152"/>
    </row>
    <row r="32" spans="2:18">
      <c r="B32" s="131"/>
      <c r="C32" s="126"/>
      <c r="D32" s="126"/>
      <c r="E32" s="137" t="s">
        <v>37</v>
      </c>
      <c r="F32" s="138"/>
      <c r="G32" s="138"/>
      <c r="H32" s="138"/>
      <c r="I32" s="138"/>
      <c r="J32" s="150"/>
      <c r="K32" s="153"/>
      <c r="L32" s="228">
        <f>L18*0.3</f>
        <v>0</v>
      </c>
      <c r="M32" s="229"/>
      <c r="N32" s="230"/>
      <c r="P32" s="152"/>
      <c r="R32" s="152"/>
    </row>
    <row r="33" spans="2:18">
      <c r="B33" s="131"/>
      <c r="C33" s="126"/>
      <c r="D33" s="126"/>
      <c r="E33" s="137" t="s">
        <v>38</v>
      </c>
      <c r="F33" s="138"/>
      <c r="G33" s="138"/>
      <c r="H33" s="138"/>
      <c r="I33" s="138"/>
      <c r="J33" s="150"/>
      <c r="K33" s="153"/>
      <c r="L33" s="228">
        <f>L19*0.7</f>
        <v>0</v>
      </c>
      <c r="M33" s="229"/>
      <c r="N33" s="230"/>
      <c r="P33" s="152"/>
      <c r="R33" s="152"/>
    </row>
    <row r="34" spans="2:18">
      <c r="B34" s="131"/>
      <c r="C34" s="126"/>
      <c r="D34" s="126"/>
      <c r="E34" s="231" t="s">
        <v>39</v>
      </c>
      <c r="F34" s="232"/>
      <c r="G34" s="232"/>
      <c r="H34" s="232"/>
      <c r="I34" s="232"/>
      <c r="J34" s="233"/>
      <c r="K34" s="153" t="s">
        <v>40</v>
      </c>
      <c r="L34" s="228">
        <f>IF($K$34="NA",0,IF($K$34=3%,ROUND($L$35*3%,2),IF($K$34=5%,ROUND(L35*5%,2))))</f>
        <v>0</v>
      </c>
      <c r="M34" s="229"/>
      <c r="N34" s="230"/>
      <c r="P34" s="152"/>
      <c r="R34" s="152"/>
    </row>
    <row r="35" spans="2:18" ht="31.5" customHeight="1">
      <c r="B35" s="132"/>
      <c r="C35" s="133"/>
      <c r="D35" s="133"/>
      <c r="E35" s="234" t="s">
        <v>41</v>
      </c>
      <c r="F35" s="235"/>
      <c r="G35" s="235"/>
      <c r="H35" s="235"/>
      <c r="I35" s="235"/>
      <c r="J35" s="236"/>
      <c r="K35" s="144"/>
      <c r="L35" s="237">
        <f>L30+L31</f>
        <v>87896.578000000009</v>
      </c>
      <c r="M35" s="238"/>
      <c r="N35" s="239"/>
      <c r="O35" s="149"/>
      <c r="P35" s="152"/>
    </row>
    <row r="36" spans="2:18">
      <c r="B36" s="126"/>
      <c r="C36" s="126"/>
      <c r="D36" s="126"/>
      <c r="E36" s="126"/>
      <c r="F36" s="126"/>
      <c r="G36" s="126"/>
      <c r="H36" s="126"/>
      <c r="I36" s="126"/>
      <c r="J36" s="126"/>
      <c r="K36" s="126"/>
      <c r="L36" s="225"/>
      <c r="M36" s="225"/>
      <c r="N36" s="225"/>
      <c r="P36" s="152"/>
    </row>
    <row r="37" spans="2:18" s="122" customFormat="1" ht="16.2">
      <c r="B37" s="226" t="s">
        <v>42</v>
      </c>
      <c r="C37" s="227"/>
      <c r="D37" s="227"/>
      <c r="E37" s="227"/>
      <c r="F37" s="227"/>
      <c r="G37" s="227"/>
      <c r="H37" s="227"/>
      <c r="I37" s="227"/>
      <c r="J37" s="227"/>
      <c r="K37" s="227"/>
      <c r="L37" s="227"/>
      <c r="M37" s="227"/>
      <c r="N37" s="227"/>
      <c r="P37" s="152"/>
    </row>
    <row r="38" spans="2:18">
      <c r="B38" s="222" t="s">
        <v>43</v>
      </c>
      <c r="C38" s="223"/>
      <c r="D38" s="223"/>
      <c r="E38" s="223"/>
      <c r="F38" s="223"/>
      <c r="G38" s="223"/>
      <c r="H38" s="223"/>
      <c r="I38" s="223"/>
      <c r="J38" s="223"/>
      <c r="K38" s="223"/>
      <c r="L38" s="223"/>
      <c r="M38" s="223"/>
      <c r="N38" s="223"/>
      <c r="P38" s="154"/>
    </row>
    <row r="39" spans="2:18">
      <c r="B39" s="222" t="s">
        <v>44</v>
      </c>
      <c r="C39" s="222"/>
      <c r="D39" s="222"/>
      <c r="E39" s="222"/>
      <c r="F39" s="222"/>
      <c r="G39" s="222"/>
      <c r="H39" s="222"/>
      <c r="I39" s="222"/>
      <c r="J39" s="222"/>
      <c r="K39" s="222"/>
      <c r="L39" s="222"/>
      <c r="M39" s="222"/>
      <c r="N39" s="222"/>
    </row>
    <row r="40" spans="2:18" ht="15" customHeight="1">
      <c r="B40" s="222" t="s">
        <v>45</v>
      </c>
      <c r="C40" s="222"/>
      <c r="D40" s="222"/>
      <c r="E40" s="222"/>
      <c r="F40" s="222"/>
      <c r="G40" s="222"/>
      <c r="H40" s="222"/>
      <c r="I40" s="222"/>
      <c r="J40" s="222"/>
      <c r="K40" s="222"/>
      <c r="L40" s="222"/>
      <c r="M40" s="222"/>
      <c r="N40" s="222"/>
    </row>
    <row r="41" spans="2:18" ht="15" customHeight="1">
      <c r="B41" s="222" t="s">
        <v>46</v>
      </c>
      <c r="C41" s="222"/>
      <c r="D41" s="222"/>
      <c r="E41" s="222"/>
      <c r="F41" s="222"/>
      <c r="G41" s="222"/>
      <c r="H41" s="222"/>
      <c r="I41" s="222"/>
      <c r="J41" s="222"/>
      <c r="K41" s="222"/>
      <c r="L41" s="222"/>
      <c r="M41" s="222"/>
      <c r="N41" s="222"/>
    </row>
    <row r="42" spans="2:18" ht="15" customHeight="1">
      <c r="B42" s="222" t="s">
        <v>47</v>
      </c>
      <c r="C42" s="223"/>
      <c r="D42" s="223"/>
      <c r="E42" s="223"/>
      <c r="F42" s="223"/>
      <c r="G42" s="223"/>
      <c r="H42" s="223"/>
      <c r="I42" s="223"/>
      <c r="J42" s="223"/>
      <c r="K42" s="223"/>
      <c r="L42" s="223"/>
      <c r="M42" s="223"/>
      <c r="N42" s="223"/>
    </row>
    <row r="45" spans="2:18">
      <c r="B45" s="123" t="s">
        <v>48</v>
      </c>
      <c r="G45" s="123" t="s">
        <v>49</v>
      </c>
      <c r="H45" s="123" t="s">
        <v>50</v>
      </c>
    </row>
    <row r="48" spans="2:18">
      <c r="B48" s="139" t="s">
        <v>51</v>
      </c>
    </row>
    <row r="49" spans="2:14">
      <c r="B49" s="124">
        <v>1</v>
      </c>
      <c r="C49" s="123" t="s">
        <v>52</v>
      </c>
    </row>
    <row r="50" spans="2:14" ht="15" customHeight="1">
      <c r="B50" s="124"/>
      <c r="C50" s="123" t="s">
        <v>53</v>
      </c>
    </row>
    <row r="51" spans="2:14">
      <c r="B51" s="124"/>
      <c r="C51" s="123" t="s">
        <v>54</v>
      </c>
    </row>
    <row r="52" spans="2:14">
      <c r="B52" s="124">
        <v>2</v>
      </c>
      <c r="C52" s="224" t="s">
        <v>55</v>
      </c>
      <c r="D52" s="224"/>
      <c r="E52" s="224"/>
      <c r="F52" s="224"/>
      <c r="G52" s="224"/>
      <c r="H52" s="224"/>
      <c r="I52" s="224"/>
      <c r="J52" s="224"/>
      <c r="K52" s="224"/>
      <c r="L52" s="224"/>
      <c r="M52" s="224"/>
      <c r="N52" s="224"/>
    </row>
    <row r="53" spans="2:14">
      <c r="C53" s="123" t="s">
        <v>56</v>
      </c>
    </row>
    <row r="54" spans="2:14">
      <c r="B54" s="124">
        <v>3</v>
      </c>
      <c r="C54" s="123" t="s">
        <v>57</v>
      </c>
    </row>
    <row r="55" spans="2:14">
      <c r="C55" s="123" t="s">
        <v>58</v>
      </c>
    </row>
    <row r="56" spans="2:14">
      <c r="B56" s="124">
        <v>4</v>
      </c>
      <c r="C56" s="123" t="s">
        <v>59</v>
      </c>
    </row>
    <row r="57" spans="2:14">
      <c r="B57" s="139" t="s">
        <v>60</v>
      </c>
    </row>
    <row r="58" spans="2:14" ht="33" customHeight="1">
      <c r="B58" s="124">
        <v>1</v>
      </c>
      <c r="C58" s="221" t="s">
        <v>61</v>
      </c>
      <c r="D58" s="221"/>
      <c r="E58" s="221"/>
      <c r="F58" s="221"/>
      <c r="G58" s="221"/>
      <c r="H58" s="221"/>
      <c r="I58" s="221"/>
      <c r="J58" s="221"/>
      <c r="K58" s="221"/>
      <c r="L58" s="221"/>
      <c r="M58" s="221"/>
      <c r="N58" s="221"/>
    </row>
    <row r="59" spans="2:14" ht="33.75" customHeight="1">
      <c r="B59" s="124"/>
      <c r="C59" s="221" t="s">
        <v>62</v>
      </c>
      <c r="D59" s="221"/>
      <c r="E59" s="221"/>
      <c r="F59" s="221"/>
      <c r="G59" s="221"/>
      <c r="H59" s="221"/>
      <c r="I59" s="221"/>
      <c r="J59" s="221"/>
      <c r="K59" s="221"/>
      <c r="L59" s="221"/>
      <c r="M59" s="221"/>
      <c r="N59" s="221"/>
    </row>
    <row r="60" spans="2:14">
      <c r="B60" s="124">
        <v>2</v>
      </c>
      <c r="C60" s="123" t="s">
        <v>63</v>
      </c>
    </row>
    <row r="61" spans="2:14">
      <c r="B61" s="124"/>
      <c r="C61" s="123" t="s">
        <v>64</v>
      </c>
    </row>
    <row r="62" spans="2:14" ht="31.5" customHeight="1">
      <c r="B62" s="124"/>
      <c r="C62" s="221" t="s">
        <v>65</v>
      </c>
      <c r="D62" s="221"/>
      <c r="E62" s="221"/>
      <c r="F62" s="221"/>
      <c r="G62" s="221"/>
      <c r="H62" s="221"/>
      <c r="I62" s="221"/>
      <c r="J62" s="221"/>
      <c r="K62" s="221"/>
      <c r="L62" s="221"/>
      <c r="M62" s="221"/>
      <c r="N62" s="221"/>
    </row>
    <row r="63" spans="2:14">
      <c r="B63" s="124">
        <v>3</v>
      </c>
      <c r="C63" s="123" t="s">
        <v>66</v>
      </c>
    </row>
    <row r="64" spans="2:14">
      <c r="C64" s="123" t="s">
        <v>67</v>
      </c>
    </row>
    <row r="65" spans="2:3">
      <c r="B65" s="124">
        <v>4</v>
      </c>
      <c r="C65" s="123" t="s">
        <v>68</v>
      </c>
    </row>
  </sheetData>
  <mergeCells count="54">
    <mergeCell ref="B1:N1"/>
    <mergeCell ref="B2:N2"/>
    <mergeCell ref="B3:N3"/>
    <mergeCell ref="K5:N5"/>
    <mergeCell ref="K6:N6"/>
    <mergeCell ref="K7:N7"/>
    <mergeCell ref="L9:N9"/>
    <mergeCell ref="L10:N10"/>
    <mergeCell ref="L11:N11"/>
    <mergeCell ref="L12:N12"/>
    <mergeCell ref="L13:N13"/>
    <mergeCell ref="L14:N14"/>
    <mergeCell ref="L15:N15"/>
    <mergeCell ref="E17:J17"/>
    <mergeCell ref="L17:N17"/>
    <mergeCell ref="E18:J18"/>
    <mergeCell ref="L18:N18"/>
    <mergeCell ref="E19:J19"/>
    <mergeCell ref="L19:N19"/>
    <mergeCell ref="E20:J20"/>
    <mergeCell ref="L20:N20"/>
    <mergeCell ref="E21:J21"/>
    <mergeCell ref="E22:J22"/>
    <mergeCell ref="E23:J23"/>
    <mergeCell ref="L23:N23"/>
    <mergeCell ref="E24:J24"/>
    <mergeCell ref="L24:N24"/>
    <mergeCell ref="E25:J25"/>
    <mergeCell ref="L25:N25"/>
    <mergeCell ref="L26:N26"/>
    <mergeCell ref="L27:N27"/>
    <mergeCell ref="L28:N28"/>
    <mergeCell ref="L29:N29"/>
    <mergeCell ref="E30:J30"/>
    <mergeCell ref="L30:N30"/>
    <mergeCell ref="E31:J31"/>
    <mergeCell ref="L31:N31"/>
    <mergeCell ref="L32:N32"/>
    <mergeCell ref="L33:N33"/>
    <mergeCell ref="E34:J34"/>
    <mergeCell ref="L34:N34"/>
    <mergeCell ref="E35:J35"/>
    <mergeCell ref="L35:N35"/>
    <mergeCell ref="L36:N36"/>
    <mergeCell ref="B37:N37"/>
    <mergeCell ref="B38:N38"/>
    <mergeCell ref="B39:N39"/>
    <mergeCell ref="B40:N40"/>
    <mergeCell ref="C62:N62"/>
    <mergeCell ref="B41:N41"/>
    <mergeCell ref="B42:N42"/>
    <mergeCell ref="C52:N52"/>
    <mergeCell ref="C58:N58"/>
    <mergeCell ref="C59:N59"/>
  </mergeCells>
  <phoneticPr fontId="30" type="noConversion"/>
  <conditionalFormatting sqref="L27:N27">
    <cfRule type="cellIs" dxfId="0" priority="4" operator="greaterThan">
      <formula>($L$31+$L$34)*0.12</formula>
    </cfRule>
  </conditionalFormatting>
  <conditionalFormatting sqref="P28">
    <cfRule type="expression" priority="2">
      <formula>"&gt;=($L$31+$L$32)*0.12"</formula>
    </cfRule>
  </conditionalFormatting>
  <dataValidations count="2">
    <dataValidation type="list" showInputMessage="1" showErrorMessage="1" sqref="K31" xr:uid="{00000000-0002-0000-0000-000000000000}">
      <formula1>"NA,0%,2%,3%,4%,6%,11%,13%,17%"</formula1>
    </dataValidation>
    <dataValidation type="list" allowBlank="1" showInputMessage="1" showErrorMessage="1" sqref="K32:K34" xr:uid="{00000000-0002-0000-0000-000001000000}">
      <formula1>"NA,3%,5%"</formula1>
    </dataValidation>
  </dataValidation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5"/>
    <pageSetUpPr fitToPage="1"/>
  </sheetPr>
  <dimension ref="A1:XFA101"/>
  <sheetViews>
    <sheetView tabSelected="1" view="pageBreakPreview" zoomScale="60" zoomScaleNormal="70" zoomScalePageLayoutView="55" workbookViewId="0">
      <pane ySplit="3" topLeftCell="A16" activePane="bottomLeft" state="frozen"/>
      <selection pane="bottomLeft" activeCell="N39" sqref="N39"/>
    </sheetView>
  </sheetViews>
  <sheetFormatPr defaultColWidth="46.77734375" defaultRowHeight="18" outlineLevelRow="2"/>
  <cols>
    <col min="1" max="1" width="18.44140625" style="3" customWidth="1"/>
    <col min="2" max="2" width="52.109375" style="2" customWidth="1"/>
    <col min="3" max="3" width="10.88671875" style="4" customWidth="1"/>
    <col min="4" max="4" width="19.77734375" style="5" customWidth="1"/>
    <col min="5" max="5" width="19.77734375" style="161" customWidth="1"/>
    <col min="6" max="6" width="22.21875" style="5" customWidth="1"/>
    <col min="7" max="7" width="22.21875" style="161" customWidth="1"/>
    <col min="8" max="8" width="16" style="4" customWidth="1"/>
    <col min="9" max="9" width="16" style="174" customWidth="1"/>
    <col min="10" max="10" width="17" style="2" customWidth="1"/>
    <col min="11" max="11" width="17" style="166" customWidth="1"/>
    <col min="12" max="12" width="20.44140625" style="6" customWidth="1"/>
    <col min="13" max="13" width="14.33203125" style="204" bestFit="1" customWidth="1"/>
    <col min="14" max="14" width="91.44140625" style="2" customWidth="1"/>
    <col min="15" max="37" width="9.33203125" style="7" customWidth="1"/>
    <col min="38" max="16381" width="46.77734375" style="7"/>
  </cols>
  <sheetData>
    <row r="1" spans="1:14" ht="25.8" customHeight="1">
      <c r="A1" s="8"/>
      <c r="B1" s="9"/>
      <c r="C1" s="10"/>
      <c r="D1" s="11"/>
      <c r="E1" s="155"/>
      <c r="F1" s="11"/>
      <c r="G1" s="155"/>
      <c r="H1" s="10"/>
      <c r="I1" s="177"/>
      <c r="J1" s="12"/>
      <c r="K1" s="182"/>
      <c r="L1" s="13" t="s">
        <v>173</v>
      </c>
      <c r="M1" s="197" t="s">
        <v>174</v>
      </c>
      <c r="N1" s="93"/>
    </row>
    <row r="2" spans="1:14" ht="31.5" customHeight="1">
      <c r="A2" s="8"/>
      <c r="B2" s="9"/>
      <c r="C2" s="10"/>
      <c r="D2" s="11"/>
      <c r="E2" s="155"/>
      <c r="F2" s="11"/>
      <c r="G2" s="155"/>
      <c r="H2" s="10"/>
      <c r="I2" s="177"/>
      <c r="J2" s="12"/>
      <c r="K2" s="182"/>
      <c r="L2" s="13">
        <f>L15+L23+L43+L51+L75+L68</f>
        <v>128320</v>
      </c>
      <c r="M2" s="197">
        <f>M15+M23+M43+M51+M68+M75</f>
        <v>82921.3</v>
      </c>
      <c r="N2" s="93"/>
    </row>
    <row r="3" spans="1:14" ht="46.05" customHeight="1">
      <c r="A3" s="14" t="s">
        <v>69</v>
      </c>
      <c r="B3" s="14" t="s">
        <v>70</v>
      </c>
      <c r="C3" s="15" t="s">
        <v>71</v>
      </c>
      <c r="D3" s="15" t="s">
        <v>72</v>
      </c>
      <c r="E3" s="156" t="s">
        <v>72</v>
      </c>
      <c r="F3" s="16" t="s">
        <v>73</v>
      </c>
      <c r="G3" s="168" t="s">
        <v>73</v>
      </c>
      <c r="H3" s="16" t="s">
        <v>74</v>
      </c>
      <c r="I3" s="168" t="s">
        <v>74</v>
      </c>
      <c r="J3" s="17" t="s">
        <v>75</v>
      </c>
      <c r="K3" s="183" t="s">
        <v>75</v>
      </c>
      <c r="L3" s="17" t="s">
        <v>76</v>
      </c>
      <c r="M3" s="183" t="s">
        <v>76</v>
      </c>
      <c r="N3" s="62" t="s">
        <v>77</v>
      </c>
    </row>
    <row r="4" spans="1:14" ht="37.049999999999997" customHeight="1" outlineLevel="1">
      <c r="A4" s="18"/>
      <c r="B4" s="19" t="s">
        <v>78</v>
      </c>
      <c r="C4" s="20"/>
      <c r="D4" s="21"/>
      <c r="E4" s="157"/>
      <c r="F4" s="21"/>
      <c r="G4" s="157"/>
      <c r="H4" s="20"/>
      <c r="I4" s="178"/>
      <c r="J4" s="22"/>
      <c r="K4" s="184"/>
      <c r="L4" s="23"/>
      <c r="M4" s="198"/>
      <c r="N4" s="94"/>
    </row>
    <row r="5" spans="1:14" ht="37.049999999999997" customHeight="1" outlineLevel="2">
      <c r="A5" s="24"/>
      <c r="B5" s="25" t="s">
        <v>79</v>
      </c>
      <c r="C5" s="26"/>
      <c r="D5" s="27"/>
      <c r="E5" s="158"/>
      <c r="F5" s="28"/>
      <c r="G5" s="169"/>
      <c r="H5" s="26"/>
      <c r="I5" s="179"/>
      <c r="J5" s="25"/>
      <c r="K5" s="185"/>
      <c r="L5" s="29"/>
      <c r="M5" s="199"/>
      <c r="N5" s="95"/>
    </row>
    <row r="6" spans="1:14" ht="39" customHeight="1" outlineLevel="2">
      <c r="A6" s="30" t="s">
        <v>80</v>
      </c>
      <c r="B6" s="31" t="s">
        <v>81</v>
      </c>
      <c r="C6" s="32" t="s">
        <v>82</v>
      </c>
      <c r="D6" s="33">
        <v>1</v>
      </c>
      <c r="E6" s="159">
        <v>1</v>
      </c>
      <c r="F6" s="34">
        <v>1</v>
      </c>
      <c r="G6" s="170">
        <v>1</v>
      </c>
      <c r="H6" s="32">
        <v>5</v>
      </c>
      <c r="I6" s="173">
        <v>5</v>
      </c>
      <c r="J6" s="35">
        <v>1000</v>
      </c>
      <c r="K6" s="186">
        <v>1000</v>
      </c>
      <c r="L6" s="36">
        <f>D6*F6*H6*J6</f>
        <v>5000</v>
      </c>
      <c r="M6" s="200">
        <f>E6*G6*I6*K6</f>
        <v>5000</v>
      </c>
      <c r="N6" s="96"/>
    </row>
    <row r="7" spans="1:14" ht="39" customHeight="1" outlineLevel="2">
      <c r="A7" s="30" t="s">
        <v>83</v>
      </c>
      <c r="B7" s="31" t="s">
        <v>84</v>
      </c>
      <c r="C7" s="32" t="s">
        <v>82</v>
      </c>
      <c r="D7" s="33">
        <v>1</v>
      </c>
      <c r="E7" s="159">
        <v>1</v>
      </c>
      <c r="F7" s="34">
        <v>1</v>
      </c>
      <c r="G7" s="170">
        <v>1</v>
      </c>
      <c r="H7" s="32">
        <v>5</v>
      </c>
      <c r="I7" s="173">
        <v>5</v>
      </c>
      <c r="J7" s="35">
        <v>800</v>
      </c>
      <c r="K7" s="186">
        <v>800</v>
      </c>
      <c r="L7" s="36">
        <f>D7*F7*H7*J7</f>
        <v>4000</v>
      </c>
      <c r="M7" s="200">
        <f t="shared" ref="M7:M8" si="0">E7*G7*I7*K7</f>
        <v>4000</v>
      </c>
      <c r="N7" s="96"/>
    </row>
    <row r="8" spans="1:14" ht="37.049999999999997" customHeight="1" outlineLevel="2">
      <c r="A8" s="30" t="s">
        <v>85</v>
      </c>
      <c r="B8" s="31" t="s">
        <v>86</v>
      </c>
      <c r="C8" s="32" t="s">
        <v>82</v>
      </c>
      <c r="D8" s="33">
        <v>1</v>
      </c>
      <c r="E8" s="159">
        <v>1</v>
      </c>
      <c r="F8" s="34">
        <v>1</v>
      </c>
      <c r="G8" s="170">
        <v>1</v>
      </c>
      <c r="H8" s="32">
        <v>5</v>
      </c>
      <c r="I8" s="173">
        <v>5</v>
      </c>
      <c r="J8" s="35">
        <v>600</v>
      </c>
      <c r="K8" s="186">
        <v>600</v>
      </c>
      <c r="L8" s="36">
        <f>D8*F8*H8*J8</f>
        <v>3000</v>
      </c>
      <c r="M8" s="200">
        <f t="shared" si="0"/>
        <v>3000</v>
      </c>
      <c r="N8" s="96"/>
    </row>
    <row r="9" spans="1:14" ht="37.049999999999997" customHeight="1" outlineLevel="1">
      <c r="A9" s="37" t="s">
        <v>87</v>
      </c>
      <c r="B9" s="38" t="s">
        <v>88</v>
      </c>
      <c r="C9" s="39"/>
      <c r="D9" s="40"/>
      <c r="E9" s="160"/>
      <c r="F9" s="41"/>
      <c r="G9" s="171"/>
      <c r="H9" s="42"/>
      <c r="I9" s="180"/>
      <c r="J9" s="43"/>
      <c r="K9" s="187"/>
      <c r="L9" s="44">
        <f>SUM(L6:L8)</f>
        <v>12000</v>
      </c>
      <c r="M9" s="44">
        <f>SUM(M6:M8)</f>
        <v>12000</v>
      </c>
      <c r="N9" s="97"/>
    </row>
    <row r="10" spans="1:14" ht="37.049999999999997" customHeight="1" outlineLevel="2">
      <c r="A10" s="24"/>
      <c r="B10" s="25" t="s">
        <v>89</v>
      </c>
      <c r="C10" s="26"/>
      <c r="D10" s="27"/>
      <c r="E10" s="158"/>
      <c r="F10" s="28"/>
      <c r="G10" s="169"/>
      <c r="H10" s="26"/>
      <c r="I10" s="179"/>
      <c r="J10" s="45"/>
      <c r="K10" s="188"/>
      <c r="L10" s="29"/>
      <c r="M10" s="201"/>
      <c r="N10" s="29"/>
    </row>
    <row r="11" spans="1:14" ht="37.049999999999997" customHeight="1" outlineLevel="2">
      <c r="A11" s="46" t="s">
        <v>90</v>
      </c>
      <c r="B11" s="31" t="s">
        <v>91</v>
      </c>
      <c r="C11" s="32" t="s">
        <v>82</v>
      </c>
      <c r="D11" s="33">
        <v>1</v>
      </c>
      <c r="E11" s="159">
        <v>1</v>
      </c>
      <c r="F11" s="34">
        <v>2</v>
      </c>
      <c r="G11" s="170">
        <v>2</v>
      </c>
      <c r="H11" s="32">
        <v>2</v>
      </c>
      <c r="I11" s="173">
        <v>2</v>
      </c>
      <c r="J11" s="35">
        <v>600</v>
      </c>
      <c r="K11" s="186">
        <v>600</v>
      </c>
      <c r="L11" s="47">
        <f>D11*F11*H11*J11</f>
        <v>2400</v>
      </c>
      <c r="M11" s="202">
        <f>E11*G11*I11*K11</f>
        <v>2400</v>
      </c>
      <c r="N11" s="218" t="s">
        <v>210</v>
      </c>
    </row>
    <row r="12" spans="1:14" ht="37.049999999999997" customHeight="1" outlineLevel="2">
      <c r="A12" s="46" t="s">
        <v>92</v>
      </c>
      <c r="B12" s="31" t="s">
        <v>93</v>
      </c>
      <c r="C12" s="32" t="s">
        <v>82</v>
      </c>
      <c r="D12" s="33">
        <v>1</v>
      </c>
      <c r="E12" s="159">
        <v>1</v>
      </c>
      <c r="F12" s="34">
        <v>2</v>
      </c>
      <c r="G12" s="170">
        <v>0</v>
      </c>
      <c r="H12" s="32">
        <v>1</v>
      </c>
      <c r="I12" s="173">
        <v>1</v>
      </c>
      <c r="J12" s="35">
        <v>500</v>
      </c>
      <c r="K12" s="186">
        <v>500</v>
      </c>
      <c r="L12" s="47">
        <f>D12*F12*H12*J12</f>
        <v>1000</v>
      </c>
      <c r="M12" s="202">
        <f t="shared" ref="M12:M13" si="1">E12*G12*I12*K12</f>
        <v>0</v>
      </c>
      <c r="N12" s="212" t="s">
        <v>182</v>
      </c>
    </row>
    <row r="13" spans="1:14" ht="37.049999999999997" customHeight="1" outlineLevel="2">
      <c r="A13" s="46" t="s">
        <v>94</v>
      </c>
      <c r="B13" s="31" t="s">
        <v>95</v>
      </c>
      <c r="C13" s="32" t="s">
        <v>82</v>
      </c>
      <c r="D13" s="33">
        <v>1</v>
      </c>
      <c r="E13" s="159">
        <v>1</v>
      </c>
      <c r="F13" s="34">
        <v>3</v>
      </c>
      <c r="G13" s="170">
        <v>3</v>
      </c>
      <c r="H13" s="32">
        <v>1</v>
      </c>
      <c r="I13" s="173">
        <v>1</v>
      </c>
      <c r="J13" s="35">
        <v>500</v>
      </c>
      <c r="K13" s="186">
        <v>500</v>
      </c>
      <c r="L13" s="47">
        <f>D13*F13*H13*J13</f>
        <v>1500</v>
      </c>
      <c r="M13" s="202">
        <f t="shared" si="1"/>
        <v>1500</v>
      </c>
      <c r="N13" s="212" t="s">
        <v>213</v>
      </c>
    </row>
    <row r="14" spans="1:14" ht="37.049999999999997" customHeight="1" outlineLevel="1">
      <c r="A14" s="37" t="s">
        <v>96</v>
      </c>
      <c r="B14" s="38" t="s">
        <v>97</v>
      </c>
      <c r="C14" s="39"/>
      <c r="D14" s="40"/>
      <c r="E14" s="160"/>
      <c r="F14" s="41"/>
      <c r="G14" s="171"/>
      <c r="H14" s="42"/>
      <c r="I14" s="180"/>
      <c r="J14" s="43"/>
      <c r="K14" s="187"/>
      <c r="L14" s="44">
        <f>SUM(L11:L13)</f>
        <v>4900</v>
      </c>
      <c r="M14" s="213">
        <f>SUM(M11:M13)</f>
        <v>3900</v>
      </c>
      <c r="N14" s="97"/>
    </row>
    <row r="15" spans="1:14" ht="37.049999999999997" customHeight="1">
      <c r="A15" s="18" t="s">
        <v>98</v>
      </c>
      <c r="B15" s="48" t="s">
        <v>99</v>
      </c>
      <c r="C15" s="20"/>
      <c r="D15" s="21"/>
      <c r="E15" s="157"/>
      <c r="F15" s="21"/>
      <c r="G15" s="157"/>
      <c r="H15" s="20"/>
      <c r="I15" s="178"/>
      <c r="J15" s="49"/>
      <c r="K15" s="189"/>
      <c r="L15" s="50">
        <f>L9+L14</f>
        <v>16900</v>
      </c>
      <c r="M15" s="203">
        <f>M9+M14</f>
        <v>15900</v>
      </c>
      <c r="N15" s="94"/>
    </row>
    <row r="16" spans="1:14" ht="37.049999999999997" customHeight="1">
      <c r="J16" s="51"/>
      <c r="K16" s="190"/>
    </row>
    <row r="17" spans="1:14" ht="37.049999999999997" customHeight="1" outlineLevel="1">
      <c r="A17" s="18"/>
      <c r="B17" s="19" t="s">
        <v>100</v>
      </c>
      <c r="C17" s="20"/>
      <c r="D17" s="21"/>
      <c r="E17" s="157"/>
      <c r="F17" s="21"/>
      <c r="G17" s="157"/>
      <c r="H17" s="20"/>
      <c r="I17" s="178"/>
      <c r="J17" s="49"/>
      <c r="K17" s="189"/>
      <c r="L17" s="23"/>
      <c r="M17" s="198"/>
      <c r="N17" s="94"/>
    </row>
    <row r="18" spans="1:14" ht="37.049999999999997" customHeight="1" outlineLevel="1">
      <c r="A18" s="14" t="s">
        <v>69</v>
      </c>
      <c r="B18" s="14" t="s">
        <v>70</v>
      </c>
      <c r="C18" s="15" t="s">
        <v>71</v>
      </c>
      <c r="D18" s="15" t="s">
        <v>72</v>
      </c>
      <c r="E18" s="156"/>
      <c r="F18" s="16" t="s">
        <v>73</v>
      </c>
      <c r="G18" s="168"/>
      <c r="H18" s="16" t="s">
        <v>74</v>
      </c>
      <c r="I18" s="168"/>
      <c r="J18" s="17" t="s">
        <v>75</v>
      </c>
      <c r="K18" s="183"/>
      <c r="L18" s="17" t="s">
        <v>76</v>
      </c>
      <c r="M18" s="183"/>
      <c r="N18" s="62" t="s">
        <v>101</v>
      </c>
    </row>
    <row r="19" spans="1:14" ht="37.049999999999997" customHeight="1" outlineLevel="2">
      <c r="A19" s="24"/>
      <c r="B19" s="25" t="s">
        <v>102</v>
      </c>
      <c r="C19" s="26"/>
      <c r="D19" s="27"/>
      <c r="E19" s="158"/>
      <c r="F19" s="28"/>
      <c r="G19" s="169"/>
      <c r="H19" s="26"/>
      <c r="I19" s="179"/>
      <c r="J19" s="45"/>
      <c r="K19" s="188"/>
      <c r="L19" s="29"/>
      <c r="M19" s="199"/>
      <c r="N19" s="98" t="s">
        <v>103</v>
      </c>
    </row>
    <row r="20" spans="1:14" ht="37.049999999999997" customHeight="1" outlineLevel="2">
      <c r="A20" s="30" t="s">
        <v>104</v>
      </c>
      <c r="B20" s="31" t="s">
        <v>105</v>
      </c>
      <c r="C20" s="32" t="s">
        <v>106</v>
      </c>
      <c r="D20" s="52">
        <v>1</v>
      </c>
      <c r="E20" s="162">
        <v>1</v>
      </c>
      <c r="F20" s="52">
        <v>1</v>
      </c>
      <c r="G20" s="162">
        <v>1</v>
      </c>
      <c r="H20" s="32">
        <v>2</v>
      </c>
      <c r="I20" s="173">
        <v>2</v>
      </c>
      <c r="J20" s="53">
        <v>450</v>
      </c>
      <c r="K20" s="191">
        <v>450</v>
      </c>
      <c r="L20" s="54">
        <f>D20*F20*H20*J20</f>
        <v>900</v>
      </c>
      <c r="M20" s="205">
        <f>E20*G20*I20*K20</f>
        <v>900</v>
      </c>
      <c r="N20" s="96" t="s">
        <v>107</v>
      </c>
    </row>
    <row r="21" spans="1:14" ht="36.450000000000003" customHeight="1" outlineLevel="2">
      <c r="A21" s="30" t="s">
        <v>108</v>
      </c>
      <c r="B21" s="31" t="s">
        <v>109</v>
      </c>
      <c r="C21" s="32" t="s">
        <v>106</v>
      </c>
      <c r="D21" s="55">
        <v>1</v>
      </c>
      <c r="E21" s="163">
        <v>1</v>
      </c>
      <c r="F21" s="52">
        <v>2</v>
      </c>
      <c r="G21" s="162">
        <v>2</v>
      </c>
      <c r="H21" s="32">
        <v>3</v>
      </c>
      <c r="I21" s="173">
        <v>3</v>
      </c>
      <c r="J21" s="53">
        <v>150</v>
      </c>
      <c r="K21" s="191">
        <v>150</v>
      </c>
      <c r="L21" s="54">
        <f t="shared" ref="L21" si="2">D21*F21*H21*J21</f>
        <v>900</v>
      </c>
      <c r="M21" s="205">
        <f>E21*G21*I21*K21</f>
        <v>900</v>
      </c>
      <c r="N21" s="96" t="s">
        <v>110</v>
      </c>
    </row>
    <row r="22" spans="1:14" ht="37.049999999999997" customHeight="1" outlineLevel="1">
      <c r="A22" s="24" t="s">
        <v>111</v>
      </c>
      <c r="B22" s="25" t="s">
        <v>112</v>
      </c>
      <c r="C22" s="26"/>
      <c r="D22" s="27"/>
      <c r="E22" s="158"/>
      <c r="F22" s="28"/>
      <c r="G22" s="169"/>
      <c r="H22" s="26"/>
      <c r="I22" s="179"/>
      <c r="J22" s="45"/>
      <c r="K22" s="188"/>
      <c r="L22" s="56">
        <f>SUM(L20:L21)</f>
        <v>1800</v>
      </c>
      <c r="M22" s="206">
        <f>SUM(M20:M21)</f>
        <v>1800</v>
      </c>
      <c r="N22" s="27"/>
    </row>
    <row r="23" spans="1:14" ht="37.049999999999997" customHeight="1">
      <c r="A23" s="18" t="s">
        <v>113</v>
      </c>
      <c r="B23" s="48" t="s">
        <v>114</v>
      </c>
      <c r="C23" s="20"/>
      <c r="D23" s="21"/>
      <c r="E23" s="157"/>
      <c r="F23" s="21"/>
      <c r="G23" s="157"/>
      <c r="H23" s="20"/>
      <c r="I23" s="178"/>
      <c r="J23" s="49"/>
      <c r="K23" s="189"/>
      <c r="L23" s="57">
        <f>L22</f>
        <v>1800</v>
      </c>
      <c r="M23" s="207">
        <f>M22</f>
        <v>1800</v>
      </c>
      <c r="N23" s="94"/>
    </row>
    <row r="24" spans="1:14" ht="37.049999999999997" customHeight="1">
      <c r="J24" s="51"/>
      <c r="K24" s="190"/>
    </row>
    <row r="25" spans="1:14" ht="37.049999999999997" customHeight="1" outlineLevel="1">
      <c r="A25" s="18"/>
      <c r="B25" s="19" t="s">
        <v>115</v>
      </c>
      <c r="C25" s="20"/>
      <c r="D25" s="21"/>
      <c r="E25" s="157"/>
      <c r="F25" s="21"/>
      <c r="G25" s="157"/>
      <c r="H25" s="20"/>
      <c r="I25" s="178"/>
      <c r="J25" s="49"/>
      <c r="K25" s="189"/>
      <c r="L25" s="23"/>
      <c r="M25" s="198"/>
      <c r="N25" s="94"/>
    </row>
    <row r="26" spans="1:14" ht="37.049999999999997" customHeight="1" outlineLevel="1">
      <c r="A26" s="58" t="s">
        <v>69</v>
      </c>
      <c r="B26" s="58" t="s">
        <v>70</v>
      </c>
      <c r="C26" s="15" t="s">
        <v>71</v>
      </c>
      <c r="D26" s="59" t="s">
        <v>72</v>
      </c>
      <c r="E26" s="164"/>
      <c r="F26" s="60" t="s">
        <v>73</v>
      </c>
      <c r="G26" s="172"/>
      <c r="H26" s="16" t="s">
        <v>74</v>
      </c>
      <c r="I26" s="168"/>
      <c r="J26" s="61" t="s">
        <v>75</v>
      </c>
      <c r="K26" s="192"/>
      <c r="L26" s="62" t="s">
        <v>76</v>
      </c>
      <c r="M26" s="193"/>
      <c r="N26" s="62" t="s">
        <v>116</v>
      </c>
    </row>
    <row r="27" spans="1:14" ht="37.049999999999997" customHeight="1" outlineLevel="1">
      <c r="A27" s="63"/>
      <c r="B27" s="64" t="s">
        <v>117</v>
      </c>
      <c r="C27" s="65"/>
      <c r="D27" s="65"/>
      <c r="E27" s="158"/>
      <c r="F27" s="66"/>
      <c r="G27" s="169"/>
      <c r="H27" s="65"/>
      <c r="I27" s="158"/>
      <c r="J27" s="67"/>
      <c r="K27" s="188"/>
      <c r="L27" s="68"/>
      <c r="M27" s="199"/>
      <c r="N27" s="99"/>
    </row>
    <row r="28" spans="1:14" ht="37.049999999999997" customHeight="1" outlineLevel="1">
      <c r="A28" s="69" t="s">
        <v>118</v>
      </c>
      <c r="B28" s="70" t="s">
        <v>119</v>
      </c>
      <c r="C28" s="32" t="s">
        <v>106</v>
      </c>
      <c r="D28" s="52">
        <v>1</v>
      </c>
      <c r="E28" s="162">
        <v>1</v>
      </c>
      <c r="F28" s="52">
        <v>2</v>
      </c>
      <c r="G28" s="162">
        <v>2</v>
      </c>
      <c r="H28" s="71">
        <v>1</v>
      </c>
      <c r="I28" s="181">
        <v>1</v>
      </c>
      <c r="J28" s="53">
        <v>1800</v>
      </c>
      <c r="K28" s="191">
        <v>1800</v>
      </c>
      <c r="L28" s="54">
        <f>D28*F28*H28*J28</f>
        <v>3600</v>
      </c>
      <c r="M28" s="208">
        <f>E28*G28*I28*K28</f>
        <v>3600</v>
      </c>
      <c r="N28" s="219" t="s">
        <v>184</v>
      </c>
    </row>
    <row r="29" spans="1:14" ht="37.049999999999997" customHeight="1" outlineLevel="1">
      <c r="A29" s="69" t="s">
        <v>120</v>
      </c>
      <c r="B29" s="70" t="s">
        <v>119</v>
      </c>
      <c r="C29" s="32" t="s">
        <v>106</v>
      </c>
      <c r="D29" s="52">
        <v>1</v>
      </c>
      <c r="E29" s="162">
        <v>1</v>
      </c>
      <c r="F29" s="52">
        <v>3</v>
      </c>
      <c r="G29" s="162">
        <v>2</v>
      </c>
      <c r="H29" s="71">
        <v>1</v>
      </c>
      <c r="I29" s="181">
        <v>1</v>
      </c>
      <c r="J29" s="53">
        <v>1800</v>
      </c>
      <c r="K29" s="191">
        <v>1800</v>
      </c>
      <c r="L29" s="54">
        <f t="shared" ref="L29:L41" si="3">D29*F29*H29*J29</f>
        <v>5400</v>
      </c>
      <c r="M29" s="208">
        <f t="shared" ref="M29:M31" si="4">E29*G29*I29*K29</f>
        <v>3600</v>
      </c>
      <c r="N29" s="219" t="s">
        <v>215</v>
      </c>
    </row>
    <row r="30" spans="1:14" ht="37.049999999999997" customHeight="1" outlineLevel="1">
      <c r="A30" s="69" t="s">
        <v>121</v>
      </c>
      <c r="B30" s="72" t="s">
        <v>122</v>
      </c>
      <c r="C30" s="32" t="s">
        <v>106</v>
      </c>
      <c r="D30" s="52">
        <v>1</v>
      </c>
      <c r="E30" s="162">
        <v>1</v>
      </c>
      <c r="F30" s="52">
        <v>1</v>
      </c>
      <c r="G30" s="162">
        <v>0</v>
      </c>
      <c r="H30" s="32">
        <v>1</v>
      </c>
      <c r="I30" s="173">
        <v>1</v>
      </c>
      <c r="J30" s="53">
        <v>200</v>
      </c>
      <c r="K30" s="191">
        <v>200</v>
      </c>
      <c r="L30" s="54">
        <f t="shared" si="3"/>
        <v>200</v>
      </c>
      <c r="M30" s="208">
        <f t="shared" si="4"/>
        <v>0</v>
      </c>
      <c r="N30" s="214" t="s">
        <v>185</v>
      </c>
    </row>
    <row r="31" spans="1:14" ht="37.049999999999997" customHeight="1" outlineLevel="1">
      <c r="A31" s="69" t="s">
        <v>123</v>
      </c>
      <c r="B31" s="72" t="s">
        <v>124</v>
      </c>
      <c r="C31" s="32" t="s">
        <v>106</v>
      </c>
      <c r="D31" s="52">
        <v>1</v>
      </c>
      <c r="E31" s="162">
        <v>1</v>
      </c>
      <c r="F31" s="52">
        <v>60</v>
      </c>
      <c r="G31" s="162">
        <v>57</v>
      </c>
      <c r="H31" s="32">
        <v>2</v>
      </c>
      <c r="I31" s="173">
        <v>2</v>
      </c>
      <c r="J31" s="53">
        <v>30</v>
      </c>
      <c r="K31" s="191">
        <v>30</v>
      </c>
      <c r="L31" s="54">
        <f t="shared" si="3"/>
        <v>3600</v>
      </c>
      <c r="M31" s="208">
        <f t="shared" si="4"/>
        <v>3420</v>
      </c>
      <c r="N31" s="216" t="s">
        <v>216</v>
      </c>
    </row>
    <row r="32" spans="1:14" ht="37.049999999999997" customHeight="1" outlineLevel="2">
      <c r="A32" s="24"/>
      <c r="B32" s="26" t="s">
        <v>125</v>
      </c>
      <c r="C32" s="26"/>
      <c r="D32" s="27"/>
      <c r="E32" s="158"/>
      <c r="F32" s="28"/>
      <c r="G32" s="169"/>
      <c r="H32" s="26"/>
      <c r="I32" s="179"/>
      <c r="J32" s="61" t="s">
        <v>75</v>
      </c>
      <c r="K32" s="192"/>
      <c r="L32" s="56">
        <f>SUM(L28:L31)</f>
        <v>12800</v>
      </c>
      <c r="M32" s="206">
        <f>SUM(M28:M31)</f>
        <v>10620</v>
      </c>
      <c r="N32" s="95"/>
    </row>
    <row r="33" spans="1:14" ht="37.049999999999997" customHeight="1" outlineLevel="2">
      <c r="A33" s="31" t="s">
        <v>189</v>
      </c>
      <c r="B33" s="31" t="s">
        <v>126</v>
      </c>
      <c r="C33" s="32" t="s">
        <v>127</v>
      </c>
      <c r="D33" s="33">
        <v>1</v>
      </c>
      <c r="E33" s="159">
        <v>0</v>
      </c>
      <c r="F33" s="34">
        <v>60</v>
      </c>
      <c r="G33" s="170">
        <v>0</v>
      </c>
      <c r="H33" s="32">
        <v>1</v>
      </c>
      <c r="I33" s="173">
        <v>0</v>
      </c>
      <c r="J33" s="53">
        <v>10</v>
      </c>
      <c r="K33" s="191">
        <v>0</v>
      </c>
      <c r="L33" s="54">
        <f t="shared" si="3"/>
        <v>600</v>
      </c>
      <c r="M33" s="205">
        <v>0</v>
      </c>
      <c r="N33" s="215" t="s">
        <v>175</v>
      </c>
    </row>
    <row r="34" spans="1:14" ht="37.049999999999997" customHeight="1" outlineLevel="2">
      <c r="A34" s="31" t="s">
        <v>190</v>
      </c>
      <c r="B34" s="73" t="s">
        <v>128</v>
      </c>
      <c r="C34" s="32" t="s">
        <v>106</v>
      </c>
      <c r="D34" s="33">
        <v>1</v>
      </c>
      <c r="E34" s="159">
        <v>1</v>
      </c>
      <c r="F34" s="34">
        <v>9</v>
      </c>
      <c r="G34" s="170">
        <v>1</v>
      </c>
      <c r="H34" s="32">
        <v>1</v>
      </c>
      <c r="I34" s="173">
        <v>1</v>
      </c>
      <c r="J34" s="53">
        <v>130</v>
      </c>
      <c r="K34" s="191">
        <v>726</v>
      </c>
      <c r="L34" s="54">
        <f t="shared" si="3"/>
        <v>1170</v>
      </c>
      <c r="M34" s="205">
        <f t="shared" ref="M34:M41" si="5">E34*G34*I34*K34</f>
        <v>726</v>
      </c>
      <c r="N34" s="216" t="s">
        <v>183</v>
      </c>
    </row>
    <row r="35" spans="1:14" ht="37.049999999999997" customHeight="1" outlineLevel="2">
      <c r="A35" s="31" t="s">
        <v>191</v>
      </c>
      <c r="B35" s="31" t="s">
        <v>129</v>
      </c>
      <c r="C35" s="32" t="s">
        <v>106</v>
      </c>
      <c r="D35" s="33">
        <v>1</v>
      </c>
      <c r="E35" s="159">
        <v>1</v>
      </c>
      <c r="F35" s="34">
        <v>180</v>
      </c>
      <c r="G35" s="170">
        <v>180</v>
      </c>
      <c r="H35" s="32">
        <v>2</v>
      </c>
      <c r="I35" s="173">
        <v>2</v>
      </c>
      <c r="J35" s="53">
        <v>2</v>
      </c>
      <c r="K35" s="191">
        <v>2</v>
      </c>
      <c r="L35" s="54">
        <f t="shared" si="3"/>
        <v>720</v>
      </c>
      <c r="M35" s="205">
        <f t="shared" si="5"/>
        <v>720</v>
      </c>
      <c r="N35" s="100" t="s">
        <v>186</v>
      </c>
    </row>
    <row r="36" spans="1:14" ht="37.049999999999997" customHeight="1" outlineLevel="2">
      <c r="A36" s="31" t="s">
        <v>192</v>
      </c>
      <c r="B36" s="31" t="s">
        <v>130</v>
      </c>
      <c r="C36" s="32" t="s">
        <v>106</v>
      </c>
      <c r="D36" s="33">
        <v>1</v>
      </c>
      <c r="E36" s="159">
        <v>0</v>
      </c>
      <c r="F36" s="34">
        <v>1</v>
      </c>
      <c r="G36" s="170">
        <v>0</v>
      </c>
      <c r="H36" s="32">
        <v>1</v>
      </c>
      <c r="I36" s="173">
        <v>0</v>
      </c>
      <c r="J36" s="53">
        <v>380</v>
      </c>
      <c r="K36" s="191">
        <v>0</v>
      </c>
      <c r="L36" s="54">
        <f t="shared" si="3"/>
        <v>380</v>
      </c>
      <c r="M36" s="205">
        <f t="shared" si="5"/>
        <v>0</v>
      </c>
      <c r="N36" s="100" t="s">
        <v>175</v>
      </c>
    </row>
    <row r="37" spans="1:14" ht="37.049999999999997" customHeight="1" outlineLevel="2">
      <c r="A37" s="31" t="s">
        <v>193</v>
      </c>
      <c r="B37" s="31" t="s">
        <v>131</v>
      </c>
      <c r="C37" s="32" t="s">
        <v>127</v>
      </c>
      <c r="D37" s="33">
        <v>1</v>
      </c>
      <c r="E37" s="159">
        <v>0</v>
      </c>
      <c r="F37" s="34">
        <v>120</v>
      </c>
      <c r="G37" s="170">
        <v>0</v>
      </c>
      <c r="H37" s="32">
        <v>1</v>
      </c>
      <c r="I37" s="173">
        <v>0</v>
      </c>
      <c r="J37" s="53">
        <v>5</v>
      </c>
      <c r="K37" s="191">
        <v>0</v>
      </c>
      <c r="L37" s="54">
        <f t="shared" si="3"/>
        <v>600</v>
      </c>
      <c r="M37" s="205">
        <f t="shared" si="5"/>
        <v>0</v>
      </c>
      <c r="N37" s="101" t="s">
        <v>175</v>
      </c>
    </row>
    <row r="38" spans="1:14" ht="37.049999999999997" customHeight="1" outlineLevel="2">
      <c r="A38" s="31" t="s">
        <v>194</v>
      </c>
      <c r="B38" s="31" t="s">
        <v>132</v>
      </c>
      <c r="C38" s="32" t="s">
        <v>106</v>
      </c>
      <c r="D38" s="33">
        <v>1</v>
      </c>
      <c r="E38" s="159">
        <v>1</v>
      </c>
      <c r="F38" s="34">
        <v>1</v>
      </c>
      <c r="G38" s="170">
        <v>1</v>
      </c>
      <c r="H38" s="32">
        <v>1</v>
      </c>
      <c r="I38" s="173">
        <v>1</v>
      </c>
      <c r="J38" s="53">
        <v>150</v>
      </c>
      <c r="K38" s="191">
        <v>150</v>
      </c>
      <c r="L38" s="54">
        <f t="shared" si="3"/>
        <v>150</v>
      </c>
      <c r="M38" s="205">
        <f t="shared" si="5"/>
        <v>150</v>
      </c>
      <c r="N38" s="101" t="s">
        <v>179</v>
      </c>
    </row>
    <row r="39" spans="1:14" ht="37.049999999999997" customHeight="1" outlineLevel="2">
      <c r="A39" s="31" t="s">
        <v>195</v>
      </c>
      <c r="B39" s="31" t="s">
        <v>133</v>
      </c>
      <c r="C39" s="32" t="s">
        <v>127</v>
      </c>
      <c r="D39" s="33">
        <v>1</v>
      </c>
      <c r="E39" s="159">
        <v>1</v>
      </c>
      <c r="F39" s="34">
        <v>60</v>
      </c>
      <c r="G39" s="170">
        <v>58</v>
      </c>
      <c r="H39" s="32">
        <v>1</v>
      </c>
      <c r="I39" s="173">
        <v>1</v>
      </c>
      <c r="J39" s="53">
        <v>100</v>
      </c>
      <c r="K39" s="191">
        <v>100</v>
      </c>
      <c r="L39" s="54">
        <f t="shared" si="3"/>
        <v>6000</v>
      </c>
      <c r="M39" s="205">
        <f t="shared" si="5"/>
        <v>5800</v>
      </c>
      <c r="N39" s="216" t="s">
        <v>211</v>
      </c>
    </row>
    <row r="40" spans="1:14" ht="37.049999999999997" customHeight="1" outlineLevel="2">
      <c r="A40" s="31" t="s">
        <v>196</v>
      </c>
      <c r="B40" s="31" t="s">
        <v>134</v>
      </c>
      <c r="C40" s="32" t="s">
        <v>106</v>
      </c>
      <c r="D40" s="33">
        <v>1</v>
      </c>
      <c r="E40" s="159">
        <v>1</v>
      </c>
      <c r="F40" s="34">
        <v>30</v>
      </c>
      <c r="G40" s="170">
        <v>20</v>
      </c>
      <c r="H40" s="32">
        <v>1</v>
      </c>
      <c r="I40" s="173">
        <v>1</v>
      </c>
      <c r="J40" s="53">
        <v>250</v>
      </c>
      <c r="K40" s="191">
        <v>250</v>
      </c>
      <c r="L40" s="54">
        <f t="shared" si="3"/>
        <v>7500</v>
      </c>
      <c r="M40" s="205">
        <f t="shared" si="5"/>
        <v>5000</v>
      </c>
      <c r="N40" s="216" t="s">
        <v>212</v>
      </c>
    </row>
    <row r="41" spans="1:14" ht="37.049999999999997" customHeight="1" outlineLevel="1">
      <c r="A41" s="31" t="s">
        <v>197</v>
      </c>
      <c r="B41" s="31" t="s">
        <v>135</v>
      </c>
      <c r="C41" s="32" t="s">
        <v>127</v>
      </c>
      <c r="D41" s="33">
        <v>1</v>
      </c>
      <c r="E41" s="159">
        <v>0</v>
      </c>
      <c r="F41" s="34">
        <v>1</v>
      </c>
      <c r="G41" s="170">
        <v>0</v>
      </c>
      <c r="H41" s="32">
        <v>1</v>
      </c>
      <c r="I41" s="173">
        <v>0</v>
      </c>
      <c r="J41" s="53">
        <v>5000</v>
      </c>
      <c r="K41" s="191">
        <v>5000</v>
      </c>
      <c r="L41" s="54">
        <f t="shared" si="3"/>
        <v>5000</v>
      </c>
      <c r="M41" s="205">
        <f t="shared" si="5"/>
        <v>0</v>
      </c>
      <c r="N41" s="100" t="s">
        <v>136</v>
      </c>
    </row>
    <row r="42" spans="1:14" ht="37.049999999999997" customHeight="1" outlineLevel="1">
      <c r="A42" s="37" t="s">
        <v>198</v>
      </c>
      <c r="B42" s="25" t="s">
        <v>137</v>
      </c>
      <c r="C42" s="26"/>
      <c r="D42" s="27"/>
      <c r="E42" s="158"/>
      <c r="F42" s="28"/>
      <c r="G42" s="169"/>
      <c r="H42" s="26"/>
      <c r="I42" s="179"/>
      <c r="J42" s="45"/>
      <c r="K42" s="188"/>
      <c r="L42" s="56">
        <f>SUM(L33:L41)</f>
        <v>22120</v>
      </c>
      <c r="M42" s="206">
        <f>SUM(M33:M41)</f>
        <v>12396</v>
      </c>
      <c r="N42" s="95"/>
    </row>
    <row r="43" spans="1:14" ht="37.049999999999997" customHeight="1" outlineLevel="2">
      <c r="A43" s="18" t="s">
        <v>138</v>
      </c>
      <c r="B43" s="48" t="s">
        <v>139</v>
      </c>
      <c r="C43" s="20"/>
      <c r="D43" s="21"/>
      <c r="E43" s="157"/>
      <c r="F43" s="21"/>
      <c r="G43" s="157"/>
      <c r="H43" s="20"/>
      <c r="I43" s="178"/>
      <c r="J43" s="49"/>
      <c r="K43" s="189"/>
      <c r="L43" s="50">
        <f>L42+L32</f>
        <v>34920</v>
      </c>
      <c r="M43" s="203">
        <f>M42+M32</f>
        <v>23016</v>
      </c>
      <c r="N43" s="22"/>
    </row>
    <row r="44" spans="1:14" ht="37.049999999999997" customHeight="1" outlineLevel="2">
      <c r="J44" s="51"/>
      <c r="K44" s="190"/>
    </row>
    <row r="45" spans="1:14" ht="37.049999999999997" customHeight="1" outlineLevel="2">
      <c r="A45" s="18"/>
      <c r="B45" s="19" t="s">
        <v>140</v>
      </c>
      <c r="C45" s="20"/>
      <c r="D45" s="21"/>
      <c r="E45" s="157"/>
      <c r="F45" s="21"/>
      <c r="G45" s="157"/>
      <c r="H45" s="20"/>
      <c r="I45" s="178"/>
      <c r="J45" s="49"/>
      <c r="K45" s="189"/>
      <c r="L45" s="23"/>
      <c r="M45" s="198"/>
      <c r="N45" s="94"/>
    </row>
    <row r="46" spans="1:14" ht="37.049999999999997" customHeight="1" outlineLevel="2">
      <c r="A46" s="58"/>
      <c r="B46" s="58" t="s">
        <v>70</v>
      </c>
      <c r="C46" s="15" t="s">
        <v>71</v>
      </c>
      <c r="D46" s="59" t="s">
        <v>72</v>
      </c>
      <c r="E46" s="164"/>
      <c r="F46" s="60" t="s">
        <v>73</v>
      </c>
      <c r="G46" s="172"/>
      <c r="H46" s="16" t="s">
        <v>74</v>
      </c>
      <c r="I46" s="168"/>
      <c r="J46" s="61" t="s">
        <v>75</v>
      </c>
      <c r="K46" s="192"/>
      <c r="L46" s="62" t="s">
        <v>76</v>
      </c>
      <c r="M46" s="193"/>
      <c r="N46" s="62" t="s">
        <v>101</v>
      </c>
    </row>
    <row r="47" spans="1:14" ht="37.049999999999997" customHeight="1" outlineLevel="2">
      <c r="A47" s="31" t="s">
        <v>199</v>
      </c>
      <c r="B47" s="31" t="s">
        <v>141</v>
      </c>
      <c r="C47" s="32" t="s">
        <v>142</v>
      </c>
      <c r="D47" s="33">
        <v>1</v>
      </c>
      <c r="E47" s="159">
        <v>1</v>
      </c>
      <c r="F47" s="32">
        <v>60</v>
      </c>
      <c r="G47" s="173">
        <v>1</v>
      </c>
      <c r="H47" s="32">
        <v>1</v>
      </c>
      <c r="I47" s="173">
        <v>1</v>
      </c>
      <c r="J47" s="53">
        <v>450</v>
      </c>
      <c r="K47" s="191">
        <v>18959</v>
      </c>
      <c r="L47" s="54">
        <f>D47*F47*H47*J47</f>
        <v>27000</v>
      </c>
      <c r="M47" s="205">
        <f>E47*G47*I47*K47</f>
        <v>18959</v>
      </c>
      <c r="N47" s="215" t="s">
        <v>217</v>
      </c>
    </row>
    <row r="48" spans="1:14" ht="37.049999999999997" customHeight="1" outlineLevel="2">
      <c r="A48" s="31" t="s">
        <v>200</v>
      </c>
      <c r="B48" s="31" t="s">
        <v>143</v>
      </c>
      <c r="C48" s="32" t="s">
        <v>142</v>
      </c>
      <c r="D48" s="33">
        <v>1</v>
      </c>
      <c r="E48" s="159">
        <v>1</v>
      </c>
      <c r="F48" s="32">
        <v>60</v>
      </c>
      <c r="G48" s="173">
        <v>1</v>
      </c>
      <c r="H48" s="32">
        <v>1</v>
      </c>
      <c r="I48" s="173">
        <v>1</v>
      </c>
      <c r="J48" s="53">
        <v>250</v>
      </c>
      <c r="K48" s="191">
        <v>7496.3</v>
      </c>
      <c r="L48" s="54">
        <f t="shared" ref="L48:L49" si="6">D48*F48*H48*J48</f>
        <v>15000</v>
      </c>
      <c r="M48" s="205">
        <f>E48*G48*I48*K48</f>
        <v>7496.3</v>
      </c>
      <c r="N48" s="215" t="s">
        <v>214</v>
      </c>
    </row>
    <row r="49" spans="1:14" ht="37.049999999999997" customHeight="1" outlineLevel="2">
      <c r="A49" s="31" t="s">
        <v>201</v>
      </c>
      <c r="B49" s="31" t="s">
        <v>144</v>
      </c>
      <c r="C49" s="32" t="s">
        <v>142</v>
      </c>
      <c r="D49" s="33">
        <v>1</v>
      </c>
      <c r="E49" s="159">
        <v>1</v>
      </c>
      <c r="F49" s="32">
        <v>60</v>
      </c>
      <c r="G49" s="173">
        <v>1</v>
      </c>
      <c r="H49" s="32">
        <v>1</v>
      </c>
      <c r="I49" s="173">
        <v>1</v>
      </c>
      <c r="J49" s="53">
        <v>60</v>
      </c>
      <c r="K49" s="191">
        <v>3850</v>
      </c>
      <c r="L49" s="54">
        <f t="shared" si="6"/>
        <v>3600</v>
      </c>
      <c r="M49" s="205">
        <f>E49*G49*I49*K49</f>
        <v>3850</v>
      </c>
      <c r="N49" s="215" t="s">
        <v>188</v>
      </c>
    </row>
    <row r="50" spans="1:14" ht="37.049999999999997" customHeight="1" outlineLevel="2">
      <c r="A50" s="37" t="s">
        <v>145</v>
      </c>
      <c r="B50" s="38" t="s">
        <v>146</v>
      </c>
      <c r="C50" s="39"/>
      <c r="D50" s="40"/>
      <c r="E50" s="160"/>
      <c r="F50" s="41"/>
      <c r="G50" s="171"/>
      <c r="H50" s="42"/>
      <c r="I50" s="180"/>
      <c r="J50" s="43"/>
      <c r="K50" s="187"/>
      <c r="L50" s="44">
        <f>SUM(L47:L49)</f>
        <v>45600</v>
      </c>
      <c r="M50" s="213">
        <f>SUM(M47:M49)</f>
        <v>30305.3</v>
      </c>
      <c r="N50" s="97"/>
    </row>
    <row r="51" spans="1:14" ht="37.049999999999997" customHeight="1" outlineLevel="2">
      <c r="A51" s="18" t="s">
        <v>147</v>
      </c>
      <c r="B51" s="48" t="s">
        <v>148</v>
      </c>
      <c r="C51" s="20"/>
      <c r="D51" s="21"/>
      <c r="E51" s="157"/>
      <c r="F51" s="21"/>
      <c r="G51" s="157"/>
      <c r="H51" s="20"/>
      <c r="I51" s="178"/>
      <c r="J51" s="49"/>
      <c r="K51" s="189"/>
      <c r="L51" s="50">
        <f>L50</f>
        <v>45600</v>
      </c>
      <c r="M51" s="203">
        <f>M50</f>
        <v>30305.3</v>
      </c>
      <c r="N51" s="94"/>
    </row>
    <row r="52" spans="1:14" ht="37.049999999999997" customHeight="1" outlineLevel="2">
      <c r="J52" s="51"/>
      <c r="K52" s="190"/>
    </row>
    <row r="53" spans="1:14" ht="37.049999999999997" customHeight="1" outlineLevel="2">
      <c r="J53" s="51"/>
      <c r="K53" s="190"/>
      <c r="N53" s="102"/>
    </row>
    <row r="54" spans="1:14" s="1" customFormat="1" ht="37.049999999999997" customHeight="1" outlineLevel="2">
      <c r="A54" s="74" t="s">
        <v>176</v>
      </c>
      <c r="B54" s="75" t="s">
        <v>150</v>
      </c>
      <c r="C54" s="76"/>
      <c r="D54" s="76"/>
      <c r="E54" s="157"/>
      <c r="F54" s="76"/>
      <c r="G54" s="157"/>
      <c r="H54" s="76"/>
      <c r="I54" s="157"/>
      <c r="J54" s="77"/>
      <c r="K54" s="184"/>
      <c r="L54" s="78"/>
      <c r="M54" s="198"/>
      <c r="N54" s="78"/>
    </row>
    <row r="55" spans="1:14" s="1" customFormat="1" ht="37.049999999999997" customHeight="1" outlineLevel="2">
      <c r="A55" s="79"/>
      <c r="B55" s="79" t="s">
        <v>70</v>
      </c>
      <c r="C55" s="80" t="s">
        <v>71</v>
      </c>
      <c r="D55" s="80" t="s">
        <v>72</v>
      </c>
      <c r="E55" s="164"/>
      <c r="F55" s="81" t="s">
        <v>73</v>
      </c>
      <c r="G55" s="172"/>
      <c r="H55" s="81" t="s">
        <v>74</v>
      </c>
      <c r="I55" s="172"/>
      <c r="J55" s="82" t="s">
        <v>75</v>
      </c>
      <c r="K55" s="193"/>
      <c r="L55" s="82" t="s">
        <v>76</v>
      </c>
      <c r="M55" s="193"/>
      <c r="N55" s="82" t="s">
        <v>101</v>
      </c>
    </row>
    <row r="56" spans="1:14" s="1" customFormat="1" ht="44.25" customHeight="1" outlineLevel="2">
      <c r="A56" s="83"/>
      <c r="B56" s="84" t="s">
        <v>151</v>
      </c>
      <c r="C56" s="85"/>
      <c r="D56" s="85"/>
      <c r="E56" s="160"/>
      <c r="F56" s="86"/>
      <c r="G56" s="171"/>
      <c r="H56" s="86"/>
      <c r="I56" s="171"/>
      <c r="J56" s="87"/>
      <c r="K56" s="194"/>
      <c r="L56" s="87"/>
      <c r="M56" s="209"/>
      <c r="N56" s="103"/>
    </row>
    <row r="57" spans="1:14" s="1" customFormat="1" ht="37.049999999999997" customHeight="1" outlineLevel="2">
      <c r="A57" s="31" t="s">
        <v>177</v>
      </c>
      <c r="B57" s="88" t="s">
        <v>152</v>
      </c>
      <c r="C57" s="89" t="s">
        <v>106</v>
      </c>
      <c r="D57" s="89">
        <v>1</v>
      </c>
      <c r="E57" s="159">
        <v>0</v>
      </c>
      <c r="F57" s="89">
        <v>1</v>
      </c>
      <c r="G57" s="159">
        <v>0</v>
      </c>
      <c r="H57" s="89">
        <v>1</v>
      </c>
      <c r="I57" s="159">
        <v>0</v>
      </c>
      <c r="J57" s="53">
        <v>5500</v>
      </c>
      <c r="K57" s="191">
        <v>0</v>
      </c>
      <c r="L57" s="90">
        <f>D57*F57*H57*J57</f>
        <v>5500</v>
      </c>
      <c r="M57" s="90">
        <f>E57*G57*I57*K57</f>
        <v>0</v>
      </c>
      <c r="N57" s="217" t="s">
        <v>181</v>
      </c>
    </row>
    <row r="58" spans="1:14" s="1" customFormat="1" ht="63" customHeight="1" outlineLevel="2">
      <c r="A58" s="83"/>
      <c r="B58" s="84" t="s">
        <v>153</v>
      </c>
      <c r="C58" s="85"/>
      <c r="D58" s="85"/>
      <c r="E58" s="160"/>
      <c r="F58" s="86"/>
      <c r="G58" s="171"/>
      <c r="H58" s="86"/>
      <c r="I58" s="171"/>
      <c r="J58" s="87"/>
      <c r="K58" s="194"/>
      <c r="L58" s="87"/>
      <c r="M58" s="209"/>
      <c r="N58" s="103"/>
    </row>
    <row r="59" spans="1:14" s="1" customFormat="1" ht="37.049999999999997" customHeight="1" outlineLevel="2">
      <c r="A59" s="31" t="s">
        <v>204</v>
      </c>
      <c r="B59" s="91" t="s">
        <v>154</v>
      </c>
      <c r="C59" s="89" t="s">
        <v>106</v>
      </c>
      <c r="D59" s="89">
        <v>1</v>
      </c>
      <c r="E59" s="159">
        <v>1</v>
      </c>
      <c r="F59" s="89">
        <v>4</v>
      </c>
      <c r="G59" s="159">
        <v>2</v>
      </c>
      <c r="H59" s="89">
        <v>1</v>
      </c>
      <c r="I59" s="159">
        <v>1</v>
      </c>
      <c r="J59" s="53">
        <v>100</v>
      </c>
      <c r="K59" s="191">
        <v>100</v>
      </c>
      <c r="L59" s="92">
        <f t="shared" ref="L59:L64" si="7">D59*F59*H59*J59</f>
        <v>400</v>
      </c>
      <c r="M59" s="90">
        <f>E59*G59*I59*K59</f>
        <v>200</v>
      </c>
      <c r="N59" s="217" t="s">
        <v>180</v>
      </c>
    </row>
    <row r="60" spans="1:14" s="1" customFormat="1" ht="37.049999999999997" customHeight="1" outlineLevel="2">
      <c r="A60" s="31" t="s">
        <v>202</v>
      </c>
      <c r="B60" s="91" t="s">
        <v>155</v>
      </c>
      <c r="C60" s="89" t="s">
        <v>106</v>
      </c>
      <c r="D60" s="89">
        <v>1</v>
      </c>
      <c r="E60" s="159">
        <v>1</v>
      </c>
      <c r="F60" s="89">
        <v>1</v>
      </c>
      <c r="G60" s="159">
        <v>1</v>
      </c>
      <c r="H60" s="89">
        <v>1</v>
      </c>
      <c r="I60" s="159">
        <v>1</v>
      </c>
      <c r="J60" s="53">
        <v>8000</v>
      </c>
      <c r="K60" s="191">
        <v>8000</v>
      </c>
      <c r="L60" s="92">
        <f t="shared" si="7"/>
        <v>8000</v>
      </c>
      <c r="M60" s="90">
        <f>E60*G60*I60*K60</f>
        <v>8000</v>
      </c>
      <c r="N60" s="104" t="s">
        <v>156</v>
      </c>
    </row>
    <row r="61" spans="1:14" s="1" customFormat="1" ht="37.049999999999997" customHeight="1" outlineLevel="2">
      <c r="A61" s="31" t="s">
        <v>203</v>
      </c>
      <c r="B61" s="91" t="s">
        <v>157</v>
      </c>
      <c r="C61" s="89" t="s">
        <v>106</v>
      </c>
      <c r="D61" s="89">
        <v>1</v>
      </c>
      <c r="E61" s="159">
        <v>0</v>
      </c>
      <c r="F61" s="89">
        <v>1</v>
      </c>
      <c r="G61" s="159">
        <v>0</v>
      </c>
      <c r="H61" s="89">
        <v>1</v>
      </c>
      <c r="I61" s="159">
        <v>0</v>
      </c>
      <c r="J61" s="53">
        <v>500</v>
      </c>
      <c r="K61" s="191">
        <v>0</v>
      </c>
      <c r="L61" s="92">
        <f t="shared" si="7"/>
        <v>500</v>
      </c>
      <c r="M61" s="90">
        <f t="shared" ref="M61:M64" si="8">E61*G61*I61*K61</f>
        <v>0</v>
      </c>
      <c r="N61" s="217" t="s">
        <v>175</v>
      </c>
    </row>
    <row r="62" spans="1:14" s="1" customFormat="1" ht="37.049999999999997" customHeight="1" outlineLevel="2">
      <c r="A62" s="31" t="s">
        <v>205</v>
      </c>
      <c r="B62" s="91" t="s">
        <v>158</v>
      </c>
      <c r="C62" s="89" t="s">
        <v>106</v>
      </c>
      <c r="D62" s="89">
        <v>1</v>
      </c>
      <c r="E62" s="159">
        <v>0</v>
      </c>
      <c r="F62" s="89">
        <v>1</v>
      </c>
      <c r="G62" s="159">
        <v>0</v>
      </c>
      <c r="H62" s="89">
        <v>1</v>
      </c>
      <c r="I62" s="159">
        <v>0</v>
      </c>
      <c r="J62" s="53">
        <v>1500</v>
      </c>
      <c r="K62" s="191">
        <v>0</v>
      </c>
      <c r="L62" s="92">
        <f t="shared" si="7"/>
        <v>1500</v>
      </c>
      <c r="M62" s="90">
        <f t="shared" si="8"/>
        <v>0</v>
      </c>
      <c r="N62" s="217" t="s">
        <v>175</v>
      </c>
    </row>
    <row r="63" spans="1:14" s="1" customFormat="1" ht="37.049999999999997" customHeight="1" outlineLevel="2">
      <c r="A63" s="31" t="s">
        <v>206</v>
      </c>
      <c r="B63" s="88" t="s">
        <v>159</v>
      </c>
      <c r="C63" s="89" t="s">
        <v>106</v>
      </c>
      <c r="D63" s="89">
        <v>1</v>
      </c>
      <c r="E63" s="159">
        <v>1</v>
      </c>
      <c r="F63" s="89">
        <v>1</v>
      </c>
      <c r="G63" s="159">
        <v>1</v>
      </c>
      <c r="H63" s="89">
        <v>1</v>
      </c>
      <c r="I63" s="159">
        <v>1</v>
      </c>
      <c r="J63" s="53">
        <v>2500</v>
      </c>
      <c r="K63" s="191">
        <v>2200</v>
      </c>
      <c r="L63" s="92">
        <f t="shared" si="7"/>
        <v>2500</v>
      </c>
      <c r="M63" s="90">
        <f t="shared" si="8"/>
        <v>2200</v>
      </c>
      <c r="N63" s="217" t="s">
        <v>187</v>
      </c>
    </row>
    <row r="64" spans="1:14" s="1" customFormat="1" ht="37.049999999999997" customHeight="1" outlineLevel="2">
      <c r="A64" s="31" t="s">
        <v>207</v>
      </c>
      <c r="B64" s="91" t="s">
        <v>160</v>
      </c>
      <c r="C64" s="89" t="s">
        <v>106</v>
      </c>
      <c r="D64" s="89">
        <v>1</v>
      </c>
      <c r="E64" s="159">
        <v>1</v>
      </c>
      <c r="F64" s="89">
        <v>9</v>
      </c>
      <c r="G64" s="159">
        <v>9</v>
      </c>
      <c r="H64" s="89">
        <v>1</v>
      </c>
      <c r="I64" s="159">
        <v>1</v>
      </c>
      <c r="J64" s="53">
        <v>100</v>
      </c>
      <c r="K64" s="191">
        <v>100</v>
      </c>
      <c r="L64" s="92">
        <f t="shared" si="7"/>
        <v>900</v>
      </c>
      <c r="M64" s="90">
        <f t="shared" si="8"/>
        <v>900</v>
      </c>
      <c r="N64" s="104"/>
    </row>
    <row r="65" spans="1:14" s="1" customFormat="1" ht="37.049999999999997" customHeight="1" outlineLevel="2">
      <c r="A65" s="83"/>
      <c r="B65" s="84" t="s">
        <v>161</v>
      </c>
      <c r="C65" s="85"/>
      <c r="D65" s="85"/>
      <c r="E65" s="160"/>
      <c r="F65" s="86"/>
      <c r="G65" s="171"/>
      <c r="H65" s="86"/>
      <c r="I65" s="171"/>
      <c r="J65" s="87"/>
      <c r="K65" s="194"/>
      <c r="L65" s="87"/>
      <c r="M65" s="209"/>
      <c r="N65" s="103"/>
    </row>
    <row r="66" spans="1:14" s="1" customFormat="1" ht="37.049999999999997" customHeight="1" outlineLevel="2">
      <c r="A66" s="31" t="s">
        <v>208</v>
      </c>
      <c r="B66" s="91" t="s">
        <v>162</v>
      </c>
      <c r="C66" s="89" t="s">
        <v>106</v>
      </c>
      <c r="D66" s="89">
        <v>1</v>
      </c>
      <c r="E66" s="159">
        <v>1</v>
      </c>
      <c r="F66" s="89">
        <v>3</v>
      </c>
      <c r="G66" s="159">
        <v>1</v>
      </c>
      <c r="H66" s="89">
        <v>1</v>
      </c>
      <c r="I66" s="159">
        <v>1</v>
      </c>
      <c r="J66" s="53">
        <v>600</v>
      </c>
      <c r="K66" s="191">
        <v>600</v>
      </c>
      <c r="L66" s="92">
        <f>D66*F66*H66*J66</f>
        <v>1800</v>
      </c>
      <c r="M66" s="90">
        <f>E66*G66*I66*K66</f>
        <v>600</v>
      </c>
      <c r="N66" s="120" t="s">
        <v>178</v>
      </c>
    </row>
    <row r="67" spans="1:14" s="1" customFormat="1" ht="37.049999999999997" customHeight="1" outlineLevel="2">
      <c r="A67" s="31" t="s">
        <v>209</v>
      </c>
      <c r="B67" s="91" t="s">
        <v>163</v>
      </c>
      <c r="C67" s="89" t="s">
        <v>106</v>
      </c>
      <c r="D67" s="89">
        <v>2</v>
      </c>
      <c r="E67" s="159">
        <v>0</v>
      </c>
      <c r="F67" s="89">
        <v>1</v>
      </c>
      <c r="G67" s="159">
        <v>0</v>
      </c>
      <c r="H67" s="89">
        <v>1</v>
      </c>
      <c r="I67" s="159">
        <v>0</v>
      </c>
      <c r="J67" s="53">
        <v>1000</v>
      </c>
      <c r="K67" s="191">
        <v>0</v>
      </c>
      <c r="L67" s="92">
        <f>D67*F67*H67*J67</f>
        <v>2000</v>
      </c>
      <c r="M67" s="90">
        <f>E67*G67*I67*K67</f>
        <v>0</v>
      </c>
      <c r="N67" s="120"/>
    </row>
    <row r="68" spans="1:14" s="1" customFormat="1" ht="37.049999999999997" customHeight="1" outlineLevel="2">
      <c r="A68" s="105" t="s">
        <v>149</v>
      </c>
      <c r="B68" s="106" t="s">
        <v>164</v>
      </c>
      <c r="C68" s="107"/>
      <c r="D68" s="107"/>
      <c r="E68" s="165"/>
      <c r="F68" s="107"/>
      <c r="G68" s="165"/>
      <c r="H68" s="107"/>
      <c r="I68" s="165"/>
      <c r="J68" s="108"/>
      <c r="K68" s="195"/>
      <c r="L68" s="108">
        <f>SUM(L57:L67)</f>
        <v>23100</v>
      </c>
      <c r="M68" s="195">
        <f>SUM(M57:M67)</f>
        <v>11900</v>
      </c>
      <c r="N68" s="121"/>
    </row>
    <row r="69" spans="1:14" s="2" customFormat="1" ht="37.049999999999997" customHeight="1" outlineLevel="2">
      <c r="A69" s="3"/>
      <c r="C69" s="3"/>
      <c r="E69" s="166"/>
      <c r="F69" s="4"/>
      <c r="G69" s="174"/>
      <c r="H69" s="5"/>
      <c r="I69" s="161"/>
      <c r="J69" s="5"/>
      <c r="K69" s="161"/>
      <c r="L69" s="4"/>
      <c r="M69" s="174"/>
      <c r="N69" s="51"/>
    </row>
    <row r="70" spans="1:14" s="2" customFormat="1" ht="37.049999999999997" customHeight="1" outlineLevel="2">
      <c r="A70" s="109"/>
      <c r="B70" s="110" t="s">
        <v>165</v>
      </c>
      <c r="C70" s="111"/>
      <c r="D70" s="111"/>
      <c r="E70" s="167"/>
      <c r="F70" s="112"/>
      <c r="G70" s="175"/>
      <c r="H70" s="111"/>
      <c r="I70" s="167"/>
      <c r="J70" s="113"/>
      <c r="K70" s="196"/>
      <c r="L70" s="114"/>
      <c r="M70" s="210"/>
      <c r="N70" s="78"/>
    </row>
    <row r="71" spans="1:14" s="2" customFormat="1" ht="37.049999999999997" customHeight="1" outlineLevel="2">
      <c r="A71" s="79"/>
      <c r="B71" s="79" t="s">
        <v>70</v>
      </c>
      <c r="C71" s="80" t="s">
        <v>71</v>
      </c>
      <c r="D71" s="80" t="s">
        <v>72</v>
      </c>
      <c r="E71" s="164"/>
      <c r="F71" s="80" t="s">
        <v>73</v>
      </c>
      <c r="G71" s="164"/>
      <c r="H71" s="80" t="s">
        <v>74</v>
      </c>
      <c r="I71" s="164"/>
      <c r="J71" s="82" t="s">
        <v>75</v>
      </c>
      <c r="K71" s="193"/>
      <c r="L71" s="80" t="s">
        <v>76</v>
      </c>
      <c r="M71" s="164"/>
      <c r="N71" s="82"/>
    </row>
    <row r="72" spans="1:14" s="2" customFormat="1" ht="37.049999999999997" customHeight="1">
      <c r="A72" s="83"/>
      <c r="B72" s="84" t="s">
        <v>166</v>
      </c>
      <c r="C72" s="85"/>
      <c r="D72" s="85"/>
      <c r="E72" s="160"/>
      <c r="F72" s="86"/>
      <c r="G72" s="171"/>
      <c r="H72" s="86"/>
      <c r="I72" s="171"/>
      <c r="J72" s="87"/>
      <c r="K72" s="194"/>
      <c r="L72" s="87"/>
      <c r="M72" s="209"/>
      <c r="N72" s="103"/>
    </row>
    <row r="73" spans="1:14" s="2" customFormat="1" ht="37.049999999999997" customHeight="1" outlineLevel="2">
      <c r="A73" s="30" t="s">
        <v>167</v>
      </c>
      <c r="B73" s="72" t="s">
        <v>168</v>
      </c>
      <c r="C73" s="72" t="s">
        <v>169</v>
      </c>
      <c r="D73" s="33">
        <v>1</v>
      </c>
      <c r="E73" s="159">
        <v>0</v>
      </c>
      <c r="F73" s="34">
        <v>1</v>
      </c>
      <c r="G73" s="170">
        <v>0</v>
      </c>
      <c r="H73" s="32">
        <v>2</v>
      </c>
      <c r="I73" s="173">
        <v>0</v>
      </c>
      <c r="J73" s="53">
        <v>3000</v>
      </c>
      <c r="K73" s="191">
        <v>0</v>
      </c>
      <c r="L73" s="115">
        <f>D73*F73*H73*J73</f>
        <v>6000</v>
      </c>
      <c r="M73" s="211">
        <f>E73*G73*I73*K73</f>
        <v>0</v>
      </c>
      <c r="N73" s="220" t="s">
        <v>175</v>
      </c>
    </row>
    <row r="74" spans="1:14" s="2" customFormat="1" ht="37.049999999999997" customHeight="1">
      <c r="A74" s="116" t="s">
        <v>170</v>
      </c>
      <c r="B74" s="84" t="str">
        <f>CONCATENATE("Subtotal ",B72)</f>
        <v>Subtotal Photo &amp;Video crew</v>
      </c>
      <c r="C74" s="85"/>
      <c r="D74" s="85"/>
      <c r="E74" s="160"/>
      <c r="F74" s="86"/>
      <c r="G74" s="171"/>
      <c r="H74" s="86"/>
      <c r="I74" s="171"/>
      <c r="J74" s="87"/>
      <c r="K74" s="194"/>
      <c r="L74" s="87">
        <f>SUM(L73:L73)</f>
        <v>6000</v>
      </c>
      <c r="M74" s="194">
        <f>SUM(M73:M73)</f>
        <v>0</v>
      </c>
      <c r="N74" s="103"/>
    </row>
    <row r="75" spans="1:14" s="2" customFormat="1" ht="37.049999999999997" customHeight="1" outlineLevel="1">
      <c r="A75" s="117" t="s">
        <v>171</v>
      </c>
      <c r="B75" s="118" t="s">
        <v>172</v>
      </c>
      <c r="C75" s="76"/>
      <c r="D75" s="76"/>
      <c r="E75" s="157"/>
      <c r="F75" s="119"/>
      <c r="G75" s="176"/>
      <c r="H75" s="76"/>
      <c r="I75" s="157"/>
      <c r="J75" s="77"/>
      <c r="K75" s="184"/>
      <c r="L75" s="78">
        <f>L74</f>
        <v>6000</v>
      </c>
      <c r="M75" s="198">
        <f>M74</f>
        <v>0</v>
      </c>
      <c r="N75" s="121"/>
    </row>
    <row r="76" spans="1:14" ht="37.049999999999997" customHeight="1" outlineLevel="2"/>
    <row r="77" spans="1:14" outlineLevel="1"/>
    <row r="78" spans="1:14" outlineLevel="2"/>
    <row r="79" spans="1:14" outlineLevel="2"/>
    <row r="80" spans="1:14" outlineLevel="2"/>
    <row r="81" outlineLevel="2"/>
    <row r="82" outlineLevel="2"/>
    <row r="83" outlineLevel="2"/>
    <row r="84" outlineLevel="2"/>
    <row r="85" outlineLevel="2"/>
    <row r="86" outlineLevel="2"/>
    <row r="87" outlineLevel="2"/>
    <row r="88" outlineLevel="2"/>
    <row r="89" outlineLevel="1"/>
    <row r="90" outlineLevel="2"/>
    <row r="91" outlineLevel="2"/>
    <row r="92" outlineLevel="2"/>
    <row r="93" outlineLevel="2"/>
    <row r="94" outlineLevel="2"/>
    <row r="95" outlineLevel="2"/>
    <row r="96" outlineLevel="2"/>
    <row r="97" outlineLevel="2"/>
    <row r="98" outlineLevel="2"/>
    <row r="99" outlineLevel="2"/>
    <row r="100" outlineLevel="2"/>
    <row r="101" outlineLevel="1"/>
  </sheetData>
  <phoneticPr fontId="30" type="noConversion"/>
  <pageMargins left="0.196527777777778" right="0" top="0.16111111111111101" bottom="0.16111111111111101" header="0.29861111111111099" footer="0.29861111111111099"/>
  <pageSetup paperSize="9" scale="28" orientation="portrait" r:id="rId1"/>
  <rowBreaks count="1" manualBreakCount="1">
    <brk id="53" max="16383" man="1"/>
  </rowBreak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工作表</vt:lpstr>
      </vt:variant>
      <vt:variant>
        <vt:i4>2</vt:i4>
      </vt:variant>
    </vt:vector>
  </HeadingPairs>
  <TitlesOfParts>
    <vt:vector size="2" baseType="lpstr">
      <vt:lpstr>Summary</vt:lpstr>
      <vt:lpstr>Standard Conference Small </vt:lpstr>
    </vt:vector>
  </TitlesOfParts>
  <Company>BMW Group</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Heine Joerg</dc:creator>
  <cp:lastModifiedBy>jiabin yan</cp:lastModifiedBy>
  <cp:lastPrinted>2021-12-09T06:55:00Z</cp:lastPrinted>
  <dcterms:created xsi:type="dcterms:W3CDTF">2016-11-15T09:10:00Z</dcterms:created>
  <dcterms:modified xsi:type="dcterms:W3CDTF">2023-06-13T07:29:05Z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ICV">
    <vt:lpwstr>B6D33B5569B64F17B08C64CF02A96386_13</vt:lpwstr>
  </property>
  <property fmtid="{D5CDD505-2E9C-101B-9397-08002B2CF9AE}" pid="3" name="KSOProductBuildVer">
    <vt:lpwstr>2052-11.1.0.14036</vt:lpwstr>
  </property>
</Properties>
</file>