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66BC61F7-872D-4CA4-A0FD-B96701BC44F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实际" sheetId="16" r:id="rId1"/>
  </sheets>
  <definedNames>
    <definedName name="_xlnm.Print_Area" localSheetId="0">实际!$A$1:$H$44</definedName>
    <definedName name="_xlnm.Print_Titles" localSheetId="0">实际!$1:$7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6" l="1"/>
  <c r="G37" i="16"/>
  <c r="G35" i="16"/>
  <c r="G34" i="16"/>
  <c r="G16" i="16"/>
  <c r="G14" i="16"/>
  <c r="G20" i="16"/>
  <c r="D39" i="16"/>
  <c r="G39" i="16"/>
  <c r="G38" i="16"/>
  <c r="G33" i="16"/>
  <c r="G11" i="16"/>
  <c r="G29" i="16"/>
  <c r="G30" i="16"/>
  <c r="G10" i="16"/>
  <c r="G12" i="16"/>
  <c r="G13" i="16"/>
  <c r="G24" i="16"/>
  <c r="G26" i="16"/>
  <c r="G27" i="16"/>
  <c r="G28" i="16"/>
  <c r="G32" i="16"/>
  <c r="D41" i="16"/>
  <c r="G41" i="16"/>
  <c r="G42" i="16"/>
  <c r="G43" i="16"/>
  <c r="G44" i="16"/>
</calcChain>
</file>

<file path=xl/sharedStrings.xml><?xml version="1.0" encoding="utf-8"?>
<sst xmlns="http://schemas.openxmlformats.org/spreadsheetml/2006/main" count="67" uniqueCount="65">
  <si>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</si>
  <si>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</si>
  <si>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</si>
  <si>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其他（请务必考虑如下明细的发票是否可以使用，是否需要增加税率）</t>
    <phoneticPr fontId="1" type="noConversion"/>
  </si>
  <si>
    <t xml:space="preserve">Project No:               </t>
    <phoneticPr fontId="1" type="noConversion"/>
  </si>
  <si>
    <t>总计</t>
    <phoneticPr fontId="1" type="noConversion"/>
  </si>
  <si>
    <t>媒体用餐
Have meals</t>
    <phoneticPr fontId="1" type="noConversion"/>
  </si>
  <si>
    <t>公付房费
Public housing charge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</si>
  <si>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</si>
  <si>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</si>
  <si>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</si>
  <si>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</si>
  <si>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</si>
  <si>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单价</t>
    <phoneticPr fontId="1" type="noConversion"/>
  </si>
  <si>
    <t>总价</t>
  </si>
  <si>
    <t>活动标价后的10%</t>
    <phoneticPr fontId="1" type="noConversion"/>
  </si>
  <si>
    <t>旅行社服务费 service charge for agency</t>
    <phoneticPr fontId="1" type="noConversion"/>
  </si>
  <si>
    <t>用车需求（根据媒体具体航班调整需求）</t>
    <phoneticPr fontId="1" type="noConversion"/>
  </si>
  <si>
    <t>上下浮动1间
up 1 room</t>
    <phoneticPr fontId="1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</si>
  <si>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  <phoneticPr fontId="1" type="noConversion"/>
  </si>
  <si>
    <t>SGM工作人员（自付）；
上下浮动1间
SGM Employee Pay</t>
    <phoneticPr fontId="1" type="noConversion"/>
  </si>
  <si>
    <t>酒店相关：广德木子度假村</t>
    <phoneticPr fontId="1" type="noConversion"/>
  </si>
  <si>
    <t>车辆安排</t>
    <phoneticPr fontId="1" type="noConversion"/>
  </si>
  <si>
    <t>GL8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</si>
  <si>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</si>
  <si>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活动相关</t>
    <phoneticPr fontId="1" type="noConversion"/>
  </si>
  <si>
    <t xml:space="preserve">VENUE:                  </t>
    <phoneticPr fontId="1" type="noConversion"/>
  </si>
  <si>
    <t>广德</t>
    <phoneticPr fontId="1" type="noConversion"/>
  </si>
  <si>
    <t>时令水果</t>
    <phoneticPr fontId="1" type="noConversion"/>
  </si>
  <si>
    <t>GL8</t>
    <phoneticPr fontId="1" type="noConversion"/>
  </si>
  <si>
    <t xml:space="preserve">别克昂科威S 1.5T 提前试驾旅行社SOW  Buick ENVISION S 1.5T Test Drive In-advance Travel Agency SOW </t>
    <phoneticPr fontId="1" type="noConversion"/>
  </si>
  <si>
    <t>媒体5家</t>
    <phoneticPr fontId="1" type="noConversion"/>
  </si>
  <si>
    <t>2021年10月11日-10月15日</t>
    <phoneticPr fontId="1" type="noConversion"/>
  </si>
  <si>
    <t>媒体15人+工作人员9人 media 15+staff 9</t>
    <phoneticPr fontId="1" type="noConversion"/>
  </si>
  <si>
    <t>税金</t>
    <phoneticPr fontId="1" type="noConversion"/>
  </si>
  <si>
    <t>总计含6%增值税</t>
    <phoneticPr fontId="1" type="noConversion"/>
  </si>
  <si>
    <t>10月9日接机（上海-广德） shuttle bus</t>
    <phoneticPr fontId="1" type="noConversion"/>
  </si>
  <si>
    <t>GL8</t>
    <phoneticPr fontId="1" type="noConversion"/>
  </si>
  <si>
    <t>10月8日接机（上海-广德） shuttle bus</t>
    <phoneticPr fontId="1" type="noConversion"/>
  </si>
  <si>
    <t>10月10日送机（广德-上海） shuttle bus</t>
    <phoneticPr fontId="1" type="noConversion"/>
  </si>
  <si>
    <t>10月8日-9日工作车（全天，往返摆渡酒店-试车场）</t>
    <phoneticPr fontId="1" type="noConversion"/>
  </si>
  <si>
    <t>10月8-9号工作车（司机，含过路费）</t>
    <phoneticPr fontId="1" type="noConversion"/>
  </si>
  <si>
    <t>10月8日-10月10日大床房（含服务费，宽带费用）
King-size bed room</t>
    <phoneticPr fontId="1" type="noConversion"/>
  </si>
  <si>
    <t>10月8日-10月11日大床房（含服务费，宽带费用）
King-size bed room</t>
  </si>
  <si>
    <t>驱蚊手环</t>
    <phoneticPr fontId="1" type="noConversion"/>
  </si>
  <si>
    <t>驱蚊子水</t>
    <phoneticPr fontId="1" type="noConversion"/>
  </si>
  <si>
    <t>京东卡</t>
    <phoneticPr fontId="1" type="noConversion"/>
  </si>
  <si>
    <t>工作人员交通费</t>
    <phoneticPr fontId="1" type="noConversion"/>
  </si>
  <si>
    <t>油费</t>
    <phoneticPr fontId="1" type="noConversion"/>
  </si>
  <si>
    <t>京东卡税点</t>
    <phoneticPr fontId="1" type="noConversion"/>
  </si>
  <si>
    <t>10月9-10号午餐（广德食堂）</t>
    <phoneticPr fontId="1" type="noConversion"/>
  </si>
  <si>
    <t>10月9-10号晚餐（木子）</t>
    <phoneticPr fontId="1" type="noConversion"/>
  </si>
  <si>
    <t>10月11日媒体酒店</t>
    <phoneticPr fontId="1" type="noConversion"/>
  </si>
  <si>
    <t>10月8日媒体酒店</t>
    <phoneticPr fontId="1" type="noConversion"/>
  </si>
  <si>
    <t>10月10日媒体酒店</t>
    <phoneticPr fontId="1" type="noConversion"/>
  </si>
  <si>
    <t>媒体机票</t>
    <phoneticPr fontId="1" type="noConversion"/>
  </si>
  <si>
    <t>长途路上饮料</t>
    <phoneticPr fontId="1" type="noConversion"/>
  </si>
  <si>
    <t>竞品车过路费</t>
    <phoneticPr fontId="1" type="noConversion"/>
  </si>
  <si>
    <t>竞品车辆油费</t>
    <phoneticPr fontId="1" type="noConversion"/>
  </si>
  <si>
    <t>10月8日-10月11日标间（含服务费，宽带费用）朗明等工作人员住房
Standard room</t>
    <phoneticPr fontId="1" type="noConversion"/>
  </si>
  <si>
    <t>10月8日-10月11日大床房（含服务费，宽带费用）
King-size bed room</t>
    <phoneticPr fontId="1" type="noConversion"/>
  </si>
  <si>
    <t>晚餐（酒店桌餐或单点）（不低于200元）</t>
    <phoneticPr fontId="1" type="noConversion"/>
  </si>
  <si>
    <t>10月9号媒体上海机场附近住宿</t>
    <phoneticPr fontId="1" type="noConversion"/>
  </si>
  <si>
    <t>保险</t>
    <phoneticPr fontId="1" type="noConversion"/>
  </si>
  <si>
    <t>公益差旅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</si>
</sst>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5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7" fillId="0" borderId="0"/>
    <xf numFmtId="0" fontId="3" fillId="0" borderId="0"/>
    <xf numFmtId="0" fontId="27" fillId="0" borderId="0"/>
    <xf numFmtId="0" fontId="21" fillId="0" borderId="0"/>
    <xf numFmtId="0" fontId="2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9" fillId="0" borderId="0"/>
    <xf numFmtId="0" fontId="30" fillId="0" borderId="1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71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0" borderId="10" xfId="46" applyNumberFormat="1" applyFont="1" applyFill="1" applyBorder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181" fontId="23" fillId="17" borderId="10" xfId="46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0" fontId="23" fillId="17" borderId="10" xfId="46" applyFont="1" applyFill="1" applyBorder="1" applyAlignment="1">
      <alignment vertical="center"/>
    </xf>
    <xf numFmtId="0" fontId="22" fillId="26" borderId="0" xfId="46" applyFont="1" applyFill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0" fontId="22" fillId="24" borderId="0" xfId="46" applyFont="1" applyFill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4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76" fontId="22" fillId="0" borderId="11" xfId="46" applyNumberFormat="1" applyFont="1" applyFill="1" applyBorder="1" applyAlignment="1">
      <alignment horizontal="center" vertical="center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49" fontId="22" fillId="24" borderId="0" xfId="46" applyNumberFormat="1" applyFont="1" applyFill="1" applyAlignment="1">
      <alignment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2" xfId="46" applyFont="1" applyFill="1" applyBorder="1" applyAlignment="1">
      <alignment horizontal="left" vertical="center" wrapText="1"/>
    </xf>
    <xf numFmtId="0" fontId="22" fillId="0" borderId="13" xfId="46" applyFont="1" applyFill="1" applyBorder="1" applyAlignment="1">
      <alignment horizontal="left" vertical="center" wrapText="1"/>
    </xf>
    <xf numFmtId="0" fontId="22" fillId="0" borderId="0" xfId="46" applyFont="1" applyFill="1" applyAlignment="1">
      <alignment horizontal="center" vertical="center"/>
    </xf>
    <xf numFmtId="0" fontId="22" fillId="0" borderId="11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vertical="center" wrapText="1"/>
    </xf>
    <xf numFmtId="0" fontId="23" fillId="0" borderId="10" xfId="46" applyFont="1" applyFill="1" applyBorder="1" applyAlignment="1">
      <alignment horizontal="left" vertical="center" wrapText="1"/>
    </xf>
    <xf numFmtId="181" fontId="22" fillId="0" borderId="10" xfId="46" applyNumberFormat="1" applyFont="1" applyFill="1" applyBorder="1" applyAlignment="1">
      <alignment horizontal="center" vertical="center" wrapText="1"/>
    </xf>
    <xf numFmtId="0" fontId="22" fillId="0" borderId="0" xfId="46" applyFont="1" applyFill="1" applyAlignment="1">
      <alignment horizontal="left" vertical="center"/>
    </xf>
    <xf numFmtId="0" fontId="22" fillId="0" borderId="10" xfId="46" applyFont="1" applyFill="1" applyBorder="1" applyAlignment="1">
      <alignment horizontal="left" vertical="center"/>
    </xf>
    <xf numFmtId="0" fontId="22" fillId="0" borderId="10" xfId="46" applyFont="1" applyFill="1" applyBorder="1" applyAlignment="1">
      <alignment horizontal="center" vertical="center"/>
    </xf>
    <xf numFmtId="0" fontId="22" fillId="0" borderId="18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left" vertical="center"/>
    </xf>
    <xf numFmtId="0" fontId="22" fillId="0" borderId="11" xfId="46" applyFont="1" applyFill="1" applyBorder="1" applyAlignment="1">
      <alignment horizontal="center" vertical="center"/>
    </xf>
    <xf numFmtId="181" fontId="22" fillId="0" borderId="10" xfId="0" applyNumberFormat="1" applyFont="1" applyFill="1" applyBorder="1" applyAlignment="1">
      <alignment horizontal="center" vertical="center"/>
    </xf>
    <xf numFmtId="58" fontId="22" fillId="0" borderId="10" xfId="46" applyNumberFormat="1" applyFont="1" applyFill="1" applyBorder="1" applyAlignment="1">
      <alignment vertical="center" wrapText="1"/>
    </xf>
    <xf numFmtId="0" fontId="22" fillId="0" borderId="19" xfId="46" applyFont="1" applyFill="1" applyBorder="1" applyAlignment="1">
      <alignment horizontal="left" vertical="center" wrapText="1"/>
    </xf>
    <xf numFmtId="0" fontId="22" fillId="0" borderId="20" xfId="46" applyFont="1" applyFill="1" applyBorder="1" applyAlignment="1">
      <alignment horizontal="left" vertical="center" wrapText="1"/>
    </xf>
    <xf numFmtId="0" fontId="22" fillId="0" borderId="19" xfId="46" applyFont="1" applyFill="1" applyBorder="1" applyAlignment="1">
      <alignment vertical="center" wrapText="1"/>
    </xf>
    <xf numFmtId="0" fontId="22" fillId="0" borderId="20" xfId="46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17" xfId="46" applyFont="1" applyFill="1" applyBorder="1" applyAlignment="1">
      <alignment horizontal="center" vertical="center" wrapText="1"/>
    </xf>
    <xf numFmtId="0" fontId="22" fillId="26" borderId="18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2" xfId="46" applyFont="1" applyFill="1" applyBorder="1" applyAlignment="1">
      <alignment horizontal="center" vertical="center" wrapText="1"/>
    </xf>
    <xf numFmtId="0" fontId="23" fillId="24" borderId="13" xfId="46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7" xfId="46" applyFont="1" applyFill="1" applyBorder="1" applyAlignment="1">
      <alignment horizontal="center" vertical="center" wrapText="1"/>
    </xf>
    <xf numFmtId="0" fontId="22" fillId="0" borderId="18" xfId="46" applyFont="1" applyFill="1" applyBorder="1" applyAlignment="1">
      <alignment horizontal="center" vertical="center" wrapText="1"/>
    </xf>
  </cellXfs>
  <cellStyles count="85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" xfId="0" builtinId="0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好 2" xfId="72" xr:uid="{00000000-0005-0000-0000-000045000000}"/>
    <cellStyle name="汇总 2" xfId="73" xr:uid="{00000000-0005-0000-0000-000046000000}"/>
    <cellStyle name="货币 2" xfId="74" xr:uid="{00000000-0005-0000-0000-000047000000}"/>
    <cellStyle name="货币 3" xfId="75" xr:uid="{00000000-0005-0000-0000-000048000000}"/>
    <cellStyle name="计算 2" xfId="76" xr:uid="{00000000-0005-0000-0000-000049000000}"/>
    <cellStyle name="检查单元格 2" xfId="77" xr:uid="{00000000-0005-0000-0000-00004A000000}"/>
    <cellStyle name="解释性文本 2" xfId="78" xr:uid="{00000000-0005-0000-0000-00004B000000}"/>
    <cellStyle name="警告文本 2" xfId="79" xr:uid="{00000000-0005-0000-0000-00004C000000}"/>
    <cellStyle name="链接单元格 2" xfId="80" xr:uid="{00000000-0005-0000-0000-00004D000000}"/>
    <cellStyle name="适中 2" xfId="81" xr:uid="{00000000-0005-0000-0000-00004E000000}"/>
    <cellStyle name="输出 2" xfId="82" xr:uid="{00000000-0005-0000-0000-00004F000000}"/>
    <cellStyle name="输入 2" xfId="83" xr:uid="{00000000-0005-0000-0000-000050000000}"/>
    <cellStyle name="样式 1" xfId="44" xr:uid="{00000000-0005-0000-0000-000051000000}"/>
    <cellStyle name="样式 1 2" xfId="49" xr:uid="{00000000-0005-0000-0000-000052000000}"/>
    <cellStyle name="一般_Sheet1" xfId="45" xr:uid="{00000000-0005-0000-0000-000053000000}"/>
    <cellStyle name="注释 2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4"/>
  <sheetViews>
    <sheetView tabSelected="1" view="pageBreakPreview" topLeftCell="A28" zoomScale="90" zoomScaleSheetLayoutView="90" workbookViewId="0">
      <selection activeCell="C39" sqref="C39"/>
    </sheetView>
  </sheetViews>
  <sheetFormatPr defaultColWidth="9" defaultRowHeight="12.9"/>
  <cols>
    <col min="1" max="1" width="28.5" style="11" customWidth="1" collapsed="1"/>
    <col min="2" max="2" width="17.2109375" style="4" customWidth="1" collapsed="1"/>
    <col min="3" max="3" width="26.640625" style="1" customWidth="1"/>
    <col min="4" max="4" width="12.640625" style="1" customWidth="1"/>
    <col min="5" max="5" width="9.2109375" style="14" customWidth="1"/>
    <col min="6" max="6" width="10.2109375" style="14" customWidth="1"/>
    <col min="7" max="7" width="11.7109375" style="14" customWidth="1"/>
    <col min="8" max="8" width="30.2109375" style="2" customWidth="1"/>
    <col min="9" max="9" width="30.2109375" style="4" customWidth="1"/>
    <col min="10" max="16384" width="9" style="3"/>
  </cols>
  <sheetData>
    <row r="1" spans="1:9" ht="28.5" customHeight="1">
      <c r="A1" s="63"/>
      <c r="B1" s="63"/>
      <c r="C1" s="63"/>
      <c r="D1" s="21"/>
    </row>
    <row r="2" spans="1:9">
      <c r="A2" s="11" t="s">
        <v>0</v>
      </c>
      <c r="B2" s="64" t="s">
        <v>30</v>
      </c>
      <c r="C2" s="64"/>
      <c r="D2" s="64"/>
      <c r="E2" s="64"/>
    </row>
    <row r="3" spans="1:9">
      <c r="A3" s="11" t="s">
        <v>1</v>
      </c>
      <c r="B3" s="33" t="s">
        <v>32</v>
      </c>
      <c r="C3" s="33"/>
      <c r="D3" s="5"/>
    </row>
    <row r="4" spans="1:9">
      <c r="A4" s="11" t="s">
        <v>26</v>
      </c>
      <c r="B4" s="4" t="s">
        <v>27</v>
      </c>
    </row>
    <row r="5" spans="1:9" ht="9.75" customHeight="1">
      <c r="A5" s="11" t="s">
        <v>4</v>
      </c>
    </row>
    <row r="6" spans="1:9" ht="11.25" customHeight="1">
      <c r="A6" s="11" t="s">
        <v>2</v>
      </c>
      <c r="B6" s="4" t="s">
        <v>31</v>
      </c>
    </row>
    <row r="7" spans="1:9" s="1" customFormat="1">
      <c r="A7" s="65" t="s">
        <v>8</v>
      </c>
      <c r="B7" s="66"/>
      <c r="C7" s="13" t="s">
        <v>9</v>
      </c>
      <c r="D7" s="15" t="s">
        <v>13</v>
      </c>
      <c r="E7" s="15" t="s">
        <v>11</v>
      </c>
      <c r="F7" s="15" t="s">
        <v>10</v>
      </c>
      <c r="G7" s="15" t="s">
        <v>14</v>
      </c>
      <c r="H7" s="13" t="s">
        <v>12</v>
      </c>
      <c r="I7" s="4"/>
    </row>
    <row r="8" spans="1:9" s="1" customFormat="1">
      <c r="A8" s="19" t="s">
        <v>21</v>
      </c>
      <c r="B8" s="6"/>
      <c r="C8" s="7"/>
      <c r="D8" s="7"/>
      <c r="E8" s="16"/>
      <c r="F8" s="16"/>
      <c r="G8" s="16"/>
      <c r="H8" s="8"/>
      <c r="I8" s="4"/>
    </row>
    <row r="9" spans="1:9" s="1" customFormat="1" ht="93" customHeight="1">
      <c r="A9" s="68" t="s">
        <v>19</v>
      </c>
      <c r="B9" s="31" t="s">
        <v>24</v>
      </c>
      <c r="C9" s="27" t="s">
        <v>60</v>
      </c>
      <c r="D9" s="26">
        <v>418</v>
      </c>
      <c r="E9" s="25">
        <v>4</v>
      </c>
      <c r="F9" s="25">
        <v>2</v>
      </c>
      <c r="G9" s="23">
        <v>0</v>
      </c>
      <c r="H9" s="32" t="s">
        <v>20</v>
      </c>
      <c r="I9" s="4"/>
    </row>
    <row r="10" spans="1:9" s="38" customFormat="1" ht="38.6">
      <c r="A10" s="69"/>
      <c r="B10" s="68" t="s">
        <v>7</v>
      </c>
      <c r="C10" s="34" t="s">
        <v>42</v>
      </c>
      <c r="D10" s="17">
        <v>418</v>
      </c>
      <c r="E10" s="25">
        <v>1</v>
      </c>
      <c r="F10" s="25">
        <v>4</v>
      </c>
      <c r="G10" s="30">
        <f t="shared" ref="G10" si="0">D10*F10*E10</f>
        <v>1672</v>
      </c>
      <c r="H10" s="60" t="s">
        <v>18</v>
      </c>
    </row>
    <row r="11" spans="1:9" s="38" customFormat="1" ht="38.6">
      <c r="A11" s="69"/>
      <c r="B11" s="69"/>
      <c r="C11" s="34" t="s">
        <v>43</v>
      </c>
      <c r="D11" s="17">
        <v>418</v>
      </c>
      <c r="E11" s="25">
        <v>1</v>
      </c>
      <c r="F11" s="25">
        <v>5</v>
      </c>
      <c r="G11" s="30">
        <f t="shared" ref="G11" si="1">D11*F11*E11</f>
        <v>2090</v>
      </c>
      <c r="H11" s="61"/>
    </row>
    <row r="12" spans="1:9" s="38" customFormat="1" ht="38.6">
      <c r="A12" s="69"/>
      <c r="B12" s="69"/>
      <c r="C12" s="39" t="s">
        <v>59</v>
      </c>
      <c r="D12" s="35">
        <v>418</v>
      </c>
      <c r="E12" s="30">
        <v>3</v>
      </c>
      <c r="F12" s="30">
        <v>2</v>
      </c>
      <c r="G12" s="30">
        <f>D12*F12*E12</f>
        <v>2508</v>
      </c>
      <c r="H12" s="61"/>
    </row>
    <row r="13" spans="1:9" s="38" customFormat="1" ht="60.75" customHeight="1">
      <c r="A13" s="69"/>
      <c r="B13" s="69"/>
      <c r="C13" s="39" t="s">
        <v>28</v>
      </c>
      <c r="D13" s="17">
        <v>38</v>
      </c>
      <c r="E13" s="25">
        <v>1</v>
      </c>
      <c r="F13" s="29">
        <v>11</v>
      </c>
      <c r="G13" s="30">
        <f>D13*F13*E13</f>
        <v>418</v>
      </c>
      <c r="H13" s="61"/>
    </row>
    <row r="14" spans="1:9" s="38" customFormat="1">
      <c r="A14" s="69"/>
      <c r="B14" s="69"/>
      <c r="C14" s="47" t="s">
        <v>53</v>
      </c>
      <c r="D14" s="45">
        <v>671</v>
      </c>
      <c r="E14" s="45">
        <v>1</v>
      </c>
      <c r="F14" s="45">
        <v>2</v>
      </c>
      <c r="G14" s="48">
        <f>D14*E14*F14</f>
        <v>1342</v>
      </c>
      <c r="H14" s="62"/>
    </row>
    <row r="15" spans="1:9" s="38" customFormat="1">
      <c r="A15" s="69"/>
      <c r="B15" s="69"/>
      <c r="C15" s="44" t="s">
        <v>62</v>
      </c>
      <c r="D15" s="45">
        <v>1030.8900000000001</v>
      </c>
      <c r="E15" s="45">
        <v>1</v>
      </c>
      <c r="F15" s="45">
        <v>1</v>
      </c>
      <c r="G15" s="45">
        <v>1030.8900000000001</v>
      </c>
      <c r="H15" s="46"/>
    </row>
    <row r="16" spans="1:9" s="38" customFormat="1">
      <c r="A16" s="69"/>
      <c r="B16" s="69"/>
      <c r="C16" s="47" t="s">
        <v>54</v>
      </c>
      <c r="D16" s="45">
        <v>574</v>
      </c>
      <c r="E16" s="45">
        <v>1</v>
      </c>
      <c r="F16" s="45">
        <v>2</v>
      </c>
      <c r="G16" s="48">
        <f>D16*E16*F16</f>
        <v>1148</v>
      </c>
      <c r="H16" s="46"/>
    </row>
    <row r="17" spans="1:9" s="38" customFormat="1">
      <c r="A17" s="70"/>
      <c r="B17" s="70"/>
      <c r="C17" s="47" t="s">
        <v>52</v>
      </c>
      <c r="D17" s="45">
        <v>377</v>
      </c>
      <c r="E17" s="45">
        <v>1</v>
      </c>
      <c r="F17" s="45">
        <v>1</v>
      </c>
      <c r="G17" s="45">
        <v>377</v>
      </c>
      <c r="H17" s="46"/>
    </row>
    <row r="18" spans="1:9" s="38" customFormat="1" ht="25.75">
      <c r="A18" s="57" t="s">
        <v>6</v>
      </c>
      <c r="B18" s="35"/>
      <c r="C18" s="34" t="s">
        <v>61</v>
      </c>
      <c r="D18" s="17">
        <v>143</v>
      </c>
      <c r="E18" s="49">
        <v>1</v>
      </c>
      <c r="F18" s="25">
        <v>15</v>
      </c>
      <c r="G18" s="25">
        <v>2145</v>
      </c>
      <c r="H18" s="17"/>
      <c r="I18" s="43"/>
    </row>
    <row r="19" spans="1:9" s="38" customFormat="1" ht="12.9" customHeight="1">
      <c r="A19" s="58"/>
      <c r="B19" s="67"/>
      <c r="C19" s="34" t="s">
        <v>51</v>
      </c>
      <c r="D19" s="45">
        <v>140</v>
      </c>
      <c r="E19" s="45">
        <v>2</v>
      </c>
      <c r="F19" s="45">
        <v>15</v>
      </c>
      <c r="G19" s="45">
        <v>4187</v>
      </c>
      <c r="H19" s="50" t="s">
        <v>33</v>
      </c>
      <c r="I19" s="43"/>
    </row>
    <row r="20" spans="1:9" s="38" customFormat="1">
      <c r="A20" s="59"/>
      <c r="B20" s="67"/>
      <c r="C20" s="34" t="s">
        <v>50</v>
      </c>
      <c r="D20" s="17">
        <v>100</v>
      </c>
      <c r="E20" s="49">
        <v>2</v>
      </c>
      <c r="F20" s="25">
        <v>15</v>
      </c>
      <c r="G20" s="30">
        <f>D20*E20*F20</f>
        <v>3000</v>
      </c>
      <c r="H20" s="50"/>
      <c r="I20" s="43"/>
    </row>
    <row r="21" spans="1:9" s="1" customFormat="1">
      <c r="A21" s="19" t="s">
        <v>22</v>
      </c>
      <c r="B21" s="6"/>
      <c r="C21" s="7"/>
      <c r="D21" s="7"/>
      <c r="E21" s="16"/>
      <c r="F21" s="16"/>
      <c r="G21" s="16"/>
      <c r="H21" s="8"/>
      <c r="I21" s="4"/>
    </row>
    <row r="22" spans="1:9" s="38" customFormat="1">
      <c r="A22" s="56" t="s">
        <v>47</v>
      </c>
      <c r="B22" s="56"/>
      <c r="C22" s="34"/>
      <c r="D22" s="30">
        <v>518.4</v>
      </c>
      <c r="E22" s="29">
        <v>1</v>
      </c>
      <c r="F22" s="29">
        <v>5</v>
      </c>
      <c r="G22" s="30">
        <v>2591.77</v>
      </c>
      <c r="H22" s="34"/>
      <c r="I22" s="43"/>
    </row>
    <row r="23" spans="1:9" s="38" customFormat="1">
      <c r="A23" s="51" t="s">
        <v>57</v>
      </c>
      <c r="B23" s="52"/>
      <c r="C23" s="34"/>
      <c r="D23" s="30">
        <v>2362</v>
      </c>
      <c r="E23" s="29">
        <v>1</v>
      </c>
      <c r="F23" s="29">
        <v>1</v>
      </c>
      <c r="G23" s="30">
        <v>2362</v>
      </c>
      <c r="H23" s="34"/>
      <c r="I23" s="43"/>
    </row>
    <row r="24" spans="1:9" s="38" customFormat="1" ht="12.9" customHeight="1">
      <c r="A24" s="53" t="s">
        <v>58</v>
      </c>
      <c r="B24" s="54"/>
      <c r="C24" s="34" t="s">
        <v>48</v>
      </c>
      <c r="D24" s="30">
        <v>4554</v>
      </c>
      <c r="E24" s="29">
        <v>1</v>
      </c>
      <c r="F24" s="29">
        <v>1</v>
      </c>
      <c r="G24" s="30">
        <f t="shared" ref="G24" si="2">D24*E24*F24</f>
        <v>4554</v>
      </c>
      <c r="H24" s="34"/>
      <c r="I24" s="43"/>
    </row>
    <row r="25" spans="1:9" s="24" customFormat="1">
      <c r="A25" s="19" t="s">
        <v>17</v>
      </c>
      <c r="B25" s="6"/>
      <c r="C25" s="7"/>
      <c r="D25" s="7"/>
      <c r="E25" s="16"/>
      <c r="F25" s="16"/>
      <c r="G25" s="16"/>
      <c r="H25" s="8"/>
      <c r="I25" s="28"/>
    </row>
    <row r="26" spans="1:9" s="38" customFormat="1">
      <c r="A26" s="56" t="s">
        <v>38</v>
      </c>
      <c r="B26" s="56"/>
      <c r="C26" s="34" t="s">
        <v>23</v>
      </c>
      <c r="D26" s="30">
        <v>2500</v>
      </c>
      <c r="E26" s="29">
        <v>1</v>
      </c>
      <c r="F26" s="29">
        <v>2</v>
      </c>
      <c r="G26" s="30">
        <f>D26*E26*F26</f>
        <v>5000</v>
      </c>
      <c r="H26" s="34"/>
      <c r="I26" s="43"/>
    </row>
    <row r="27" spans="1:9" s="38" customFormat="1">
      <c r="A27" s="56" t="s">
        <v>39</v>
      </c>
      <c r="B27" s="56"/>
      <c r="C27" s="34" t="s">
        <v>29</v>
      </c>
      <c r="D27" s="30">
        <v>2500</v>
      </c>
      <c r="E27" s="29">
        <v>1</v>
      </c>
      <c r="F27" s="29">
        <v>2</v>
      </c>
      <c r="G27" s="30">
        <f t="shared" ref="G27:G30" si="3">D27*E27*F27</f>
        <v>5000</v>
      </c>
      <c r="H27" s="34"/>
      <c r="I27" s="43"/>
    </row>
    <row r="28" spans="1:9" s="38" customFormat="1">
      <c r="A28" s="56" t="s">
        <v>40</v>
      </c>
      <c r="B28" s="56"/>
      <c r="C28" s="34" t="s">
        <v>23</v>
      </c>
      <c r="D28" s="30">
        <v>1000</v>
      </c>
      <c r="E28" s="29">
        <v>1</v>
      </c>
      <c r="F28" s="29">
        <v>3</v>
      </c>
      <c r="G28" s="30">
        <f t="shared" si="3"/>
        <v>3000</v>
      </c>
      <c r="H28" s="34"/>
      <c r="I28" s="43"/>
    </row>
    <row r="29" spans="1:9" s="38" customFormat="1">
      <c r="A29" s="36" t="s">
        <v>41</v>
      </c>
      <c r="B29" s="37"/>
      <c r="C29" s="34" t="s">
        <v>37</v>
      </c>
      <c r="D29" s="30">
        <v>900</v>
      </c>
      <c r="E29" s="29">
        <v>1</v>
      </c>
      <c r="F29" s="29">
        <v>2</v>
      </c>
      <c r="G29" s="30">
        <f t="shared" si="3"/>
        <v>1800</v>
      </c>
      <c r="H29" s="34"/>
      <c r="I29" s="43"/>
    </row>
    <row r="30" spans="1:9" s="38" customFormat="1">
      <c r="A30" s="36" t="s">
        <v>36</v>
      </c>
      <c r="B30" s="37"/>
      <c r="C30" s="34" t="s">
        <v>37</v>
      </c>
      <c r="D30" s="30">
        <v>2500</v>
      </c>
      <c r="E30" s="29">
        <v>1</v>
      </c>
      <c r="F30" s="29">
        <v>1</v>
      </c>
      <c r="G30" s="30">
        <f t="shared" si="3"/>
        <v>2500</v>
      </c>
      <c r="H30" s="34"/>
      <c r="I30" s="43"/>
    </row>
    <row r="31" spans="1:9" s="24" customFormat="1">
      <c r="A31" s="19" t="s">
        <v>25</v>
      </c>
      <c r="B31" s="6"/>
      <c r="C31" s="19"/>
      <c r="D31" s="7"/>
      <c r="E31" s="16"/>
      <c r="F31" s="16"/>
      <c r="G31" s="16"/>
      <c r="H31" s="8"/>
      <c r="I31" s="28"/>
    </row>
    <row r="32" spans="1:9" s="38" customFormat="1">
      <c r="A32" s="40" t="s">
        <v>45</v>
      </c>
      <c r="B32" s="41"/>
      <c r="C32" s="34"/>
      <c r="D32" s="17">
        <v>84</v>
      </c>
      <c r="E32" s="42">
        <v>1</v>
      </c>
      <c r="F32" s="42">
        <v>1</v>
      </c>
      <c r="G32" s="42">
        <f t="shared" ref="G32:G39" si="4">D32*E32*F32</f>
        <v>84</v>
      </c>
      <c r="H32" s="40"/>
      <c r="I32" s="43"/>
    </row>
    <row r="33" spans="1:9" s="38" customFormat="1">
      <c r="A33" s="40" t="s">
        <v>44</v>
      </c>
      <c r="B33" s="41"/>
      <c r="C33" s="34"/>
      <c r="D33" s="17">
        <v>95.35</v>
      </c>
      <c r="E33" s="42">
        <v>1</v>
      </c>
      <c r="F33" s="42">
        <v>1</v>
      </c>
      <c r="G33" s="42">
        <f t="shared" si="4"/>
        <v>95.35</v>
      </c>
      <c r="H33" s="40"/>
      <c r="I33" s="43"/>
    </row>
    <row r="34" spans="1:9" s="38" customFormat="1">
      <c r="A34" s="40" t="s">
        <v>55</v>
      </c>
      <c r="B34" s="41"/>
      <c r="C34" s="34"/>
      <c r="D34" s="17">
        <v>550</v>
      </c>
      <c r="E34" s="42">
        <v>1</v>
      </c>
      <c r="F34" s="42">
        <v>1</v>
      </c>
      <c r="G34" s="42">
        <f t="shared" si="4"/>
        <v>550</v>
      </c>
      <c r="H34" s="40"/>
      <c r="I34" s="43"/>
    </row>
    <row r="35" spans="1:9" s="38" customFormat="1">
      <c r="A35" s="40" t="s">
        <v>56</v>
      </c>
      <c r="B35" s="41"/>
      <c r="C35" s="34"/>
      <c r="D35" s="17">
        <v>181</v>
      </c>
      <c r="E35" s="42">
        <v>1</v>
      </c>
      <c r="F35" s="42">
        <v>1</v>
      </c>
      <c r="G35" s="42">
        <f t="shared" si="4"/>
        <v>181</v>
      </c>
      <c r="H35" s="40"/>
      <c r="I35" s="43"/>
    </row>
    <row r="36" spans="1:9" s="38" customFormat="1">
      <c r="A36" s="40" t="s">
        <v>64</v>
      </c>
      <c r="B36" s="41"/>
      <c r="C36" s="55"/>
      <c r="D36" s="17">
        <v>3195</v>
      </c>
      <c r="E36" s="42">
        <v>1</v>
      </c>
      <c r="F36" s="42">
        <v>1</v>
      </c>
      <c r="G36" s="42">
        <f t="shared" si="4"/>
        <v>3195</v>
      </c>
      <c r="H36" s="40"/>
      <c r="I36" s="43"/>
    </row>
    <row r="37" spans="1:9" s="38" customFormat="1">
      <c r="A37" s="40" t="s">
        <v>63</v>
      </c>
      <c r="B37" s="41"/>
      <c r="C37" s="55"/>
      <c r="D37" s="17">
        <v>2161</v>
      </c>
      <c r="E37" s="42">
        <v>1</v>
      </c>
      <c r="F37" s="42">
        <v>1</v>
      </c>
      <c r="G37" s="42">
        <f t="shared" si="4"/>
        <v>2161</v>
      </c>
      <c r="H37" s="40"/>
      <c r="I37" s="43"/>
    </row>
    <row r="38" spans="1:9" s="38" customFormat="1">
      <c r="A38" s="40" t="s">
        <v>46</v>
      </c>
      <c r="B38" s="41"/>
      <c r="C38" s="34"/>
      <c r="D38" s="17">
        <v>6000</v>
      </c>
      <c r="E38" s="42">
        <v>1</v>
      </c>
      <c r="F38" s="42">
        <v>2</v>
      </c>
      <c r="G38" s="42">
        <f t="shared" si="4"/>
        <v>12000</v>
      </c>
      <c r="H38" s="40"/>
      <c r="I38" s="43"/>
    </row>
    <row r="39" spans="1:9" s="38" customFormat="1">
      <c r="A39" s="40" t="s">
        <v>49</v>
      </c>
      <c r="B39" s="41"/>
      <c r="C39" s="34"/>
      <c r="D39" s="17">
        <f>12000*0.1</f>
        <v>1200</v>
      </c>
      <c r="E39" s="42">
        <v>1</v>
      </c>
      <c r="F39" s="42">
        <v>1</v>
      </c>
      <c r="G39" s="42">
        <f t="shared" si="4"/>
        <v>1200</v>
      </c>
      <c r="H39" s="40"/>
      <c r="I39" s="43"/>
    </row>
    <row r="40" spans="1:9" s="1" customFormat="1" ht="25.75">
      <c r="A40" s="19" t="s">
        <v>3</v>
      </c>
      <c r="B40" s="6"/>
      <c r="C40" s="7"/>
      <c r="D40" s="7"/>
      <c r="E40" s="16"/>
      <c r="F40" s="16"/>
      <c r="G40" s="16"/>
      <c r="H40" s="8"/>
      <c r="I40" s="4"/>
    </row>
    <row r="41" spans="1:9" s="1" customFormat="1">
      <c r="A41" s="22" t="s">
        <v>16</v>
      </c>
      <c r="B41" s="22"/>
      <c r="C41" s="17"/>
      <c r="D41" s="30">
        <f>SUM(G9:G40)</f>
        <v>66192.010000000009</v>
      </c>
      <c r="E41" s="9">
        <v>0.1</v>
      </c>
      <c r="F41" s="9">
        <v>1</v>
      </c>
      <c r="G41" s="9">
        <f>D41*E41*F41</f>
        <v>6619.2010000000009</v>
      </c>
      <c r="H41" s="22" t="s">
        <v>15</v>
      </c>
    </row>
    <row r="42" spans="1:9" ht="14.25" customHeight="1">
      <c r="A42" s="20" t="s">
        <v>5</v>
      </c>
      <c r="B42" s="12"/>
      <c r="C42" s="12"/>
      <c r="D42" s="12"/>
      <c r="E42" s="18"/>
      <c r="F42" s="18"/>
      <c r="G42" s="18">
        <f>SUM(G9:G41)</f>
        <v>72811.21100000001</v>
      </c>
      <c r="H42" s="10"/>
    </row>
    <row r="43" spans="1:9">
      <c r="A43" s="20" t="s">
        <v>34</v>
      </c>
      <c r="B43" s="12"/>
      <c r="C43" s="12"/>
      <c r="D43" s="12"/>
      <c r="E43" s="18"/>
      <c r="F43" s="18"/>
      <c r="G43" s="18">
        <f>G42*0.06</f>
        <v>4368.6726600000002</v>
      </c>
    </row>
    <row r="44" spans="1:9">
      <c r="A44" s="20" t="s">
        <v>35</v>
      </c>
      <c r="B44" s="12"/>
      <c r="C44" s="12"/>
      <c r="D44" s="12"/>
      <c r="E44" s="18"/>
      <c r="F44" s="18"/>
      <c r="G44" s="18">
        <f>SUM(G42:G43)</f>
        <v>77179.883660000007</v>
      </c>
    </row>
  </sheetData>
  <mergeCells count="12">
    <mergeCell ref="A1:C1"/>
    <mergeCell ref="B2:E2"/>
    <mergeCell ref="A7:B7"/>
    <mergeCell ref="A22:B22"/>
    <mergeCell ref="B19:B20"/>
    <mergeCell ref="B10:B17"/>
    <mergeCell ref="A9:A17"/>
    <mergeCell ref="A26:B26"/>
    <mergeCell ref="A28:B28"/>
    <mergeCell ref="A27:B27"/>
    <mergeCell ref="A18:A20"/>
    <mergeCell ref="H10:H14"/>
  </mergeCells>
  <phoneticPr fontId="1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实际</vt:lpstr>
      <vt:lpstr>实际!Print_Area</vt:lpstr>
      <vt:lpstr>实际!Print_Titles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2018-09-12T06:52:53Z</cp:lastPrinted>
  <dcterms:created xsi:type="dcterms:W3CDTF">1996-12-17T01:32:42Z</dcterms:created>
  <dcterms:modified xsi:type="dcterms:W3CDTF">2021-11-04T04:00:40Z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