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 activeTab="1"/>
  </bookViews>
  <sheets>
    <sheet name="Summary" sheetId="4" r:id="rId1"/>
    <sheet name="Detail" sheetId="12" r:id="rId2"/>
  </sheets>
  <definedNames>
    <definedName name="_xlnm.Print_Area" localSheetId="0">Summary!$A$1:$B$41</definedName>
  </definedNames>
  <calcPr calcId="144525" concurrentCalc="0"/>
</workbook>
</file>

<file path=xl/sharedStrings.xml><?xml version="1.0" encoding="utf-8"?>
<sst xmlns="http://schemas.openxmlformats.org/spreadsheetml/2006/main" count="356" uniqueCount="233">
  <si>
    <t>Basic information and cost overview</t>
  </si>
  <si>
    <t>Project</t>
  </si>
  <si>
    <t>2022年南区销售技能大赛&amp;新媒体大赛决赛</t>
  </si>
  <si>
    <t>Company</t>
  </si>
  <si>
    <t>康辉集团北京国际会议展览有限公司</t>
  </si>
  <si>
    <t>Quotation Date</t>
  </si>
  <si>
    <t>2020.09.07</t>
  </si>
  <si>
    <t>Quotation Version</t>
  </si>
  <si>
    <t>3rd</t>
  </si>
  <si>
    <t>Contact</t>
  </si>
  <si>
    <t>Name</t>
  </si>
  <si>
    <t>马可</t>
  </si>
  <si>
    <t>Surname</t>
  </si>
  <si>
    <t>马</t>
  </si>
  <si>
    <t>Position</t>
  </si>
  <si>
    <t>总监</t>
  </si>
  <si>
    <t>Mobile</t>
  </si>
  <si>
    <t>Fixed line</t>
  </si>
  <si>
    <t>无</t>
  </si>
  <si>
    <t>Email</t>
  </si>
  <si>
    <t>make@cct.cn</t>
  </si>
  <si>
    <t xml:space="preserve">Conference </t>
  </si>
  <si>
    <t>决赛</t>
  </si>
  <si>
    <t>Total Net</t>
  </si>
  <si>
    <t>BBA Net（70%）</t>
  </si>
  <si>
    <t>NSC Net（30%）</t>
  </si>
  <si>
    <t>VAT (6%) **</t>
  </si>
  <si>
    <t>Gross Total</t>
  </si>
  <si>
    <t>BBA Gross（70%）</t>
  </si>
  <si>
    <t>NSC Gross（30%）</t>
  </si>
  <si>
    <t>* Please state surcharges (i.e. Business Tax) clearly and indicate which modules are affected.</t>
  </si>
  <si>
    <t>** Please note that 3rd party invoices are paid net by BMW since VAT is claimed back by your company.</t>
  </si>
  <si>
    <t>Total</t>
  </si>
  <si>
    <t>No.</t>
  </si>
  <si>
    <t>Item</t>
  </si>
  <si>
    <t>Unit</t>
  </si>
  <si>
    <t xml:space="preserve">Number of time </t>
  </si>
  <si>
    <t>Quantity/Time</t>
  </si>
  <si>
    <t>Days</t>
  </si>
  <si>
    <t>Unit price</t>
  </si>
  <si>
    <t>Sum</t>
  </si>
  <si>
    <t>Detailed Work load/ Comments / Deliverables</t>
  </si>
  <si>
    <t xml:space="preserve">Agency Fees </t>
  </si>
  <si>
    <t>Agency Fees (Preparation)</t>
  </si>
  <si>
    <t>I A 1</t>
  </si>
  <si>
    <t>Account Director</t>
  </si>
  <si>
    <t>pax/day</t>
  </si>
  <si>
    <r>
      <rPr>
        <sz val="14"/>
        <color rgb="FFFF0000"/>
        <rFont val="宋体"/>
        <charset val="134"/>
      </rPr>
      <t>有主</t>
    </r>
    <r>
      <rPr>
        <sz val="14"/>
        <color rgb="FFFF0000"/>
        <rFont val="Times New Roman"/>
        <charset val="134"/>
      </rPr>
      <t>KV</t>
    </r>
    <r>
      <rPr>
        <sz val="14"/>
        <color rgb="FFFF0000"/>
        <rFont val="宋体"/>
        <charset val="134"/>
      </rPr>
      <t>的设计</t>
    </r>
    <r>
      <rPr>
        <sz val="14"/>
        <color rgb="FFFF0000"/>
        <rFont val="Times New Roman"/>
        <charset val="134"/>
      </rPr>
      <t>&amp;</t>
    </r>
    <r>
      <rPr>
        <sz val="14"/>
        <color rgb="FFFF0000"/>
        <rFont val="宋体"/>
        <charset val="134"/>
      </rPr>
      <t>流程简单，沟通准备时间短</t>
    </r>
  </si>
  <si>
    <t>I A 2</t>
  </si>
  <si>
    <t>Creative Director</t>
  </si>
  <si>
    <t>I A</t>
  </si>
  <si>
    <t>Sub-Total Agency Fees (Preparation)</t>
  </si>
  <si>
    <t>Agency Fees (On site)</t>
  </si>
  <si>
    <t>I B 1</t>
  </si>
  <si>
    <t>Account Manager</t>
  </si>
  <si>
    <t>会议现场工作人员工作时间</t>
  </si>
  <si>
    <t>I B 2</t>
  </si>
  <si>
    <t>Project Manager</t>
  </si>
  <si>
    <t>I B</t>
  </si>
  <si>
    <t>Sub-Total Agency Fees (On site)</t>
  </si>
  <si>
    <t>I</t>
  </si>
  <si>
    <t>Total Agency Fees</t>
  </si>
  <si>
    <t>Travel &amp;  Accomodation</t>
  </si>
  <si>
    <t>Details / Comments</t>
  </si>
  <si>
    <t>Site Check&amp;Onsite Event:</t>
  </si>
  <si>
    <t>Transportation, hotel and air ticket, all related expense, provide list of participants</t>
  </si>
  <si>
    <t>II A1</t>
  </si>
  <si>
    <t>Agency Staff working on site traffic</t>
  </si>
  <si>
    <t>unit</t>
  </si>
  <si>
    <t>北京-广州往返交通</t>
  </si>
  <si>
    <t>II A2</t>
  </si>
  <si>
    <t>Agency Staff working on site room</t>
  </si>
  <si>
    <t>住宿</t>
  </si>
  <si>
    <t>II A</t>
  </si>
  <si>
    <t>Sub-Total Onsite Event</t>
  </si>
  <si>
    <t>II</t>
  </si>
  <si>
    <t>Total Travel &amp; Accomodation</t>
  </si>
  <si>
    <t>Logistics &amp; Operations</t>
  </si>
  <si>
    <t xml:space="preserve">Details / Comments </t>
  </si>
  <si>
    <t>Logistics</t>
  </si>
  <si>
    <t>III A</t>
  </si>
  <si>
    <t>Sub-Total Logistics</t>
  </si>
  <si>
    <t>Materials</t>
  </si>
  <si>
    <t>III B 1</t>
  </si>
  <si>
    <t>Flower</t>
  </si>
  <si>
    <r>
      <rPr>
        <sz val="14"/>
        <color theme="1"/>
        <rFont val="MINI Serif"/>
        <charset val="134"/>
      </rPr>
      <t xml:space="preserve">Table flower </t>
    </r>
    <r>
      <rPr>
        <sz val="14"/>
        <color theme="1"/>
        <rFont val="宋体"/>
        <charset val="134"/>
      </rPr>
      <t xml:space="preserve">
每场签到花一份，符合宝马标准</t>
    </r>
  </si>
  <si>
    <t>III B 2</t>
  </si>
  <si>
    <t>Mic cover</t>
  </si>
  <si>
    <t>Mic cover
麦克风套</t>
  </si>
  <si>
    <t>III B 3</t>
  </si>
  <si>
    <t>RSVP</t>
  </si>
  <si>
    <r>
      <rPr>
        <sz val="14"/>
        <color theme="1"/>
        <rFont val="宋体"/>
        <charset val="134"/>
      </rPr>
      <t>微信定制程序：来宾信息收集、接送机确认、酒店入住信息确认</t>
    </r>
    <r>
      <rPr>
        <sz val="14"/>
        <color rgb="FFFF0000"/>
        <rFont val="宋体"/>
        <charset val="134"/>
      </rPr>
      <t>（不需要定制小程序，只需要搞清楚人员流程，无接送机&amp;酒店）</t>
    </r>
  </si>
  <si>
    <t>III B 4</t>
  </si>
  <si>
    <t>Direction board  指示牌</t>
  </si>
  <si>
    <t xml:space="preserve">0.8m*2m，木结构喷绘，符合宝马标准 </t>
  </si>
  <si>
    <t>III B 5</t>
  </si>
  <si>
    <t>氛围装饰</t>
  </si>
  <si>
    <r>
      <rPr>
        <sz val="14"/>
        <color theme="1"/>
        <rFont val="宋体"/>
        <charset val="134"/>
      </rPr>
      <t>堆头、手举牌等（</t>
    </r>
    <r>
      <rPr>
        <sz val="14"/>
        <color rgb="FFFF0000"/>
        <rFont val="宋体"/>
        <charset val="134"/>
      </rPr>
      <t>简单即可</t>
    </r>
    <r>
      <rPr>
        <sz val="14"/>
        <color theme="1"/>
        <rFont val="宋体"/>
        <charset val="134"/>
      </rPr>
      <t>）</t>
    </r>
  </si>
  <si>
    <t>III B 6</t>
  </si>
  <si>
    <t>桌位指引牌</t>
  </si>
  <si>
    <t>评委名牌&amp;选手座位分区&amp;观众区（5套即可）</t>
  </si>
  <si>
    <t>III B 7</t>
  </si>
  <si>
    <t>手卡</t>
  </si>
  <si>
    <t>铜版纸，logo</t>
  </si>
  <si>
    <t>III B 9</t>
  </si>
  <si>
    <t>防疫物料</t>
  </si>
  <si>
    <r>
      <rPr>
        <sz val="14"/>
        <color rgb="FFFF0000"/>
        <rFont val="宋体"/>
        <charset val="134"/>
      </rPr>
      <t>仅需签到台提供消毒液</t>
    </r>
    <r>
      <rPr>
        <sz val="14"/>
        <color rgb="FFFF0000"/>
        <rFont val="Times New Roman"/>
        <charset val="134"/>
      </rPr>
      <t>&amp;</t>
    </r>
    <r>
      <rPr>
        <sz val="14"/>
        <color rgb="FFFF0000"/>
        <rFont val="宋体"/>
        <charset val="134"/>
      </rPr>
      <t>免洗洗手液，</t>
    </r>
    <r>
      <rPr>
        <sz val="14"/>
        <color rgb="FFFF0000"/>
        <rFont val="Times New Roman"/>
        <charset val="134"/>
      </rPr>
      <t>100</t>
    </r>
    <r>
      <rPr>
        <sz val="14"/>
        <color rgb="FFFF0000"/>
        <rFont val="宋体"/>
        <charset val="134"/>
      </rPr>
      <t>个普通口罩即可</t>
    </r>
  </si>
  <si>
    <t>III B 10</t>
  </si>
  <si>
    <t>T恤-工作人员</t>
  </si>
  <si>
    <t>黑色polo</t>
  </si>
  <si>
    <t>III B</t>
  </si>
  <si>
    <t>Sub-Total Materials</t>
  </si>
  <si>
    <t>III</t>
  </si>
  <si>
    <t>Total Logistics &amp; Operation</t>
  </si>
  <si>
    <t>Hospitality</t>
  </si>
  <si>
    <t>I C 1</t>
  </si>
  <si>
    <t>Etiquette personnel</t>
  </si>
  <si>
    <r>
      <rPr>
        <sz val="14"/>
        <color theme="1"/>
        <rFont val="宋体"/>
        <charset val="134"/>
      </rPr>
      <t>礼仪人员，每天</t>
    </r>
    <r>
      <rPr>
        <b/>
        <sz val="14"/>
        <color rgb="FFFF0000"/>
        <rFont val="Times New Roman"/>
        <charset val="134"/>
      </rPr>
      <t>1</t>
    </r>
    <r>
      <rPr>
        <sz val="14"/>
        <color theme="1"/>
        <rFont val="宋体"/>
        <charset val="134"/>
      </rPr>
      <t>人，签到</t>
    </r>
    <r>
      <rPr>
        <sz val="14"/>
        <color theme="1"/>
        <rFont val="Times New Roman"/>
        <charset val="134"/>
      </rPr>
      <t>+</t>
    </r>
    <r>
      <rPr>
        <sz val="14"/>
        <color theme="1"/>
        <rFont val="宋体"/>
        <charset val="134"/>
      </rPr>
      <t>颁奖。彩排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天，活动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天。</t>
    </r>
  </si>
  <si>
    <t>I C 2</t>
  </si>
  <si>
    <r>
      <rPr>
        <sz val="14"/>
        <color theme="1"/>
        <rFont val="宋体"/>
        <charset val="134"/>
      </rPr>
      <t>黑色</t>
    </r>
    <r>
      <rPr>
        <sz val="14"/>
        <color theme="1"/>
        <rFont val="Times New Roman"/>
        <charset val="134"/>
      </rPr>
      <t>POLO Staff</t>
    </r>
    <r>
      <rPr>
        <sz val="14"/>
        <color theme="1"/>
        <rFont val="宋体"/>
        <charset val="134"/>
      </rPr>
      <t>：</t>
    </r>
    <r>
      <rPr>
        <sz val="14"/>
        <color theme="1"/>
        <rFont val="Times New Roman"/>
        <charset val="134"/>
      </rPr>
      <t xml:space="preserve">Day 1 </t>
    </r>
    <r>
      <rPr>
        <sz val="14"/>
        <color theme="1"/>
        <rFont val="宋体"/>
        <charset val="134"/>
      </rPr>
      <t>——</t>
    </r>
    <r>
      <rPr>
        <b/>
        <sz val="14"/>
        <color rgb="FFFF0000"/>
        <rFont val="Times New Roman"/>
        <charset val="134"/>
      </rPr>
      <t>4</t>
    </r>
    <r>
      <rPr>
        <sz val="14"/>
        <color theme="1"/>
        <rFont val="宋体"/>
        <charset val="134"/>
      </rPr>
      <t>人，</t>
    </r>
    <r>
      <rPr>
        <sz val="14"/>
        <color theme="1"/>
        <rFont val="Times New Roman"/>
        <charset val="134"/>
      </rPr>
      <t xml:space="preserve">Day 2 </t>
    </r>
    <r>
      <rPr>
        <sz val="14"/>
        <color theme="1"/>
        <rFont val="宋体"/>
        <charset val="134"/>
      </rPr>
      <t>——</t>
    </r>
    <r>
      <rPr>
        <b/>
        <sz val="14"/>
        <color rgb="FFFF0000"/>
        <rFont val="Times New Roman"/>
        <charset val="134"/>
      </rPr>
      <t>1</t>
    </r>
    <r>
      <rPr>
        <sz val="14"/>
        <color theme="1"/>
        <rFont val="宋体"/>
        <charset val="134"/>
      </rPr>
      <t>人（负责引导</t>
    </r>
    <r>
      <rPr>
        <sz val="14"/>
        <color theme="1"/>
        <rFont val="Times New Roman"/>
        <charset val="134"/>
      </rPr>
      <t>+</t>
    </r>
    <r>
      <rPr>
        <sz val="14"/>
        <color theme="1"/>
        <rFont val="宋体"/>
        <charset val="134"/>
      </rPr>
      <t>说明）</t>
    </r>
  </si>
  <si>
    <t>IV A</t>
  </si>
  <si>
    <t xml:space="preserve">Subtotal </t>
  </si>
  <si>
    <t>IV</t>
  </si>
  <si>
    <t>Total Hospitality</t>
  </si>
  <si>
    <t>Setup / Construction</t>
  </si>
  <si>
    <t>Setup Vendor</t>
  </si>
  <si>
    <r>
      <rPr>
        <b/>
        <sz val="14"/>
        <color theme="1"/>
        <rFont val="MINI Serif"/>
        <charset val="134"/>
      </rPr>
      <t xml:space="preserve">Details / Comments
</t>
    </r>
    <r>
      <rPr>
        <sz val="14"/>
        <color theme="1"/>
        <rFont val="MINI Serif"/>
        <charset val="134"/>
      </rPr>
      <t>All descriptions shall be written in EN and CN</t>
    </r>
  </si>
  <si>
    <t>V A 4</t>
  </si>
  <si>
    <t>Backboard签到背板</t>
  </si>
  <si>
    <t>入口处-接待台背景板，L3.5×H4×W0.6，木制贴写真</t>
  </si>
  <si>
    <t>V A 5</t>
  </si>
  <si>
    <t>Chair椅子</t>
  </si>
  <si>
    <r>
      <t>102试驾&amp;充电比赛室；101室选手休息区；售后车库-销售机会比赛区；110大会议室</t>
    </r>
    <r>
      <rPr>
        <sz val="14"/>
        <color rgb="FFFF0000"/>
        <rFont val="宋体"/>
        <charset val="134"/>
      </rPr>
      <t>（两天合计190，第一天120，第二天70，租金单价降低，普通开会带凳布即可，租赁即可）</t>
    </r>
  </si>
  <si>
    <t>V A 10</t>
  </si>
  <si>
    <t>stage舞台</t>
  </si>
  <si>
    <r>
      <t>110大会议室-舞台L14×W3.66×H0.3（</t>
    </r>
    <r>
      <rPr>
        <b/>
        <sz val="14"/>
        <color theme="1"/>
        <rFont val="宋体"/>
        <charset val="134"/>
      </rPr>
      <t>不</t>
    </r>
    <r>
      <rPr>
        <sz val="14"/>
        <color rgb="FFFF0000"/>
        <rFont val="宋体"/>
        <charset val="134"/>
      </rPr>
      <t>需放车，有一定的承重力</t>
    </r>
    <r>
      <rPr>
        <sz val="14"/>
        <color theme="1"/>
        <rFont val="宋体"/>
        <charset val="134"/>
      </rPr>
      <t>）</t>
    </r>
  </si>
  <si>
    <t>V A 11</t>
  </si>
  <si>
    <t>Backboard展示背景板</t>
  </si>
  <si>
    <t>110大会议室-舞台背景板，与LED搭配，按照成本低方式进行</t>
  </si>
  <si>
    <t>V A 12</t>
  </si>
  <si>
    <t>Trunk bulkhead 围壁</t>
  </si>
  <si>
    <t>110大会议室-围蔽，桁架搭盖黑绒布，L20×H3.6</t>
  </si>
  <si>
    <t>V A 13</t>
  </si>
  <si>
    <t>carpet 地毯</t>
  </si>
  <si>
    <t>110大会议室-地毯，桁架搭盖黑绒布，L20×W18，烟灰色抓绒地毯</t>
  </si>
  <si>
    <t>V A 14</t>
  </si>
  <si>
    <t>运输及搭建</t>
  </si>
  <si>
    <t>包含搭建制作的往返运输，人工搭建。</t>
  </si>
  <si>
    <t>V A</t>
  </si>
  <si>
    <t>Subtotal Setup/ Construction</t>
  </si>
  <si>
    <t>V</t>
  </si>
  <si>
    <t>Total Setup / Construction</t>
  </si>
  <si>
    <t xml:space="preserve">VI </t>
  </si>
  <si>
    <t>AV</t>
  </si>
  <si>
    <t>A</t>
  </si>
  <si>
    <t>VI A 1</t>
  </si>
  <si>
    <t>LED屏幕</t>
  </si>
  <si>
    <r>
      <rPr>
        <sz val="14"/>
        <color theme="1"/>
        <rFont val="宋体"/>
        <charset val="134"/>
      </rPr>
      <t xml:space="preserve">P3 舞台背景板，与背景板搭配，按照成本低方式进行
</t>
    </r>
    <r>
      <rPr>
        <sz val="14"/>
        <color rgb="FFFF0000"/>
        <rFont val="宋体"/>
        <charset val="134"/>
      </rPr>
      <t>仅110房间需要音响，1019晚上进场，1020早上6点搭建完成，1020使用一天即可撤场</t>
    </r>
  </si>
  <si>
    <t>VI A 2</t>
  </si>
  <si>
    <t>Laser pointer and page turner 激光笔和翻页器</t>
  </si>
  <si>
    <t>仅110房间需要音响，1019晚上进场，1020早上6点搭建完成，1020使用一天即可撤场</t>
  </si>
  <si>
    <t>VI A 3</t>
  </si>
  <si>
    <t>TV-提词器</t>
  </si>
  <si>
    <t>VI A 4</t>
  </si>
  <si>
    <t>LED the processor LED处理器</t>
  </si>
  <si>
    <t>VI A 5</t>
  </si>
  <si>
    <t>Video console V3 视频控台V3</t>
  </si>
  <si>
    <t>VI A 6</t>
  </si>
  <si>
    <t>PHILIPS  HNS7170T  Monitor   17寸液晶监视器</t>
  </si>
  <si>
    <t>VI A 7</t>
  </si>
  <si>
    <t>MACBOOK  pro苹果笔记本电脑</t>
  </si>
  <si>
    <t>VI A 8</t>
  </si>
  <si>
    <t>Power Distributor 配电箱</t>
  </si>
  <si>
    <t>VI A 9</t>
  </si>
  <si>
    <t>All Necessary Patching Cable &amp; Power Distro所有信号线及电源</t>
  </si>
  <si>
    <t>VI A 10</t>
  </si>
  <si>
    <t>Software 互动软件</t>
  </si>
  <si>
    <t>VI A</t>
  </si>
  <si>
    <t>B</t>
  </si>
  <si>
    <t>音响</t>
  </si>
  <si>
    <t>VI B1</t>
  </si>
  <si>
    <t>Wireless head-set mic无线手持麦</t>
  </si>
  <si>
    <t>VI B2</t>
  </si>
  <si>
    <t>Full frequency line array speaker 线阵列全频音箱</t>
  </si>
  <si>
    <t>VI B3</t>
  </si>
  <si>
    <t>Low frequency linear array speaker 线阵列低频音箱</t>
  </si>
  <si>
    <t>VI B4</t>
  </si>
  <si>
    <t>Sound console 音响控制台</t>
  </si>
  <si>
    <t>VI B5</t>
  </si>
  <si>
    <t>The power amplifier 功放</t>
  </si>
  <si>
    <t>VI B6</t>
  </si>
  <si>
    <t>SHURE  UA845E  UHF   U段天线放大传输系统</t>
  </si>
  <si>
    <t>VI B7</t>
  </si>
  <si>
    <t>Mac-book 笔记本电脑</t>
  </si>
  <si>
    <t>VI B8</t>
  </si>
  <si>
    <t>对讲机talkies</t>
  </si>
  <si>
    <t>VI B9</t>
  </si>
  <si>
    <t>Wire rod 、Silicon box 电源线材，电箱，硅箱等</t>
  </si>
  <si>
    <t>VI B</t>
  </si>
  <si>
    <t>C</t>
  </si>
  <si>
    <t>灯光</t>
  </si>
  <si>
    <t>VI C1</t>
  </si>
  <si>
    <t>面光灯</t>
  </si>
  <si>
    <r>
      <rPr>
        <sz val="14"/>
        <color theme="1"/>
        <rFont val="宋体"/>
        <charset val="134"/>
      </rPr>
      <t>活动1天（</t>
    </r>
    <r>
      <rPr>
        <sz val="14"/>
        <color rgb="FFFF0000"/>
        <rFont val="宋体"/>
        <charset val="134"/>
      </rPr>
      <t>只需要一排灯，两边不需要，只做颁奖烘托气氛</t>
    </r>
    <r>
      <rPr>
        <sz val="14"/>
        <color theme="1"/>
        <rFont val="宋体"/>
        <charset val="134"/>
      </rPr>
      <t>），1019晚上进场，1020早上6点搭建完成，1020使用一天即可撤场</t>
    </r>
  </si>
  <si>
    <t>VI C2</t>
  </si>
  <si>
    <t>lighting console 灯光控制台</t>
  </si>
  <si>
    <t>VI C3</t>
  </si>
  <si>
    <t>TRUSS 桁架</t>
  </si>
  <si>
    <r>
      <t>活动1天（</t>
    </r>
    <r>
      <rPr>
        <sz val="14"/>
        <color rgb="FFFF0000"/>
        <rFont val="宋体"/>
        <charset val="134"/>
      </rPr>
      <t>只需要一排灯，两边不需要，只做颁奖烘托气氛</t>
    </r>
    <r>
      <rPr>
        <sz val="14"/>
        <color theme="1"/>
        <rFont val="宋体"/>
        <charset val="134"/>
      </rPr>
      <t>），1019晚上进场，1020早上6点搭建完成，1020使用一天即可撤场</t>
    </r>
  </si>
  <si>
    <t>VI C4</t>
  </si>
  <si>
    <t>All Necessary Patching Cable 、 Power Distro&amp;Silicon box ect. 电源线材，电箱，硅箱等</t>
  </si>
  <si>
    <t>VI C5</t>
  </si>
  <si>
    <t>包含AV设备的往返运输，人工搭建。</t>
  </si>
  <si>
    <t>VI C</t>
  </si>
  <si>
    <t>VI</t>
  </si>
  <si>
    <t>Total AV</t>
  </si>
  <si>
    <t>Photo &amp; Video</t>
  </si>
  <si>
    <t>Photo &amp;Video crew</t>
  </si>
  <si>
    <t>VII  1</t>
  </si>
  <si>
    <t>Photo crew</t>
  </si>
  <si>
    <t>day/person</t>
  </si>
  <si>
    <r>
      <rPr>
        <sz val="14"/>
        <color theme="1"/>
        <rFont val="MINI Serif"/>
        <charset val="134"/>
      </rPr>
      <t>V photo</t>
    </r>
    <r>
      <rPr>
        <sz val="14"/>
        <color theme="1"/>
        <rFont val="宋体"/>
        <charset val="134"/>
      </rPr>
      <t>，</t>
    </r>
    <r>
      <rPr>
        <sz val="14"/>
        <color theme="1"/>
        <rFont val="MINI Serif"/>
        <charset val="134"/>
      </rPr>
      <t>based on standard requirements</t>
    </r>
    <r>
      <rPr>
        <sz val="14"/>
        <color theme="1"/>
        <rFont val="宋体"/>
        <charset val="134"/>
      </rPr>
      <t>，</t>
    </r>
    <r>
      <rPr>
        <sz val="14"/>
        <color theme="1"/>
        <rFont val="MINI Serif"/>
        <charset val="134"/>
      </rPr>
      <t xml:space="preserve">including equipment
</t>
    </r>
    <r>
      <rPr>
        <sz val="14"/>
        <color theme="1"/>
        <rFont val="宋体"/>
        <charset val="134"/>
      </rPr>
      <t>云摄影，含设备，</t>
    </r>
    <r>
      <rPr>
        <sz val="14"/>
        <color theme="1"/>
        <rFont val="MINI Serif"/>
        <charset val="134"/>
      </rPr>
      <t>8</t>
    </r>
    <r>
      <rPr>
        <sz val="14"/>
        <color theme="1"/>
        <rFont val="宋体"/>
        <charset val="134"/>
      </rPr>
      <t>小时工作时间</t>
    </r>
  </si>
  <si>
    <t>VII  2</t>
  </si>
  <si>
    <t>Video crew</t>
  </si>
  <si>
    <r>
      <rPr>
        <sz val="14"/>
        <color theme="1"/>
        <rFont val="宋体"/>
        <charset val="134"/>
      </rPr>
      <t>试驾车内固定机位（</t>
    </r>
    <r>
      <rPr>
        <sz val="14"/>
        <color theme="1"/>
        <rFont val="Times New Roman"/>
        <charset val="134"/>
      </rPr>
      <t>Go Pro</t>
    </r>
    <r>
      <rPr>
        <sz val="14"/>
        <color theme="1"/>
        <rFont val="宋体"/>
        <charset val="134"/>
      </rPr>
      <t>形式）</t>
    </r>
    <r>
      <rPr>
        <sz val="14"/>
        <color theme="1"/>
        <rFont val="MINI Serif"/>
        <charset val="134"/>
      </rPr>
      <t>,</t>
    </r>
    <r>
      <rPr>
        <sz val="14"/>
        <color rgb="FFFF0000"/>
        <rFont val="宋体"/>
        <charset val="134"/>
      </rPr>
      <t>只需要</t>
    </r>
    <r>
      <rPr>
        <sz val="14"/>
        <color rgb="FFFF0000"/>
        <rFont val="Times New Roman"/>
        <charset val="134"/>
      </rPr>
      <t>1</t>
    </r>
    <r>
      <rPr>
        <sz val="14"/>
        <color rgb="FFFF0000"/>
        <rFont val="宋体"/>
        <charset val="134"/>
      </rPr>
      <t>天</t>
    </r>
  </si>
  <si>
    <t>VII  3</t>
  </si>
  <si>
    <t>花絮记录2天（1019~1020）</t>
  </si>
  <si>
    <t>VII  5</t>
  </si>
  <si>
    <t>Video clip-总结视频剪辑</t>
  </si>
  <si>
    <t>剪辑成3段不同长度的Vlog（预计30S、120S,180s）</t>
  </si>
  <si>
    <t>VII A</t>
  </si>
  <si>
    <t>VII</t>
  </si>
  <si>
    <t>Total Photo &amp; Video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</si>
</sst>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"/>
    <numFmt numFmtId="177" formatCode="[$¥-411]#,##0.00;\-[$¥-411]#,##0.00"/>
    <numFmt numFmtId="178" formatCode="[$¥-804]#,##0.00"/>
    <numFmt numFmtId="179" formatCode="_-[$¥-411]* #,##0_-;\-[$¥-411]* #,##0_-;_-[$¥-411]* &quot;-&quot;_-;_-@_-"/>
    <numFmt numFmtId="180" formatCode="_(* #,##0.00_);_(* \(#,##0.00\);_(* &quot;-&quot;??_);_(@_)"/>
    <numFmt numFmtId="181" formatCode="[$¥-411]#,##0.00"/>
    <numFmt numFmtId="182" formatCode="[$¥-411]#,##0"/>
    <numFmt numFmtId="183" formatCode="_ [$¥-804]* #,##0.00_ ;_ [$¥-804]* \-#,##0.00_ ;_ [$¥-804]* &quot;-&quot;??_ ;_ @_ "/>
    <numFmt numFmtId="184" formatCode="_(* #,##0_);_(* \(#,##0\);_(* &quot;-&quot;??_);_(@_)"/>
    <numFmt numFmtId="185" formatCode="0_);[Red]\(0\)"/>
  </numFmts>
  <fonts count="46">
    <font>
      <sz val="11"/>
      <color theme="1"/>
      <name val="宋体"/>
      <charset val="134"/>
      <scheme val="minor"/>
    </font>
    <font>
      <sz val="14"/>
      <color theme="1"/>
      <name val="MINI Serif"/>
      <charset val="134"/>
    </font>
    <font>
      <b/>
      <sz val="14"/>
      <color theme="1"/>
      <name val="MINI Serif"/>
      <charset val="134"/>
    </font>
    <font>
      <sz val="14"/>
      <color theme="1"/>
      <name val="宋体"/>
      <charset val="134"/>
    </font>
    <font>
      <sz val="14"/>
      <name val="MINI Serif"/>
      <charset val="134"/>
    </font>
    <font>
      <sz val="14"/>
      <color rgb="FFFF0000"/>
      <name val="MINI Serif"/>
      <charset val="134"/>
    </font>
    <font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BMW Type Global Regular"/>
      <charset val="134"/>
    </font>
    <font>
      <sz val="11"/>
      <name val="BMW Group Condensed"/>
      <charset val="134"/>
    </font>
    <font>
      <b/>
      <sz val="16"/>
      <color indexed="8"/>
      <name val="BMW Type Global Regular"/>
      <charset val="134"/>
    </font>
    <font>
      <b/>
      <sz val="12"/>
      <color indexed="8"/>
      <name val="BMW Type Global Regular"/>
      <charset val="134"/>
    </font>
    <font>
      <b/>
      <sz val="9"/>
      <color indexed="8"/>
      <name val="BMW Type Global Regular"/>
      <charset val="134"/>
    </font>
    <font>
      <sz val="12"/>
      <color theme="1"/>
      <name val="BMW Group Condensed"/>
      <charset val="134"/>
    </font>
    <font>
      <sz val="12"/>
      <color theme="1"/>
      <name val="BMW Group"/>
      <charset val="134"/>
    </font>
    <font>
      <u/>
      <sz val="10"/>
      <color indexed="12"/>
      <name val="Verdana"/>
      <charset val="134"/>
    </font>
    <font>
      <sz val="9"/>
      <color theme="1"/>
      <name val="BMW Group"/>
      <charset val="134"/>
    </font>
    <font>
      <b/>
      <sz val="12"/>
      <color theme="1"/>
      <name val="BMW Type Global Regular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0"/>
      <name val="Verdana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ahoma"/>
      <charset val="134"/>
    </font>
    <font>
      <sz val="11"/>
      <color indexed="8"/>
      <name val="宋体"/>
      <charset val="134"/>
    </font>
    <font>
      <sz val="14"/>
      <color rgb="FFFF0000"/>
      <name val="Times New Roman"/>
      <charset val="134"/>
    </font>
    <font>
      <b/>
      <sz val="14"/>
      <color rgb="FFFF0000"/>
      <name val="Times New Roman"/>
      <charset val="134"/>
    </font>
    <font>
      <sz val="14"/>
      <color theme="1"/>
      <name val="Times New Roman"/>
      <charset val="134"/>
    </font>
    <font>
      <b/>
      <sz val="14"/>
      <color theme="1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18" applyNumberFormat="0" applyAlignment="0" applyProtection="0">
      <alignment vertical="center"/>
    </xf>
    <xf numFmtId="176" fontId="20" fillId="0" borderId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1" fillId="0" borderId="0"/>
    <xf numFmtId="0" fontId="18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180" fontId="7" fillId="0" borderId="0" applyFont="0" applyFill="0" applyBorder="0" applyAlignment="0" applyProtection="0"/>
    <xf numFmtId="0" fontId="2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9" fontId="7" fillId="0" borderId="0"/>
    <xf numFmtId="0" fontId="0" fillId="15" borderId="19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7" fontId="21" fillId="0" borderId="0">
      <alignment vertical="center"/>
    </xf>
    <xf numFmtId="0" fontId="29" fillId="0" borderId="20" applyNumberFormat="0" applyFill="0" applyAlignment="0" applyProtection="0">
      <alignment vertical="center"/>
    </xf>
    <xf numFmtId="177" fontId="21" fillId="0" borderId="0"/>
    <xf numFmtId="178" fontId="7" fillId="0" borderId="0"/>
    <xf numFmtId="0" fontId="30" fillId="0" borderId="20" applyNumberFormat="0" applyFill="0" applyAlignment="0" applyProtection="0">
      <alignment vertical="center"/>
    </xf>
    <xf numFmtId="0" fontId="31" fillId="0" borderId="0"/>
    <xf numFmtId="0" fontId="23" fillId="17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3" fillId="19" borderId="18" applyNumberFormat="0" applyAlignment="0" applyProtection="0">
      <alignment vertical="center"/>
    </xf>
    <xf numFmtId="176" fontId="21" fillId="0" borderId="0"/>
    <xf numFmtId="0" fontId="34" fillId="20" borderId="23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81" fontId="35" fillId="0" borderId="0"/>
    <xf numFmtId="0" fontId="23" fillId="22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178" fontId="21" fillId="0" borderId="0"/>
    <xf numFmtId="0" fontId="1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82" fontId="21" fillId="0" borderId="0"/>
    <xf numFmtId="0" fontId="18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176" fontId="35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18" fillId="33" borderId="0" applyNumberFormat="0" applyBorder="0" applyAlignment="0" applyProtection="0">
      <alignment vertical="center"/>
    </xf>
    <xf numFmtId="182" fontId="21" fillId="0" borderId="0"/>
    <xf numFmtId="176" fontId="7" fillId="0" borderId="0"/>
    <xf numFmtId="0" fontId="18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181" fontId="21" fillId="0" borderId="0"/>
    <xf numFmtId="176" fontId="21" fillId="0" borderId="0"/>
    <xf numFmtId="176" fontId="21" fillId="0" borderId="0"/>
    <xf numFmtId="176" fontId="21" fillId="0" borderId="0">
      <alignment vertical="center"/>
    </xf>
    <xf numFmtId="0" fontId="21" fillId="0" borderId="0"/>
    <xf numFmtId="176" fontId="7" fillId="0" borderId="0"/>
    <xf numFmtId="0" fontId="31" fillId="0" borderId="0">
      <alignment vertical="center"/>
    </xf>
    <xf numFmtId="177" fontId="7" fillId="0" borderId="0"/>
    <xf numFmtId="177" fontId="7" fillId="0" borderId="0"/>
    <xf numFmtId="177" fontId="7" fillId="0" borderId="0"/>
    <xf numFmtId="177" fontId="20" fillId="0" borderId="0"/>
    <xf numFmtId="0" fontId="20" fillId="0" borderId="0"/>
    <xf numFmtId="0" fontId="41" fillId="0" borderId="0">
      <alignment vertical="center"/>
    </xf>
    <xf numFmtId="0" fontId="7" fillId="0" borderId="0"/>
    <xf numFmtId="0" fontId="7" fillId="0" borderId="0"/>
    <xf numFmtId="0" fontId="41" fillId="0" borderId="0">
      <alignment vertical="center"/>
    </xf>
    <xf numFmtId="176" fontId="7" fillId="0" borderId="0"/>
    <xf numFmtId="178" fontId="7" fillId="0" borderId="0"/>
    <xf numFmtId="0" fontId="31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183" fontId="35" fillId="0" borderId="0"/>
    <xf numFmtId="177" fontId="35" fillId="0" borderId="0"/>
    <xf numFmtId="178" fontId="35" fillId="0" borderId="0"/>
    <xf numFmtId="176" fontId="35" fillId="0" borderId="0"/>
    <xf numFmtId="182" fontId="35" fillId="0" borderId="0">
      <alignment vertical="center"/>
    </xf>
    <xf numFmtId="182" fontId="35" fillId="0" borderId="0"/>
  </cellStyleXfs>
  <cellXfs count="106">
    <xf numFmtId="0" fontId="0" fillId="0" borderId="0" xfId="0"/>
    <xf numFmtId="49" fontId="1" fillId="0" borderId="0" xfId="56" applyNumberFormat="1" applyFont="1" applyAlignment="1">
      <alignment horizontal="left" vertical="center"/>
    </xf>
    <xf numFmtId="176" fontId="1" fillId="0" borderId="0" xfId="56" applyFont="1" applyAlignment="1">
      <alignment horizontal="left" vertical="center"/>
    </xf>
    <xf numFmtId="184" fontId="1" fillId="0" borderId="0" xfId="10" applyNumberFormat="1" applyFont="1" applyAlignment="1">
      <alignment horizontal="left" vertical="center"/>
    </xf>
    <xf numFmtId="178" fontId="1" fillId="0" borderId="0" xfId="56" applyNumberFormat="1" applyFont="1" applyAlignment="1">
      <alignment horizontal="left" vertical="center"/>
    </xf>
    <xf numFmtId="49" fontId="2" fillId="2" borderId="1" xfId="56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84" fontId="2" fillId="3" borderId="2" xfId="10" applyNumberFormat="1" applyFont="1" applyFill="1" applyBorder="1" applyAlignment="1">
      <alignment horizontal="left" vertical="center"/>
    </xf>
    <xf numFmtId="176" fontId="2" fillId="3" borderId="2" xfId="0" applyNumberFormat="1" applyFont="1" applyFill="1" applyBorder="1" applyAlignment="1">
      <alignment horizontal="left" vertical="center"/>
    </xf>
    <xf numFmtId="178" fontId="2" fillId="3" borderId="2" xfId="0" applyNumberFormat="1" applyFont="1" applyFill="1" applyBorder="1" applyAlignment="1">
      <alignment horizontal="left" vertical="center"/>
    </xf>
    <xf numFmtId="178" fontId="2" fillId="4" borderId="2" xfId="7" applyFont="1" applyFill="1" applyBorder="1" applyAlignment="1">
      <alignment horizontal="left" vertical="center"/>
    </xf>
    <xf numFmtId="184" fontId="2" fillId="4" borderId="2" xfId="10" applyNumberFormat="1" applyFont="1" applyFill="1" applyBorder="1" applyAlignment="1">
      <alignment horizontal="left" vertical="center"/>
    </xf>
    <xf numFmtId="184" fontId="2" fillId="4" borderId="2" xfId="10" applyNumberFormat="1" applyFont="1" applyFill="1" applyBorder="1" applyAlignment="1">
      <alignment horizontal="left" vertical="center" wrapText="1"/>
    </xf>
    <xf numFmtId="178" fontId="2" fillId="4" borderId="2" xfId="7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184" fontId="2" fillId="5" borderId="2" xfId="10" applyNumberFormat="1" applyFont="1" applyFill="1" applyBorder="1" applyAlignment="1">
      <alignment horizontal="left" vertical="center"/>
    </xf>
    <xf numFmtId="176" fontId="2" fillId="5" borderId="2" xfId="0" applyNumberFormat="1" applyFont="1" applyFill="1" applyBorder="1" applyAlignment="1">
      <alignment horizontal="left" vertical="center"/>
    </xf>
    <xf numFmtId="178" fontId="2" fillId="5" borderId="2" xfId="0" applyNumberFormat="1" applyFont="1" applyFill="1" applyBorder="1" applyAlignment="1">
      <alignment horizontal="left" vertical="center"/>
    </xf>
    <xf numFmtId="49" fontId="2" fillId="6" borderId="3" xfId="81" applyNumberFormat="1" applyFont="1" applyFill="1" applyBorder="1" applyAlignment="1">
      <alignment horizontal="left" vertical="center"/>
    </xf>
    <xf numFmtId="178" fontId="2" fillId="6" borderId="2" xfId="86" applyFont="1" applyFill="1" applyBorder="1" applyAlignment="1">
      <alignment horizontal="left" vertical="center"/>
    </xf>
    <xf numFmtId="184" fontId="2" fillId="6" borderId="2" xfId="10" applyNumberFormat="1" applyFont="1" applyFill="1" applyBorder="1" applyAlignment="1">
      <alignment horizontal="left" vertical="center"/>
    </xf>
    <xf numFmtId="184" fontId="2" fillId="6" borderId="2" xfId="10" applyNumberFormat="1" applyFont="1" applyFill="1" applyBorder="1" applyAlignment="1">
      <alignment horizontal="left" vertical="center" wrapText="1"/>
    </xf>
    <xf numFmtId="178" fontId="2" fillId="6" borderId="2" xfId="42" applyFont="1" applyFill="1" applyBorder="1" applyAlignment="1">
      <alignment horizontal="left" vertical="center" wrapText="1"/>
    </xf>
    <xf numFmtId="0" fontId="1" fillId="0" borderId="2" xfId="33" applyNumberFormat="1" applyFont="1" applyBorder="1" applyAlignment="1">
      <alignment horizontal="left" vertical="center"/>
    </xf>
    <xf numFmtId="176" fontId="1" fillId="0" borderId="2" xfId="69" applyFont="1" applyBorder="1" applyAlignment="1">
      <alignment horizontal="left" vertical="center" wrapText="1"/>
    </xf>
    <xf numFmtId="184" fontId="1" fillId="0" borderId="2" xfId="10" applyNumberFormat="1" applyFont="1" applyFill="1" applyBorder="1" applyAlignment="1">
      <alignment horizontal="left" vertical="center" wrapText="1"/>
    </xf>
    <xf numFmtId="184" fontId="1" fillId="0" borderId="2" xfId="10" applyNumberFormat="1" applyFont="1" applyFill="1" applyBorder="1" applyAlignment="1">
      <alignment horizontal="right" vertical="center" wrapText="1"/>
    </xf>
    <xf numFmtId="176" fontId="1" fillId="7" borderId="2" xfId="69" applyFont="1" applyFill="1" applyBorder="1" applyAlignment="1">
      <alignment horizontal="left" vertical="center"/>
    </xf>
    <xf numFmtId="176" fontId="1" fillId="7" borderId="2" xfId="56" applyFont="1" applyFill="1" applyBorder="1" applyAlignment="1">
      <alignment horizontal="left" vertical="center"/>
    </xf>
    <xf numFmtId="176" fontId="2" fillId="4" borderId="4" xfId="33" applyFont="1" applyFill="1" applyBorder="1" applyAlignment="1">
      <alignment horizontal="left" vertical="center"/>
    </xf>
    <xf numFmtId="176" fontId="2" fillId="4" borderId="5" xfId="33" applyFont="1" applyFill="1" applyBorder="1" applyAlignment="1">
      <alignment horizontal="left" vertical="center"/>
    </xf>
    <xf numFmtId="184" fontId="2" fillId="4" borderId="5" xfId="10" applyNumberFormat="1" applyFont="1" applyFill="1" applyBorder="1" applyAlignment="1">
      <alignment horizontal="left" vertical="center"/>
    </xf>
    <xf numFmtId="184" fontId="2" fillId="4" borderId="5" xfId="10" applyNumberFormat="1" applyFont="1" applyFill="1" applyBorder="1" applyAlignment="1">
      <alignment horizontal="left" vertical="center" wrapText="1"/>
    </xf>
    <xf numFmtId="178" fontId="2" fillId="4" borderId="5" xfId="33" applyNumberFormat="1" applyFont="1" applyFill="1" applyBorder="1" applyAlignment="1">
      <alignment horizontal="left" vertical="center" wrapText="1"/>
    </xf>
    <xf numFmtId="0" fontId="1" fillId="0" borderId="2" xfId="4" applyNumberFormat="1" applyFont="1" applyBorder="1" applyAlignment="1">
      <alignment horizontal="left" vertical="center"/>
    </xf>
    <xf numFmtId="184" fontId="1" fillId="7" borderId="2" xfId="10" applyNumberFormat="1" applyFont="1" applyFill="1" applyBorder="1" applyAlignment="1">
      <alignment horizontal="right" vertical="center" wrapText="1"/>
    </xf>
    <xf numFmtId="176" fontId="1" fillId="0" borderId="2" xfId="69" applyFont="1" applyBorder="1" applyAlignment="1">
      <alignment horizontal="left" vertical="center"/>
    </xf>
    <xf numFmtId="178" fontId="1" fillId="0" borderId="2" xfId="4" applyNumberFormat="1" applyFont="1" applyBorder="1" applyAlignment="1">
      <alignment horizontal="left" vertical="center" wrapText="1"/>
    </xf>
    <xf numFmtId="184" fontId="1" fillId="0" borderId="2" xfId="10" applyNumberFormat="1" applyFont="1" applyFill="1" applyBorder="1" applyAlignment="1">
      <alignment horizontal="center" vertical="center" wrapText="1"/>
    </xf>
    <xf numFmtId="176" fontId="1" fillId="2" borderId="2" xfId="69" applyFont="1" applyFill="1" applyBorder="1" applyAlignment="1">
      <alignment horizontal="left" vertical="center"/>
    </xf>
    <xf numFmtId="176" fontId="3" fillId="0" borderId="2" xfId="4" applyFont="1" applyBorder="1" applyAlignment="1">
      <alignment horizontal="left" vertical="center" wrapText="1"/>
    </xf>
    <xf numFmtId="176" fontId="1" fillId="0" borderId="2" xfId="10" applyNumberFormat="1" applyFont="1" applyFill="1" applyBorder="1" applyAlignment="1">
      <alignment horizontal="left" vertical="center" wrapText="1"/>
    </xf>
    <xf numFmtId="182" fontId="1" fillId="0" borderId="2" xfId="88" applyFont="1" applyBorder="1" applyAlignment="1">
      <alignment horizontal="left" vertical="center" wrapText="1"/>
    </xf>
    <xf numFmtId="184" fontId="4" fillId="0" borderId="2" xfId="10" applyNumberFormat="1" applyFont="1" applyFill="1" applyBorder="1" applyAlignment="1">
      <alignment horizontal="right" vertical="center" wrapText="1"/>
    </xf>
    <xf numFmtId="49" fontId="1" fillId="0" borderId="2" xfId="56" applyNumberFormat="1" applyFont="1" applyBorder="1" applyAlignment="1">
      <alignment horizontal="left" vertical="center"/>
    </xf>
    <xf numFmtId="176" fontId="2" fillId="3" borderId="2" xfId="33" applyFont="1" applyFill="1" applyBorder="1" applyAlignment="1">
      <alignment horizontal="left" vertical="center" wrapText="1"/>
    </xf>
    <xf numFmtId="176" fontId="2" fillId="5" borderId="2" xfId="33" applyFont="1" applyFill="1" applyBorder="1" applyAlignment="1">
      <alignment horizontal="left" vertical="center" wrapText="1"/>
    </xf>
    <xf numFmtId="49" fontId="2" fillId="6" borderId="6" xfId="81" applyNumberFormat="1" applyFont="1" applyFill="1" applyBorder="1" applyAlignment="1">
      <alignment horizontal="left" vertical="center"/>
    </xf>
    <xf numFmtId="176" fontId="5" fillId="0" borderId="2" xfId="69" applyFont="1" applyBorder="1" applyAlignment="1">
      <alignment vertical="center" wrapText="1"/>
    </xf>
    <xf numFmtId="176" fontId="2" fillId="4" borderId="7" xfId="33" applyFont="1" applyFill="1" applyBorder="1" applyAlignment="1">
      <alignment horizontal="left" vertical="center" wrapText="1"/>
    </xf>
    <xf numFmtId="176" fontId="3" fillId="0" borderId="2" xfId="69" applyFont="1" applyBorder="1" applyAlignment="1">
      <alignment vertical="center" wrapText="1"/>
    </xf>
    <xf numFmtId="176" fontId="1" fillId="0" borderId="2" xfId="69" applyFont="1" applyBorder="1" applyAlignment="1">
      <alignment vertical="center" wrapText="1"/>
    </xf>
    <xf numFmtId="176" fontId="1" fillId="0" borderId="2" xfId="4" applyFont="1" applyBorder="1" applyAlignment="1">
      <alignment horizontal="left" vertical="center" wrapText="1"/>
    </xf>
    <xf numFmtId="176" fontId="3" fillId="0" borderId="6" xfId="4" applyFont="1" applyBorder="1" applyAlignment="1">
      <alignment horizontal="left" vertical="center" wrapText="1"/>
    </xf>
    <xf numFmtId="176" fontId="5" fillId="0" borderId="0" xfId="56" applyFont="1" applyAlignment="1">
      <alignment horizontal="left" vertical="center"/>
    </xf>
    <xf numFmtId="176" fontId="6" fillId="0" borderId="2" xfId="4" applyFont="1" applyBorder="1" applyAlignment="1">
      <alignment horizontal="left" vertical="center" wrapText="1"/>
    </xf>
    <xf numFmtId="49" fontId="2" fillId="5" borderId="8" xfId="0" applyNumberFormat="1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184" fontId="2" fillId="5" borderId="8" xfId="10" applyNumberFormat="1" applyFont="1" applyFill="1" applyBorder="1" applyAlignment="1">
      <alignment horizontal="left" vertical="center"/>
    </xf>
    <xf numFmtId="176" fontId="2" fillId="5" borderId="8" xfId="0" applyNumberFormat="1" applyFont="1" applyFill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84" fontId="2" fillId="0" borderId="10" xfId="10" applyNumberFormat="1" applyFont="1" applyFill="1" applyBorder="1" applyAlignment="1">
      <alignment horizontal="left" vertical="center"/>
    </xf>
    <xf numFmtId="176" fontId="2" fillId="0" borderId="10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left" vertical="center"/>
    </xf>
    <xf numFmtId="49" fontId="2" fillId="5" borderId="11" xfId="0" applyNumberFormat="1" applyFont="1" applyFill="1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/>
    </xf>
    <xf numFmtId="184" fontId="2" fillId="5" borderId="11" xfId="10" applyNumberFormat="1" applyFont="1" applyFill="1" applyBorder="1" applyAlignment="1">
      <alignment horizontal="left" vertical="center"/>
    </xf>
    <xf numFmtId="176" fontId="2" fillId="5" borderId="11" xfId="0" applyNumberFormat="1" applyFont="1" applyFill="1" applyBorder="1" applyAlignment="1">
      <alignment horizontal="left" vertical="center"/>
    </xf>
    <xf numFmtId="178" fontId="2" fillId="5" borderId="11" xfId="0" applyNumberFormat="1" applyFont="1" applyFill="1" applyBorder="1" applyAlignment="1">
      <alignment horizontal="left" vertical="center"/>
    </xf>
    <xf numFmtId="185" fontId="1" fillId="0" borderId="2" xfId="10" applyNumberFormat="1" applyFont="1" applyFill="1" applyBorder="1" applyAlignment="1">
      <alignment horizontal="right" vertical="center" wrapText="1"/>
    </xf>
    <xf numFmtId="176" fontId="1" fillId="0" borderId="6" xfId="4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8" fillId="0" borderId="0" xfId="0" applyFont="1"/>
    <xf numFmtId="0" fontId="9" fillId="0" borderId="0" xfId="75" applyFont="1"/>
    <xf numFmtId="49" fontId="10" fillId="8" borderId="2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vertical="center"/>
    </xf>
    <xf numFmtId="40" fontId="8" fillId="8" borderId="2" xfId="0" applyNumberFormat="1" applyFont="1" applyFill="1" applyBorder="1" applyAlignment="1">
      <alignment horizontal="center" vertical="center"/>
    </xf>
    <xf numFmtId="49" fontId="11" fillId="9" borderId="2" xfId="0" applyNumberFormat="1" applyFont="1" applyFill="1" applyBorder="1" applyAlignment="1">
      <alignment vertical="center"/>
    </xf>
    <xf numFmtId="40" fontId="12" fillId="9" borderId="2" xfId="0" applyNumberFormat="1" applyFont="1" applyFill="1" applyBorder="1" applyAlignment="1">
      <alignment horizontal="center" vertical="center" wrapText="1"/>
    </xf>
    <xf numFmtId="49" fontId="8" fillId="8" borderId="2" xfId="0" applyNumberFormat="1" applyFont="1" applyFill="1" applyBorder="1" applyAlignment="1">
      <alignment vertical="center"/>
    </xf>
    <xf numFmtId="0" fontId="13" fillId="7" borderId="12" xfId="15" applyNumberFormat="1" applyFont="1" applyFill="1" applyBorder="1" applyAlignment="1">
      <alignment horizontal="right" vertical="center" wrapText="1"/>
    </xf>
    <xf numFmtId="14" fontId="14" fillId="0" borderId="2" xfId="0" applyNumberFormat="1" applyFont="1" applyBorder="1" applyAlignment="1">
      <alignment horizontal="right" vertical="center"/>
    </xf>
    <xf numFmtId="40" fontId="8" fillId="8" borderId="2" xfId="0" applyNumberFormat="1" applyFont="1" applyFill="1" applyBorder="1" applyAlignment="1">
      <alignment horizontal="right" vertical="center"/>
    </xf>
    <xf numFmtId="40" fontId="8" fillId="9" borderId="2" xfId="0" applyNumberFormat="1" applyFont="1" applyFill="1" applyBorder="1" applyAlignment="1">
      <alignment horizontal="right" vertical="center"/>
    </xf>
    <xf numFmtId="49" fontId="8" fillId="8" borderId="9" xfId="0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right" vertical="center" wrapText="1"/>
    </xf>
    <xf numFmtId="0" fontId="15" fillId="0" borderId="2" xfId="12" applyNumberFormat="1" applyBorder="1" applyAlignment="1" applyProtection="1">
      <alignment horizontal="right" vertical="center" wrapText="1"/>
    </xf>
    <xf numFmtId="0" fontId="8" fillId="8" borderId="8" xfId="0" applyFont="1" applyFill="1" applyBorder="1" applyAlignment="1">
      <alignment vertical="center"/>
    </xf>
    <xf numFmtId="14" fontId="14" fillId="0" borderId="13" xfId="0" applyNumberFormat="1" applyFont="1" applyBorder="1" applyAlignment="1">
      <alignment horizontal="center" vertical="center"/>
    </xf>
    <xf numFmtId="40" fontId="8" fillId="9" borderId="2" xfId="0" applyNumberFormat="1" applyFont="1" applyFill="1" applyBorder="1" applyAlignment="1">
      <alignment horizontal="center" vertical="center"/>
    </xf>
    <xf numFmtId="14" fontId="16" fillId="0" borderId="2" xfId="0" applyNumberFormat="1" applyFont="1" applyBorder="1" applyAlignment="1">
      <alignment horizontal="left" vertical="center"/>
    </xf>
    <xf numFmtId="0" fontId="11" fillId="9" borderId="2" xfId="0" applyFont="1" applyFill="1" applyBorder="1" applyAlignment="1">
      <alignment vertical="center"/>
    </xf>
    <xf numFmtId="0" fontId="8" fillId="0" borderId="2" xfId="0" applyFont="1" applyBorder="1"/>
    <xf numFmtId="49" fontId="17" fillId="9" borderId="2" xfId="0" applyNumberFormat="1" applyFont="1" applyFill="1" applyBorder="1" applyAlignment="1">
      <alignment horizontal="left" vertical="center" wrapText="1"/>
    </xf>
    <xf numFmtId="40" fontId="11" fillId="9" borderId="2" xfId="0" applyNumberFormat="1" applyFont="1" applyFill="1" applyBorder="1" applyAlignment="1">
      <alignment vertical="center"/>
    </xf>
    <xf numFmtId="0" fontId="8" fillId="8" borderId="14" xfId="0" applyFont="1" applyFill="1" applyBorder="1" applyAlignment="1">
      <alignment vertical="center"/>
    </xf>
    <xf numFmtId="40" fontId="8" fillId="8" borderId="15" xfId="0" applyNumberFormat="1" applyFont="1" applyFill="1" applyBorder="1" applyAlignment="1">
      <alignment vertical="center"/>
    </xf>
    <xf numFmtId="49" fontId="8" fillId="8" borderId="14" xfId="0" applyNumberFormat="1" applyFont="1" applyFill="1" applyBorder="1" applyAlignment="1">
      <alignment horizontal="left" vertical="center"/>
    </xf>
    <xf numFmtId="49" fontId="8" fillId="8" borderId="15" xfId="0" applyNumberFormat="1" applyFont="1" applyFill="1" applyBorder="1" applyAlignment="1">
      <alignment horizontal="left" vertical="center"/>
    </xf>
    <xf numFmtId="49" fontId="8" fillId="8" borderId="16" xfId="0" applyNumberFormat="1" applyFont="1" applyFill="1" applyBorder="1" applyAlignment="1">
      <alignment horizontal="left" vertical="center"/>
    </xf>
    <xf numFmtId="49" fontId="8" fillId="8" borderId="17" xfId="0" applyNumberFormat="1" applyFont="1" applyFill="1" applyBorder="1" applyAlignment="1">
      <alignment horizontal="left" vertical="center"/>
    </xf>
    <xf numFmtId="40" fontId="8" fillId="0" borderId="0" xfId="0" applyNumberFormat="1" applyFont="1" applyAlignment="1">
      <alignment horizontal="right"/>
    </xf>
    <xf numFmtId="40" fontId="8" fillId="0" borderId="0" xfId="0" applyNumberFormat="1" applyFont="1"/>
  </cellXfs>
  <cellStyles count="90">
    <cellStyle name="常规" xfId="0" builtinId="0"/>
    <cellStyle name="货币[0]" xfId="1" builtinId="7"/>
    <cellStyle name="20% - 强调文字颜色 3" xfId="2" builtinId="38"/>
    <cellStyle name="输入" xfId="3" builtinId="20"/>
    <cellStyle name="Normal_mck_ceocircle_20060228 2" xfId="4"/>
    <cellStyle name="货币" xfId="5" builtinId="4"/>
    <cellStyle name="千位分隔[0]" xfId="6" builtinId="6"/>
    <cellStyle name="Normal 2 2 2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Normal 2 2 3" xfId="22"/>
    <cellStyle name="标题 1" xfId="23" builtinId="16"/>
    <cellStyle name="Normal 2 2 4" xfId="24"/>
    <cellStyle name="常规 5 2 2" xfId="25"/>
    <cellStyle name="标题 2" xfId="26" builtinId="17"/>
    <cellStyle name="0,0_x000d__x000a_NA_x000d__x000a_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Normal 2 2" xfId="33"/>
    <cellStyle name="检查单元格" xfId="34" builtinId="23"/>
    <cellStyle name="20% - 强调文字颜色 6" xfId="35" builtinId="50"/>
    <cellStyle name="样式 1 2 2" xfId="36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Normal 2 2 3 2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Normal 2 2 2 2" xfId="48"/>
    <cellStyle name="40% - 强调文字颜色 2" xfId="49" builtinId="35"/>
    <cellStyle name="强调文字颜色 3" xfId="50" builtinId="37"/>
    <cellStyle name="样式 1 2 4" xfId="51"/>
    <cellStyle name="强调文字颜色 4" xfId="52" builtinId="41"/>
    <cellStyle name="0,0_x000a__x000a_NA_x000a__x000a_ 2" xfId="53"/>
    <cellStyle name="20% - 强调文字颜色 4" xfId="54" builtinId="42"/>
    <cellStyle name="Normal 2 2 2 4" xfId="55"/>
    <cellStyle name="Normal 2" xfId="56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Normal 2 2 2" xfId="64"/>
    <cellStyle name="Normal 2 2 2 3 2" xfId="65"/>
    <cellStyle name="Normal 2 2 3 2 2" xfId="66"/>
    <cellStyle name="Normal 2 2 4 2" xfId="67"/>
    <cellStyle name="Normal 2 3" xfId="68"/>
    <cellStyle name="Normal 3" xfId="69"/>
    <cellStyle name="Normal 3 7" xfId="70"/>
    <cellStyle name="Normal 4" xfId="71"/>
    <cellStyle name="Normal 5" xfId="72"/>
    <cellStyle name="Normal 6" xfId="73"/>
    <cellStyle name="Normal_mck_ceocircle_20060228" xfId="74"/>
    <cellStyle name="Normal_mck_ceocircle_20060228_budget_mini_ava_041207.xls" xfId="75"/>
    <cellStyle name="常规 14" xfId="76"/>
    <cellStyle name="常规 3" xfId="77"/>
    <cellStyle name="常规 3 2" xfId="78"/>
    <cellStyle name="常规 3 3" xfId="79"/>
    <cellStyle name="常规 5 2 2 2" xfId="80"/>
    <cellStyle name="常规 5 2 2 3" xfId="81"/>
    <cellStyle name="常规 9" xfId="82"/>
    <cellStyle name="千位分隔 2 2" xfId="83"/>
    <cellStyle name="样式 1" xfId="84"/>
    <cellStyle name="样式 1 2" xfId="85"/>
    <cellStyle name="样式 1 2 2 2" xfId="86"/>
    <cellStyle name="样式 1 2 2 2 2" xfId="87"/>
    <cellStyle name="样式 1 2 2 2 2 2" xfId="88"/>
    <cellStyle name="样式 1 2 2 3" xfId="8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zoomScalePageLayoutView="75" topLeftCell="A3" workbookViewId="0">
      <selection activeCell="B3" sqref="B3"/>
    </sheetView>
  </sheetViews>
  <sheetFormatPr defaultColWidth="13" defaultRowHeight="13.5" outlineLevelCol="1"/>
  <cols>
    <col min="1" max="1" width="26.875" style="76" customWidth="1"/>
    <col min="2" max="2" width="47.375" style="76" customWidth="1"/>
    <col min="3" max="16384" width="13" style="76"/>
  </cols>
  <sheetData>
    <row r="1" s="75" customFormat="1" ht="20.25" spans="1:2">
      <c r="A1" s="77" t="s">
        <v>0</v>
      </c>
      <c r="B1" s="77"/>
    </row>
    <row r="2" s="75" customFormat="1" ht="14.25" spans="1:2">
      <c r="A2" s="78"/>
      <c r="B2" s="79"/>
    </row>
    <row r="3" s="75" customFormat="1" ht="29.25" customHeight="1" spans="1:2">
      <c r="A3" s="80" t="s">
        <v>1</v>
      </c>
      <c r="B3" s="81" t="s">
        <v>2</v>
      </c>
    </row>
    <row r="4" s="75" customFormat="1" ht="42.95" customHeight="1" spans="1:2">
      <c r="A4" s="82" t="s">
        <v>3</v>
      </c>
      <c r="B4" s="83" t="s">
        <v>4</v>
      </c>
    </row>
    <row r="5" s="75" customFormat="1" ht="15" spans="1:2">
      <c r="A5" s="82" t="s">
        <v>5</v>
      </c>
      <c r="B5" s="84" t="s">
        <v>6</v>
      </c>
    </row>
    <row r="6" s="75" customFormat="1" ht="15" spans="1:2">
      <c r="A6" s="82" t="s">
        <v>7</v>
      </c>
      <c r="B6" s="84" t="s">
        <v>8</v>
      </c>
    </row>
    <row r="7" s="75" customFormat="1" ht="14.25" spans="1:2">
      <c r="A7" s="78"/>
      <c r="B7" s="85"/>
    </row>
    <row r="8" s="75" customFormat="1" ht="15.75" spans="1:2">
      <c r="A8" s="80" t="s">
        <v>9</v>
      </c>
      <c r="B8" s="86"/>
    </row>
    <row r="9" s="75" customFormat="1" ht="14.25" spans="1:2">
      <c r="A9" s="87" t="s">
        <v>10</v>
      </c>
      <c r="B9" s="88" t="s">
        <v>11</v>
      </c>
    </row>
    <row r="10" s="75" customFormat="1" ht="14.25" spans="1:2">
      <c r="A10" s="87" t="s">
        <v>12</v>
      </c>
      <c r="B10" s="88" t="s">
        <v>13</v>
      </c>
    </row>
    <row r="11" s="75" customFormat="1" ht="14.25" spans="1:2">
      <c r="A11" s="87" t="s">
        <v>14</v>
      </c>
      <c r="B11" s="88" t="s">
        <v>15</v>
      </c>
    </row>
    <row r="12" s="75" customFormat="1" ht="14.25" spans="1:2">
      <c r="A12" s="87" t="s">
        <v>16</v>
      </c>
      <c r="B12" s="88">
        <v>15801778313</v>
      </c>
    </row>
    <row r="13" s="75" customFormat="1" ht="14.25" spans="1:2">
      <c r="A13" s="87" t="s">
        <v>17</v>
      </c>
      <c r="B13" s="88" t="s">
        <v>18</v>
      </c>
    </row>
    <row r="14" s="75" customFormat="1" ht="14.25" spans="1:2">
      <c r="A14" s="87" t="s">
        <v>19</v>
      </c>
      <c r="B14" s="89" t="s">
        <v>20</v>
      </c>
    </row>
    <row r="15" s="75" customFormat="1" ht="15" spans="1:2">
      <c r="A15" s="90"/>
      <c r="B15" s="91"/>
    </row>
    <row r="16" s="75" customFormat="1" ht="33" customHeight="1" spans="1:2">
      <c r="A16" s="80" t="s">
        <v>21</v>
      </c>
      <c r="B16" s="92"/>
    </row>
    <row r="17" s="75" customFormat="1" ht="14.25" spans="1:2">
      <c r="A17" s="93" t="s">
        <v>22</v>
      </c>
      <c r="B17" s="78">
        <f>Detail!H2</f>
        <v>151240</v>
      </c>
    </row>
    <row r="18" s="75" customFormat="1" ht="15.75" spans="1:2">
      <c r="A18" s="80" t="s">
        <v>23</v>
      </c>
      <c r="B18" s="94">
        <f>B17</f>
        <v>151240</v>
      </c>
    </row>
    <row r="19" s="75" customFormat="1" ht="15.75" spans="1:2">
      <c r="A19" s="80" t="s">
        <v>24</v>
      </c>
      <c r="B19" s="94">
        <f>B18*0.7</f>
        <v>105868</v>
      </c>
    </row>
    <row r="20" s="75" customFormat="1" ht="15.75" spans="1:2">
      <c r="A20" s="80" t="s">
        <v>25</v>
      </c>
      <c r="B20" s="94">
        <f>B18*0.3</f>
        <v>45372</v>
      </c>
    </row>
    <row r="21" s="75" customFormat="1" ht="14.25" spans="1:2">
      <c r="A21" s="78"/>
      <c r="B21" s="95"/>
    </row>
    <row r="22" s="75" customFormat="1" ht="15.75" spans="1:2">
      <c r="A22" s="96" t="s">
        <v>26</v>
      </c>
      <c r="B22" s="94">
        <f>B18*0.06</f>
        <v>9074.4</v>
      </c>
    </row>
    <row r="23" s="75" customFormat="1" ht="15.75" spans="1:2">
      <c r="A23" s="80" t="s">
        <v>27</v>
      </c>
      <c r="B23" s="97">
        <f>B18+B22</f>
        <v>160314.4</v>
      </c>
    </row>
    <row r="24" s="75" customFormat="1" ht="15.75" spans="1:2">
      <c r="A24" s="80" t="s">
        <v>28</v>
      </c>
      <c r="B24" s="97">
        <f>B23*0.7</f>
        <v>112220.08</v>
      </c>
    </row>
    <row r="25" s="75" customFormat="1" ht="15.75" spans="1:2">
      <c r="A25" s="80" t="s">
        <v>29</v>
      </c>
      <c r="B25" s="97">
        <f>B23*0.3</f>
        <v>48094.32</v>
      </c>
    </row>
    <row r="26" s="75" customFormat="1" ht="14.25" spans="1:2">
      <c r="A26" s="98"/>
      <c r="B26" s="99"/>
    </row>
    <row r="27" s="75" customFormat="1" ht="14.25" spans="1:2">
      <c r="A27" s="100" t="s">
        <v>30</v>
      </c>
      <c r="B27" s="101"/>
    </row>
    <row r="28" s="75" customFormat="1" ht="14.25" spans="1:2">
      <c r="A28" s="102" t="s">
        <v>31</v>
      </c>
      <c r="B28" s="103"/>
    </row>
    <row r="29" s="75" customFormat="1" ht="14.25" spans="1:2">
      <c r="A29" s="76"/>
      <c r="B29" s="104"/>
    </row>
    <row r="30" s="75" customFormat="1" ht="14.25" spans="1:2">
      <c r="A30" s="76"/>
      <c r="B30" s="105"/>
    </row>
  </sheetData>
  <mergeCells count="3">
    <mergeCell ref="A1:B1"/>
    <mergeCell ref="A27:B27"/>
    <mergeCell ref="A28:B28"/>
  </mergeCells>
  <hyperlinks>
    <hyperlink ref="B14" r:id="rId1" display="make@cct.cn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I154"/>
  <sheetViews>
    <sheetView tabSelected="1" zoomScale="82" zoomScaleNormal="82" zoomScalePageLayoutView="40" topLeftCell="E1" workbookViewId="0">
      <pane ySplit="3" topLeftCell="A96" activePane="bottomLeft" state="frozen"/>
      <selection/>
      <selection pane="bottomLeft" activeCell="H99" sqref="H99"/>
    </sheetView>
  </sheetViews>
  <sheetFormatPr defaultColWidth="46.875" defaultRowHeight="18.75"/>
  <cols>
    <col min="1" max="1" width="18.5" style="1" customWidth="1"/>
    <col min="2" max="2" width="58.125" style="2" customWidth="1"/>
    <col min="3" max="3" width="18.875" style="3" customWidth="1"/>
    <col min="4" max="4" width="21.125" style="3" customWidth="1"/>
    <col min="5" max="5" width="20.125" style="3" customWidth="1"/>
    <col min="6" max="6" width="8.5" style="3" customWidth="1"/>
    <col min="7" max="7" width="17" style="2" customWidth="1"/>
    <col min="8" max="8" width="20.5" style="4" customWidth="1"/>
    <col min="9" max="9" width="109.875" style="2" customWidth="1"/>
    <col min="10" max="31" width="9.375" style="2" customWidth="1"/>
    <col min="32" max="16384" width="46.875" style="2"/>
  </cols>
  <sheetData>
    <row r="1" ht="31.5" customHeight="1" spans="1:9">
      <c r="A1" s="5"/>
      <c r="B1" s="5"/>
      <c r="C1" s="5"/>
      <c r="D1" s="5"/>
      <c r="E1" s="5"/>
      <c r="F1" s="5"/>
      <c r="G1" s="5"/>
      <c r="H1" s="5"/>
      <c r="I1" s="5"/>
    </row>
    <row r="2" ht="31.5" customHeight="1" spans="1:9">
      <c r="A2" s="6"/>
      <c r="B2" s="7" t="s">
        <v>32</v>
      </c>
      <c r="C2" s="8"/>
      <c r="D2" s="8"/>
      <c r="E2" s="8"/>
      <c r="F2" s="8"/>
      <c r="G2" s="9"/>
      <c r="H2" s="10">
        <f>H13+H21+H39+H47+H59+H92+H102</f>
        <v>151240</v>
      </c>
      <c r="I2" s="47"/>
    </row>
    <row r="3" ht="17.1" customHeight="1" spans="1:9">
      <c r="A3" s="11" t="s">
        <v>33</v>
      </c>
      <c r="B3" s="11" t="s">
        <v>34</v>
      </c>
      <c r="C3" s="12" t="s">
        <v>35</v>
      </c>
      <c r="D3" s="12" t="s">
        <v>36</v>
      </c>
      <c r="E3" s="13" t="s">
        <v>37</v>
      </c>
      <c r="F3" s="13" t="s">
        <v>38</v>
      </c>
      <c r="G3" s="14" t="s">
        <v>39</v>
      </c>
      <c r="H3" s="14" t="s">
        <v>40</v>
      </c>
      <c r="I3" s="14" t="s">
        <v>41</v>
      </c>
    </row>
    <row r="4" ht="36.95" customHeight="1" outlineLevel="1" spans="1:9">
      <c r="A4" s="15"/>
      <c r="B4" s="16" t="s">
        <v>42</v>
      </c>
      <c r="C4" s="17"/>
      <c r="D4" s="17"/>
      <c r="E4" s="17"/>
      <c r="F4" s="17"/>
      <c r="G4" s="18"/>
      <c r="H4" s="19"/>
      <c r="I4" s="48"/>
    </row>
    <row r="5" ht="36.95" customHeight="1" outlineLevel="2" spans="1:9">
      <c r="A5" s="20"/>
      <c r="B5" s="21" t="s">
        <v>43</v>
      </c>
      <c r="C5" s="22"/>
      <c r="D5" s="22"/>
      <c r="E5" s="23"/>
      <c r="F5" s="22"/>
      <c r="G5" s="21"/>
      <c r="H5" s="24"/>
      <c r="I5" s="49"/>
    </row>
    <row r="6" ht="39" customHeight="1" outlineLevel="2" spans="1:9">
      <c r="A6" s="25" t="s">
        <v>44</v>
      </c>
      <c r="B6" s="26" t="s">
        <v>45</v>
      </c>
      <c r="C6" s="27" t="s">
        <v>46</v>
      </c>
      <c r="D6" s="28">
        <v>1</v>
      </c>
      <c r="E6" s="27">
        <v>1</v>
      </c>
      <c r="F6" s="27">
        <v>4</v>
      </c>
      <c r="G6" s="29">
        <v>1000</v>
      </c>
      <c r="H6" s="30">
        <f>D6*E6*F6*G6</f>
        <v>4000</v>
      </c>
      <c r="I6" s="50" t="s">
        <v>47</v>
      </c>
    </row>
    <row r="7" ht="36.95" customHeight="1" outlineLevel="2" spans="1:9">
      <c r="A7" s="25" t="s">
        <v>48</v>
      </c>
      <c r="B7" s="26" t="s">
        <v>49</v>
      </c>
      <c r="C7" s="27" t="s">
        <v>46</v>
      </c>
      <c r="D7" s="28">
        <v>1</v>
      </c>
      <c r="E7" s="27">
        <v>1</v>
      </c>
      <c r="F7" s="27">
        <v>4</v>
      </c>
      <c r="G7" s="29">
        <v>800</v>
      </c>
      <c r="H7" s="30">
        <f>D7*E7*F7*G7</f>
        <v>3200</v>
      </c>
      <c r="I7" s="50" t="s">
        <v>47</v>
      </c>
    </row>
    <row r="8" ht="36.95" customHeight="1" outlineLevel="1" spans="1:9">
      <c r="A8" s="31" t="s">
        <v>50</v>
      </c>
      <c r="B8" s="32" t="s">
        <v>51</v>
      </c>
      <c r="C8" s="33"/>
      <c r="D8" s="33"/>
      <c r="E8" s="34"/>
      <c r="F8" s="34"/>
      <c r="G8" s="35"/>
      <c r="H8" s="35">
        <f>SUM(H6:H7)</f>
        <v>7200</v>
      </c>
      <c r="I8" s="51"/>
    </row>
    <row r="9" ht="36.95" customHeight="1" outlineLevel="2" spans="1:9">
      <c r="A9" s="20"/>
      <c r="B9" s="21" t="s">
        <v>52</v>
      </c>
      <c r="C9" s="22"/>
      <c r="D9" s="22"/>
      <c r="E9" s="23"/>
      <c r="F9" s="22"/>
      <c r="G9" s="21"/>
      <c r="H9" s="24"/>
      <c r="I9" s="24"/>
    </row>
    <row r="10" ht="36.95" customHeight="1" outlineLevel="2" spans="1:9">
      <c r="A10" s="36" t="s">
        <v>53</v>
      </c>
      <c r="B10" s="26" t="s">
        <v>54</v>
      </c>
      <c r="C10" s="27" t="s">
        <v>46</v>
      </c>
      <c r="D10" s="28">
        <v>1</v>
      </c>
      <c r="E10" s="27">
        <v>1</v>
      </c>
      <c r="F10" s="27">
        <v>3</v>
      </c>
      <c r="G10" s="29">
        <v>600</v>
      </c>
      <c r="H10" s="30">
        <f>D10*E10*F10*G10</f>
        <v>1800</v>
      </c>
      <c r="I10" s="52" t="s">
        <v>55</v>
      </c>
    </row>
    <row r="11" ht="36.95" customHeight="1" outlineLevel="2" spans="1:9">
      <c r="A11" s="36" t="s">
        <v>56</v>
      </c>
      <c r="B11" s="26" t="s">
        <v>57</v>
      </c>
      <c r="C11" s="27" t="s">
        <v>46</v>
      </c>
      <c r="D11" s="28">
        <v>1</v>
      </c>
      <c r="E11" s="27">
        <v>3</v>
      </c>
      <c r="F11" s="27">
        <v>3</v>
      </c>
      <c r="G11" s="29">
        <v>600</v>
      </c>
      <c r="H11" s="30">
        <f t="shared" ref="H11" si="0">D11*E11*F11*G11</f>
        <v>5400</v>
      </c>
      <c r="I11" s="52" t="s">
        <v>55</v>
      </c>
    </row>
    <row r="12" ht="36.95" customHeight="1" outlineLevel="1" spans="1:9">
      <c r="A12" s="31" t="s">
        <v>58</v>
      </c>
      <c r="B12" s="32" t="s">
        <v>59</v>
      </c>
      <c r="C12" s="33"/>
      <c r="D12" s="33"/>
      <c r="E12" s="34"/>
      <c r="F12" s="34"/>
      <c r="G12" s="35"/>
      <c r="H12" s="35">
        <f>SUM(H10:H11)</f>
        <v>7200</v>
      </c>
      <c r="I12" s="51"/>
    </row>
    <row r="13" ht="36.95" customHeight="1" spans="1:9">
      <c r="A13" s="15" t="s">
        <v>60</v>
      </c>
      <c r="B13" s="16" t="s">
        <v>61</v>
      </c>
      <c r="C13" s="17"/>
      <c r="D13" s="17"/>
      <c r="E13" s="17"/>
      <c r="F13" s="17"/>
      <c r="G13" s="18"/>
      <c r="H13" s="19">
        <f>H8+H12</f>
        <v>14400</v>
      </c>
      <c r="I13" s="48"/>
    </row>
    <row r="14" ht="36.95" customHeight="1"/>
    <row r="15" ht="36.95" customHeight="1" outlineLevel="1" spans="1:9">
      <c r="A15" s="15"/>
      <c r="B15" s="16" t="s">
        <v>62</v>
      </c>
      <c r="C15" s="17"/>
      <c r="D15" s="17"/>
      <c r="E15" s="17"/>
      <c r="F15" s="17"/>
      <c r="G15" s="18"/>
      <c r="H15" s="19"/>
      <c r="I15" s="48"/>
    </row>
    <row r="16" ht="36.95" customHeight="1" outlineLevel="1" spans="1:9">
      <c r="A16" s="11" t="s">
        <v>33</v>
      </c>
      <c r="B16" s="11" t="s">
        <v>34</v>
      </c>
      <c r="C16" s="12" t="s">
        <v>35</v>
      </c>
      <c r="D16" s="12" t="s">
        <v>36</v>
      </c>
      <c r="E16" s="13" t="s">
        <v>37</v>
      </c>
      <c r="F16" s="13" t="s">
        <v>38</v>
      </c>
      <c r="G16" s="14" t="s">
        <v>39</v>
      </c>
      <c r="H16" s="14" t="s">
        <v>40</v>
      </c>
      <c r="I16" s="14" t="s">
        <v>63</v>
      </c>
    </row>
    <row r="17" ht="36.95" customHeight="1" outlineLevel="2" spans="1:9">
      <c r="A17" s="20"/>
      <c r="B17" s="21" t="s">
        <v>64</v>
      </c>
      <c r="C17" s="22"/>
      <c r="D17" s="22"/>
      <c r="E17" s="23"/>
      <c r="F17" s="22"/>
      <c r="G17" s="21"/>
      <c r="H17" s="24"/>
      <c r="I17" s="49" t="s">
        <v>65</v>
      </c>
    </row>
    <row r="18" ht="36.95" customHeight="1" outlineLevel="2" spans="1:9">
      <c r="A18" s="25" t="s">
        <v>66</v>
      </c>
      <c r="B18" s="26" t="s">
        <v>67</v>
      </c>
      <c r="C18" s="27" t="s">
        <v>68</v>
      </c>
      <c r="D18" s="37">
        <v>1</v>
      </c>
      <c r="E18" s="27">
        <v>2</v>
      </c>
      <c r="F18" s="27">
        <v>2</v>
      </c>
      <c r="G18" s="38">
        <v>1500</v>
      </c>
      <c r="H18" s="39">
        <f>D18*E18*F18*G18</f>
        <v>6000</v>
      </c>
      <c r="I18" s="52" t="s">
        <v>69</v>
      </c>
    </row>
    <row r="19" ht="36.95" customHeight="1" outlineLevel="2" spans="1:9">
      <c r="A19" s="25" t="s">
        <v>70</v>
      </c>
      <c r="B19" s="26" t="s">
        <v>71</v>
      </c>
      <c r="C19" s="27" t="s">
        <v>68</v>
      </c>
      <c r="D19" s="37">
        <v>1</v>
      </c>
      <c r="E19" s="27">
        <v>2</v>
      </c>
      <c r="F19" s="27">
        <v>2</v>
      </c>
      <c r="G19" s="38">
        <v>450</v>
      </c>
      <c r="H19" s="39">
        <f>D19*E19*F19*G19</f>
        <v>1800</v>
      </c>
      <c r="I19" s="53" t="s">
        <v>72</v>
      </c>
    </row>
    <row r="20" ht="36.95" customHeight="1" outlineLevel="1" spans="1:9">
      <c r="A20" s="20" t="s">
        <v>73</v>
      </c>
      <c r="B20" s="21" t="s">
        <v>74</v>
      </c>
      <c r="C20" s="22"/>
      <c r="D20" s="22"/>
      <c r="E20" s="23"/>
      <c r="F20" s="22"/>
      <c r="G20" s="21"/>
      <c r="H20" s="24">
        <f>SUM(H18:H19)</f>
        <v>7800</v>
      </c>
      <c r="I20" s="53"/>
    </row>
    <row r="21" ht="36.95" customHeight="1" spans="1:9">
      <c r="A21" s="15" t="s">
        <v>75</v>
      </c>
      <c r="B21" s="16" t="s">
        <v>76</v>
      </c>
      <c r="C21" s="17"/>
      <c r="D21" s="17"/>
      <c r="E21" s="17"/>
      <c r="F21" s="17"/>
      <c r="G21" s="18"/>
      <c r="H21" s="18">
        <f>H20</f>
        <v>7800</v>
      </c>
      <c r="I21" s="48"/>
    </row>
    <row r="22" ht="36.95" customHeight="1"/>
    <row r="23" ht="36.95" customHeight="1" outlineLevel="1" spans="1:9">
      <c r="A23" s="15"/>
      <c r="B23" s="16" t="s">
        <v>77</v>
      </c>
      <c r="C23" s="17"/>
      <c r="D23" s="17"/>
      <c r="E23" s="17"/>
      <c r="F23" s="17"/>
      <c r="G23" s="18"/>
      <c r="H23" s="19"/>
      <c r="I23" s="48"/>
    </row>
    <row r="24" ht="36.95" customHeight="1" outlineLevel="1" spans="1:9">
      <c r="A24" s="11" t="s">
        <v>33</v>
      </c>
      <c r="B24" s="11" t="s">
        <v>34</v>
      </c>
      <c r="C24" s="12" t="s">
        <v>35</v>
      </c>
      <c r="D24" s="12" t="s">
        <v>36</v>
      </c>
      <c r="E24" s="13" t="s">
        <v>37</v>
      </c>
      <c r="F24" s="13" t="s">
        <v>38</v>
      </c>
      <c r="G24" s="14" t="s">
        <v>39</v>
      </c>
      <c r="H24" s="14" t="s">
        <v>40</v>
      </c>
      <c r="I24" s="14" t="s">
        <v>78</v>
      </c>
    </row>
    <row r="25" ht="36.95" customHeight="1" outlineLevel="2" spans="1:9">
      <c r="A25" s="20"/>
      <c r="B25" s="21" t="s">
        <v>79</v>
      </c>
      <c r="C25" s="22"/>
      <c r="D25" s="22"/>
      <c r="E25" s="23"/>
      <c r="F25" s="22"/>
      <c r="G25" s="21"/>
      <c r="H25" s="24"/>
      <c r="I25" s="49"/>
    </row>
    <row r="26" ht="36.95" customHeight="1" outlineLevel="2" spans="1:9">
      <c r="A26" s="25"/>
      <c r="B26" s="26"/>
      <c r="C26" s="27"/>
      <c r="D26" s="28"/>
      <c r="E26" s="40"/>
      <c r="F26" s="27"/>
      <c r="G26" s="38"/>
      <c r="H26" s="39"/>
      <c r="I26" s="54"/>
    </row>
    <row r="27" ht="36.95" customHeight="1" outlineLevel="1" spans="1:9">
      <c r="A27" s="31" t="s">
        <v>80</v>
      </c>
      <c r="B27" s="32" t="s">
        <v>81</v>
      </c>
      <c r="C27" s="33"/>
      <c r="D27" s="33"/>
      <c r="E27" s="34"/>
      <c r="F27" s="34"/>
      <c r="G27" s="35"/>
      <c r="H27" s="35">
        <f>SUM(H26:H26)</f>
        <v>0</v>
      </c>
      <c r="I27" s="51"/>
    </row>
    <row r="28" ht="36.95" customHeight="1" outlineLevel="2" spans="1:9">
      <c r="A28" s="20"/>
      <c r="B28" s="21" t="s">
        <v>82</v>
      </c>
      <c r="C28" s="22"/>
      <c r="D28" s="22"/>
      <c r="E28" s="23"/>
      <c r="F28" s="22"/>
      <c r="G28" s="14" t="s">
        <v>39</v>
      </c>
      <c r="H28" s="24"/>
      <c r="I28" s="49"/>
    </row>
    <row r="29" ht="36.95" customHeight="1" outlineLevel="2" spans="1:9">
      <c r="A29" s="25" t="s">
        <v>83</v>
      </c>
      <c r="B29" s="26" t="s">
        <v>84</v>
      </c>
      <c r="C29" s="27" t="s">
        <v>68</v>
      </c>
      <c r="D29" s="28">
        <v>1</v>
      </c>
      <c r="E29" s="27">
        <v>1</v>
      </c>
      <c r="F29" s="27">
        <v>1</v>
      </c>
      <c r="G29" s="38">
        <v>350</v>
      </c>
      <c r="H29" s="39">
        <f>D29*E29*F29*G29</f>
        <v>350</v>
      </c>
      <c r="I29" s="54" t="s">
        <v>85</v>
      </c>
    </row>
    <row r="30" ht="36.95" customHeight="1" outlineLevel="2" spans="1:9">
      <c r="A30" s="25" t="s">
        <v>86</v>
      </c>
      <c r="B30" s="26" t="s">
        <v>87</v>
      </c>
      <c r="C30" s="27" t="s">
        <v>68</v>
      </c>
      <c r="D30" s="28">
        <v>1</v>
      </c>
      <c r="E30" s="27">
        <v>10</v>
      </c>
      <c r="F30" s="27">
        <v>1</v>
      </c>
      <c r="G30" s="38">
        <v>15</v>
      </c>
      <c r="H30" s="39">
        <f>D30*E30*F30*G30</f>
        <v>150</v>
      </c>
      <c r="I30" s="42" t="s">
        <v>88</v>
      </c>
    </row>
    <row r="31" ht="36.95" customHeight="1" outlineLevel="2" spans="1:9">
      <c r="A31" s="25" t="s">
        <v>89</v>
      </c>
      <c r="B31" s="26" t="s">
        <v>90</v>
      </c>
      <c r="C31" s="27" t="s">
        <v>68</v>
      </c>
      <c r="D31" s="28">
        <v>1</v>
      </c>
      <c r="E31" s="27">
        <v>1</v>
      </c>
      <c r="F31" s="27">
        <v>1</v>
      </c>
      <c r="G31" s="38">
        <v>1000</v>
      </c>
      <c r="H31" s="39">
        <f>D31*E31*F31*G31</f>
        <v>1000</v>
      </c>
      <c r="I31" s="55" t="s">
        <v>91</v>
      </c>
    </row>
    <row r="32" ht="36.95" customHeight="1" outlineLevel="2" spans="1:9">
      <c r="A32" s="25" t="s">
        <v>92</v>
      </c>
      <c r="B32" s="26" t="s">
        <v>93</v>
      </c>
      <c r="C32" s="27" t="s">
        <v>68</v>
      </c>
      <c r="D32" s="28">
        <v>1</v>
      </c>
      <c r="E32" s="27">
        <v>8</v>
      </c>
      <c r="F32" s="27">
        <v>1</v>
      </c>
      <c r="G32" s="38">
        <v>800</v>
      </c>
      <c r="H32" s="39">
        <f t="shared" ref="H32:H37" si="1">D32*E32*F32*G32</f>
        <v>6400</v>
      </c>
      <c r="I32" s="42" t="s">
        <v>94</v>
      </c>
    </row>
    <row r="33" ht="36.95" customHeight="1" outlineLevel="2" spans="1:9">
      <c r="A33" s="25" t="s">
        <v>95</v>
      </c>
      <c r="B33" s="26" t="s">
        <v>96</v>
      </c>
      <c r="C33" s="27" t="s">
        <v>68</v>
      </c>
      <c r="D33" s="28">
        <v>1</v>
      </c>
      <c r="E33" s="27">
        <v>1</v>
      </c>
      <c r="F33" s="27">
        <v>1</v>
      </c>
      <c r="G33" s="38">
        <v>3000</v>
      </c>
      <c r="H33" s="39">
        <f t="shared" si="1"/>
        <v>3000</v>
      </c>
      <c r="I33" s="42" t="s">
        <v>97</v>
      </c>
    </row>
    <row r="34" ht="36.95" customHeight="1" outlineLevel="2" spans="1:9">
      <c r="A34" s="25" t="s">
        <v>98</v>
      </c>
      <c r="B34" s="26" t="s">
        <v>99</v>
      </c>
      <c r="C34" s="27" t="s">
        <v>68</v>
      </c>
      <c r="D34" s="28">
        <v>1</v>
      </c>
      <c r="E34" s="27">
        <v>5</v>
      </c>
      <c r="F34" s="27">
        <v>1</v>
      </c>
      <c r="G34" s="38">
        <v>500</v>
      </c>
      <c r="H34" s="39">
        <f t="shared" si="1"/>
        <v>2500</v>
      </c>
      <c r="I34" s="42" t="s">
        <v>100</v>
      </c>
    </row>
    <row r="35" ht="36.95" customHeight="1" outlineLevel="2" spans="1:9">
      <c r="A35" s="25" t="s">
        <v>101</v>
      </c>
      <c r="B35" s="26" t="s">
        <v>102</v>
      </c>
      <c r="C35" s="27" t="s">
        <v>68</v>
      </c>
      <c r="D35" s="28">
        <v>1</v>
      </c>
      <c r="E35" s="27">
        <v>30</v>
      </c>
      <c r="F35" s="27">
        <v>1</v>
      </c>
      <c r="G35" s="38">
        <v>5</v>
      </c>
      <c r="H35" s="39">
        <f t="shared" si="1"/>
        <v>150</v>
      </c>
      <c r="I35" s="42" t="s">
        <v>103</v>
      </c>
    </row>
    <row r="36" ht="36.95" customHeight="1" outlineLevel="2" spans="1:9">
      <c r="A36" s="25" t="s">
        <v>104</v>
      </c>
      <c r="B36" s="26" t="s">
        <v>105</v>
      </c>
      <c r="C36" s="27" t="s">
        <v>68</v>
      </c>
      <c r="D36" s="28">
        <v>1</v>
      </c>
      <c r="E36" s="27">
        <v>1</v>
      </c>
      <c r="F36" s="27">
        <v>1</v>
      </c>
      <c r="G36" s="38">
        <v>150</v>
      </c>
      <c r="H36" s="39">
        <f t="shared" si="1"/>
        <v>150</v>
      </c>
      <c r="I36" s="56" t="s">
        <v>106</v>
      </c>
    </row>
    <row r="37" ht="36.95" customHeight="1" outlineLevel="2" spans="1:9">
      <c r="A37" s="25" t="s">
        <v>107</v>
      </c>
      <c r="B37" s="26" t="s">
        <v>108</v>
      </c>
      <c r="C37" s="27" t="s">
        <v>68</v>
      </c>
      <c r="D37" s="28">
        <v>1</v>
      </c>
      <c r="E37" s="27">
        <v>8</v>
      </c>
      <c r="F37" s="27">
        <v>1</v>
      </c>
      <c r="G37" s="38">
        <v>80</v>
      </c>
      <c r="H37" s="39">
        <f t="shared" si="1"/>
        <v>640</v>
      </c>
      <c r="I37" s="42" t="s">
        <v>109</v>
      </c>
    </row>
    <row r="38" ht="36.95" customHeight="1" outlineLevel="1" spans="1:9">
      <c r="A38" s="31" t="s">
        <v>110</v>
      </c>
      <c r="B38" s="21" t="s">
        <v>111</v>
      </c>
      <c r="C38" s="22"/>
      <c r="D38" s="22"/>
      <c r="E38" s="23"/>
      <c r="F38" s="22"/>
      <c r="G38" s="21"/>
      <c r="H38" s="24">
        <f>SUM(H29:H37)</f>
        <v>14340</v>
      </c>
      <c r="I38" s="49"/>
    </row>
    <row r="39" ht="36.95" customHeight="1" outlineLevel="2" spans="1:9">
      <c r="A39" s="15" t="s">
        <v>112</v>
      </c>
      <c r="B39" s="16" t="s">
        <v>113</v>
      </c>
      <c r="C39" s="17"/>
      <c r="D39" s="17"/>
      <c r="E39" s="17"/>
      <c r="F39" s="17"/>
      <c r="G39" s="18"/>
      <c r="H39" s="18">
        <f>H38+H27</f>
        <v>14340</v>
      </c>
      <c r="I39" s="18"/>
    </row>
    <row r="40" ht="36.95" customHeight="1" outlineLevel="2"/>
    <row r="41" ht="36.95" customHeight="1" outlineLevel="2" spans="1:9">
      <c r="A41" s="15"/>
      <c r="B41" s="16" t="s">
        <v>114</v>
      </c>
      <c r="C41" s="17"/>
      <c r="D41" s="17"/>
      <c r="E41" s="17"/>
      <c r="F41" s="17"/>
      <c r="G41" s="18"/>
      <c r="H41" s="19"/>
      <c r="I41" s="48"/>
    </row>
    <row r="42" ht="36.95" customHeight="1" outlineLevel="2" spans="1:9">
      <c r="A42" s="11"/>
      <c r="B42" s="11" t="s">
        <v>34</v>
      </c>
      <c r="C42" s="12" t="s">
        <v>35</v>
      </c>
      <c r="D42" s="12" t="s">
        <v>36</v>
      </c>
      <c r="E42" s="13" t="s">
        <v>37</v>
      </c>
      <c r="F42" s="13" t="s">
        <v>38</v>
      </c>
      <c r="G42" s="14" t="s">
        <v>39</v>
      </c>
      <c r="H42" s="14" t="s">
        <v>40</v>
      </c>
      <c r="I42" s="14" t="s">
        <v>63</v>
      </c>
    </row>
    <row r="43" ht="36.95" customHeight="1" outlineLevel="2" spans="1:9">
      <c r="A43" s="36" t="s">
        <v>115</v>
      </c>
      <c r="B43" s="26" t="s">
        <v>116</v>
      </c>
      <c r="C43" s="27" t="s">
        <v>46</v>
      </c>
      <c r="D43" s="28">
        <v>1</v>
      </c>
      <c r="E43" s="27">
        <v>1</v>
      </c>
      <c r="F43" s="27">
        <v>2</v>
      </c>
      <c r="G43" s="29">
        <v>800</v>
      </c>
      <c r="H43" s="39">
        <f t="shared" ref="H43:H44" si="2">D43*E43*F43*G43</f>
        <v>1600</v>
      </c>
      <c r="I43" s="53" t="s">
        <v>117</v>
      </c>
    </row>
    <row r="44" ht="36.95" customHeight="1" outlineLevel="2" spans="1:9">
      <c r="A44" s="36" t="s">
        <v>118</v>
      </c>
      <c r="B44" s="26" t="s">
        <v>116</v>
      </c>
      <c r="C44" s="27" t="s">
        <v>46</v>
      </c>
      <c r="D44" s="28">
        <v>1</v>
      </c>
      <c r="E44" s="27">
        <v>5</v>
      </c>
      <c r="F44" s="27">
        <v>1</v>
      </c>
      <c r="G44" s="41">
        <v>600</v>
      </c>
      <c r="H44" s="39">
        <f t="shared" si="2"/>
        <v>3000</v>
      </c>
      <c r="I44" s="53" t="s">
        <v>119</v>
      </c>
    </row>
    <row r="45" ht="36.95" customHeight="1" outlineLevel="2" spans="1:9">
      <c r="A45" s="26"/>
      <c r="B45" s="26"/>
      <c r="C45" s="27"/>
      <c r="D45" s="28"/>
      <c r="E45" s="27"/>
      <c r="F45" s="27"/>
      <c r="G45" s="38"/>
      <c r="H45" s="39"/>
      <c r="I45" s="42"/>
    </row>
    <row r="46" ht="36.95" customHeight="1" outlineLevel="2" spans="1:9">
      <c r="A46" s="31" t="s">
        <v>120</v>
      </c>
      <c r="B46" s="32" t="s">
        <v>121</v>
      </c>
      <c r="C46" s="33"/>
      <c r="D46" s="33"/>
      <c r="E46" s="34"/>
      <c r="F46" s="34"/>
      <c r="G46" s="35"/>
      <c r="H46" s="35">
        <f>SUM(H43:H45)</f>
        <v>4600</v>
      </c>
      <c r="I46" s="51"/>
    </row>
    <row r="47" ht="36.95" customHeight="1" outlineLevel="2" spans="1:9">
      <c r="A47" s="15" t="s">
        <v>122</v>
      </c>
      <c r="B47" s="16" t="s">
        <v>123</v>
      </c>
      <c r="C47" s="17"/>
      <c r="D47" s="17"/>
      <c r="E47" s="17"/>
      <c r="F47" s="17"/>
      <c r="G47" s="18"/>
      <c r="H47" s="19">
        <f>H46</f>
        <v>4600</v>
      </c>
      <c r="I47" s="48"/>
    </row>
    <row r="48" ht="36.95" customHeight="1" outlineLevel="2"/>
    <row r="49" ht="36.95" customHeight="1" outlineLevel="2" spans="1:9">
      <c r="A49" s="15"/>
      <c r="B49" s="16" t="s">
        <v>124</v>
      </c>
      <c r="C49" s="17"/>
      <c r="D49" s="17"/>
      <c r="E49" s="17"/>
      <c r="F49" s="17"/>
      <c r="G49" s="18"/>
      <c r="H49" s="19"/>
      <c r="I49" s="48" t="s">
        <v>125</v>
      </c>
    </row>
    <row r="50" ht="36.95" customHeight="1" outlineLevel="2" spans="1:9">
      <c r="A50" s="11"/>
      <c r="B50" s="11" t="s">
        <v>34</v>
      </c>
      <c r="C50" s="12" t="s">
        <v>35</v>
      </c>
      <c r="D50" s="12" t="s">
        <v>36</v>
      </c>
      <c r="E50" s="13" t="s">
        <v>37</v>
      </c>
      <c r="F50" s="13" t="s">
        <v>38</v>
      </c>
      <c r="G50" s="14" t="s">
        <v>39</v>
      </c>
      <c r="H50" s="14" t="s">
        <v>40</v>
      </c>
      <c r="I50" s="14" t="s">
        <v>126</v>
      </c>
    </row>
    <row r="51" ht="36.95" customHeight="1" spans="1:9">
      <c r="A51" s="25" t="s">
        <v>127</v>
      </c>
      <c r="B51" s="42" t="s">
        <v>128</v>
      </c>
      <c r="C51" s="43" t="s">
        <v>68</v>
      </c>
      <c r="D51" s="28">
        <v>1</v>
      </c>
      <c r="E51" s="27">
        <v>19</v>
      </c>
      <c r="F51" s="27">
        <v>1</v>
      </c>
      <c r="G51" s="38">
        <v>300</v>
      </c>
      <c r="H51" s="39">
        <f>D51*E51*F51*G51</f>
        <v>5700</v>
      </c>
      <c r="I51" s="42" t="s">
        <v>129</v>
      </c>
    </row>
    <row r="52" ht="36.95" customHeight="1" spans="1:9">
      <c r="A52" s="25" t="s">
        <v>130</v>
      </c>
      <c r="B52" s="42" t="s">
        <v>131</v>
      </c>
      <c r="C52" s="43" t="s">
        <v>68</v>
      </c>
      <c r="D52" s="28">
        <v>1</v>
      </c>
      <c r="E52" s="27">
        <v>190</v>
      </c>
      <c r="F52" s="27">
        <v>1</v>
      </c>
      <c r="G52" s="38">
        <v>15</v>
      </c>
      <c r="H52" s="39">
        <f t="shared" ref="H52:H57" si="3">D52*E52*F52*G52</f>
        <v>2850</v>
      </c>
      <c r="I52" s="42" t="s">
        <v>132</v>
      </c>
    </row>
    <row r="53" ht="36.95" customHeight="1" spans="1:9">
      <c r="A53" s="25" t="s">
        <v>133</v>
      </c>
      <c r="B53" s="42" t="s">
        <v>134</v>
      </c>
      <c r="C53" s="43" t="s">
        <v>68</v>
      </c>
      <c r="D53" s="28">
        <v>1</v>
      </c>
      <c r="E53" s="27">
        <v>51</v>
      </c>
      <c r="F53" s="27">
        <v>1</v>
      </c>
      <c r="G53" s="29">
        <v>80</v>
      </c>
      <c r="H53" s="39">
        <f t="shared" si="3"/>
        <v>4080</v>
      </c>
      <c r="I53" s="42" t="s">
        <v>135</v>
      </c>
    </row>
    <row r="54" ht="36.95" customHeight="1" spans="1:9">
      <c r="A54" s="25" t="s">
        <v>136</v>
      </c>
      <c r="B54" s="42" t="s">
        <v>137</v>
      </c>
      <c r="C54" s="43" t="s">
        <v>68</v>
      </c>
      <c r="D54" s="28">
        <v>1</v>
      </c>
      <c r="E54" s="27">
        <v>31</v>
      </c>
      <c r="F54" s="27">
        <v>1</v>
      </c>
      <c r="G54" s="38">
        <v>300</v>
      </c>
      <c r="H54" s="39">
        <f t="shared" si="3"/>
        <v>9300</v>
      </c>
      <c r="I54" s="42" t="s">
        <v>138</v>
      </c>
    </row>
    <row r="55" ht="36.95" customHeight="1" spans="1:9">
      <c r="A55" s="25" t="s">
        <v>139</v>
      </c>
      <c r="B55" s="42" t="s">
        <v>140</v>
      </c>
      <c r="C55" s="43" t="s">
        <v>68</v>
      </c>
      <c r="D55" s="28">
        <v>2</v>
      </c>
      <c r="E55" s="27">
        <v>31</v>
      </c>
      <c r="F55" s="27">
        <v>1</v>
      </c>
      <c r="G55" s="38">
        <v>80</v>
      </c>
      <c r="H55" s="39">
        <f t="shared" si="3"/>
        <v>4960</v>
      </c>
      <c r="I55" s="42" t="s">
        <v>141</v>
      </c>
    </row>
    <row r="56" ht="36.95" customHeight="1" spans="1:9">
      <c r="A56" s="25" t="s">
        <v>142</v>
      </c>
      <c r="B56" s="42" t="s">
        <v>143</v>
      </c>
      <c r="C56" s="43" t="s">
        <v>68</v>
      </c>
      <c r="D56" s="28">
        <v>1</v>
      </c>
      <c r="E56" s="27">
        <v>360</v>
      </c>
      <c r="F56" s="27">
        <v>1</v>
      </c>
      <c r="G56" s="38">
        <v>25</v>
      </c>
      <c r="H56" s="39">
        <f t="shared" si="3"/>
        <v>9000</v>
      </c>
      <c r="I56" s="42" t="s">
        <v>144</v>
      </c>
    </row>
    <row r="57" ht="36.95" customHeight="1" outlineLevel="2" spans="1:9">
      <c r="A57" s="25" t="s">
        <v>145</v>
      </c>
      <c r="B57" s="44" t="s">
        <v>146</v>
      </c>
      <c r="C57" s="43" t="s">
        <v>68</v>
      </c>
      <c r="D57" s="45">
        <v>1</v>
      </c>
      <c r="E57" s="27">
        <v>2</v>
      </c>
      <c r="F57" s="27">
        <v>1</v>
      </c>
      <c r="G57" s="38">
        <v>2500</v>
      </c>
      <c r="H57" s="39">
        <f t="shared" si="3"/>
        <v>5000</v>
      </c>
      <c r="I57" s="42" t="s">
        <v>147</v>
      </c>
    </row>
    <row r="58" ht="36.95" customHeight="1" outlineLevel="2" spans="1:9">
      <c r="A58" s="31" t="s">
        <v>148</v>
      </c>
      <c r="B58" s="32" t="s">
        <v>149</v>
      </c>
      <c r="C58" s="33"/>
      <c r="D58" s="33"/>
      <c r="E58" s="34"/>
      <c r="F58" s="34"/>
      <c r="G58" s="35"/>
      <c r="H58" s="35">
        <f>SUM(H51:H57)</f>
        <v>40890</v>
      </c>
      <c r="I58" s="51"/>
    </row>
    <row r="59" ht="36.95" customHeight="1" outlineLevel="2" spans="1:9">
      <c r="A59" s="15" t="s">
        <v>150</v>
      </c>
      <c r="B59" s="16" t="s">
        <v>151</v>
      </c>
      <c r="C59" s="17"/>
      <c r="D59" s="17"/>
      <c r="E59" s="17"/>
      <c r="F59" s="17"/>
      <c r="G59" s="18"/>
      <c r="H59" s="18">
        <f>H58</f>
        <v>40890</v>
      </c>
      <c r="I59" s="48"/>
    </row>
    <row r="60" ht="36.95" customHeight="1" outlineLevel="2" spans="9:9">
      <c r="I60" s="54"/>
    </row>
    <row r="61" ht="36.95" customHeight="1" outlineLevel="2" spans="1:9">
      <c r="A61" s="15" t="s">
        <v>152</v>
      </c>
      <c r="B61" s="16" t="s">
        <v>153</v>
      </c>
      <c r="C61" s="17"/>
      <c r="D61" s="17"/>
      <c r="E61" s="17"/>
      <c r="F61" s="17"/>
      <c r="G61" s="18"/>
      <c r="H61" s="19"/>
      <c r="I61" s="19"/>
    </row>
    <row r="62" ht="36.95" customHeight="1" outlineLevel="2" spans="1:9">
      <c r="A62" s="11" t="s">
        <v>154</v>
      </c>
      <c r="B62" s="11" t="s">
        <v>153</v>
      </c>
      <c r="C62" s="12" t="s">
        <v>35</v>
      </c>
      <c r="D62" s="12" t="s">
        <v>36</v>
      </c>
      <c r="E62" s="13" t="s">
        <v>37</v>
      </c>
      <c r="F62" s="13" t="s">
        <v>38</v>
      </c>
      <c r="G62" s="14" t="s">
        <v>39</v>
      </c>
      <c r="H62" s="14" t="s">
        <v>40</v>
      </c>
      <c r="I62" s="14" t="s">
        <v>63</v>
      </c>
    </row>
    <row r="63" ht="42" customHeight="1" outlineLevel="2" spans="1:9">
      <c r="A63" s="46" t="s">
        <v>155</v>
      </c>
      <c r="B63" s="44" t="s">
        <v>156</v>
      </c>
      <c r="C63" s="43" t="s">
        <v>68</v>
      </c>
      <c r="D63" s="28">
        <v>2</v>
      </c>
      <c r="E63" s="27">
        <v>14</v>
      </c>
      <c r="F63" s="27">
        <v>1</v>
      </c>
      <c r="G63" s="41">
        <v>220</v>
      </c>
      <c r="H63" s="39">
        <f>D63*E63*F63*G63</f>
        <v>6160</v>
      </c>
      <c r="I63" s="42" t="s">
        <v>157</v>
      </c>
    </row>
    <row r="64" ht="36.95" customHeight="1" outlineLevel="2" spans="1:9">
      <c r="A64" s="46" t="s">
        <v>158</v>
      </c>
      <c r="B64" s="44" t="s">
        <v>159</v>
      </c>
      <c r="C64" s="43" t="s">
        <v>68</v>
      </c>
      <c r="D64" s="28">
        <v>1</v>
      </c>
      <c r="E64" s="27">
        <v>1</v>
      </c>
      <c r="F64" s="27">
        <v>1</v>
      </c>
      <c r="G64" s="38">
        <v>600</v>
      </c>
      <c r="H64" s="39">
        <f>D64*E64*F64*G64</f>
        <v>600</v>
      </c>
      <c r="I64" s="57" t="s">
        <v>160</v>
      </c>
    </row>
    <row r="65" ht="36.95" customHeight="1" outlineLevel="2" spans="1:9">
      <c r="A65" s="46" t="s">
        <v>161</v>
      </c>
      <c r="B65" s="44" t="s">
        <v>162</v>
      </c>
      <c r="C65" s="43" t="s">
        <v>68</v>
      </c>
      <c r="D65" s="28">
        <v>1</v>
      </c>
      <c r="E65" s="27">
        <v>1</v>
      </c>
      <c r="F65" s="27">
        <v>1</v>
      </c>
      <c r="G65" s="38">
        <v>1200</v>
      </c>
      <c r="H65" s="39">
        <f>D65*E65*F65*G65</f>
        <v>1200</v>
      </c>
      <c r="I65" s="57" t="s">
        <v>160</v>
      </c>
    </row>
    <row r="66" ht="36.95" customHeight="1" outlineLevel="2" spans="1:9">
      <c r="A66" s="46" t="s">
        <v>163</v>
      </c>
      <c r="B66" s="44" t="s">
        <v>164</v>
      </c>
      <c r="C66" s="43" t="s">
        <v>68</v>
      </c>
      <c r="D66" s="28">
        <v>1</v>
      </c>
      <c r="E66" s="27">
        <v>1</v>
      </c>
      <c r="F66" s="27">
        <v>1</v>
      </c>
      <c r="G66" s="38">
        <v>1500</v>
      </c>
      <c r="H66" s="39">
        <f t="shared" ref="H66:H72" si="4">D66*E66*F66*G66</f>
        <v>1500</v>
      </c>
      <c r="I66" s="57" t="s">
        <v>160</v>
      </c>
    </row>
    <row r="67" ht="36.95" customHeight="1" outlineLevel="2" spans="1:9">
      <c r="A67" s="46" t="s">
        <v>165</v>
      </c>
      <c r="B67" s="44" t="s">
        <v>166</v>
      </c>
      <c r="C67" s="43" t="s">
        <v>68</v>
      </c>
      <c r="D67" s="28">
        <v>1</v>
      </c>
      <c r="E67" s="27">
        <v>1</v>
      </c>
      <c r="F67" s="27">
        <v>1</v>
      </c>
      <c r="G67" s="38">
        <v>4000</v>
      </c>
      <c r="H67" s="39">
        <f t="shared" si="4"/>
        <v>4000</v>
      </c>
      <c r="I67" s="57" t="s">
        <v>160</v>
      </c>
    </row>
    <row r="68" ht="36.95" customHeight="1" outlineLevel="2" spans="1:9">
      <c r="A68" s="46" t="s">
        <v>167</v>
      </c>
      <c r="B68" s="44" t="s">
        <v>168</v>
      </c>
      <c r="C68" s="43" t="s">
        <v>68</v>
      </c>
      <c r="D68" s="28">
        <v>1</v>
      </c>
      <c r="E68" s="27">
        <v>1</v>
      </c>
      <c r="F68" s="27">
        <v>1</v>
      </c>
      <c r="G68" s="38">
        <v>300</v>
      </c>
      <c r="H68" s="39">
        <f t="shared" si="4"/>
        <v>300</v>
      </c>
      <c r="I68" s="57" t="s">
        <v>160</v>
      </c>
    </row>
    <row r="69" ht="36.95" customHeight="1" outlineLevel="2" spans="1:9">
      <c r="A69" s="46" t="s">
        <v>169</v>
      </c>
      <c r="B69" s="44" t="s">
        <v>170</v>
      </c>
      <c r="C69" s="43" t="s">
        <v>68</v>
      </c>
      <c r="D69" s="28">
        <v>1</v>
      </c>
      <c r="E69" s="27">
        <v>2</v>
      </c>
      <c r="F69" s="27">
        <v>1</v>
      </c>
      <c r="G69" s="38">
        <v>300</v>
      </c>
      <c r="H69" s="39">
        <f t="shared" si="4"/>
        <v>600</v>
      </c>
      <c r="I69" s="57" t="s">
        <v>160</v>
      </c>
    </row>
    <row r="70" ht="36.95" customHeight="1" outlineLevel="2" spans="1:9">
      <c r="A70" s="46" t="s">
        <v>171</v>
      </c>
      <c r="B70" s="44" t="s">
        <v>172</v>
      </c>
      <c r="C70" s="43" t="s">
        <v>68</v>
      </c>
      <c r="D70" s="28">
        <v>1</v>
      </c>
      <c r="E70" s="27">
        <v>1</v>
      </c>
      <c r="F70" s="27">
        <v>1</v>
      </c>
      <c r="G70" s="38">
        <v>500</v>
      </c>
      <c r="H70" s="39">
        <f t="shared" si="4"/>
        <v>500</v>
      </c>
      <c r="I70" s="57" t="s">
        <v>160</v>
      </c>
    </row>
    <row r="71" ht="36.95" customHeight="1" outlineLevel="2" spans="1:9">
      <c r="A71" s="46" t="s">
        <v>173</v>
      </c>
      <c r="B71" s="44" t="s">
        <v>174</v>
      </c>
      <c r="C71" s="43" t="s">
        <v>68</v>
      </c>
      <c r="D71" s="28">
        <v>1</v>
      </c>
      <c r="E71" s="27">
        <v>1</v>
      </c>
      <c r="F71" s="27">
        <v>1</v>
      </c>
      <c r="G71" s="38">
        <v>1000</v>
      </c>
      <c r="H71" s="39">
        <f t="shared" si="4"/>
        <v>1000</v>
      </c>
      <c r="I71" s="57" t="s">
        <v>160</v>
      </c>
    </row>
    <row r="72" ht="36.95" customHeight="1" outlineLevel="2" spans="1:9">
      <c r="A72" s="46" t="s">
        <v>175</v>
      </c>
      <c r="B72" s="44" t="s">
        <v>176</v>
      </c>
      <c r="C72" s="43" t="s">
        <v>68</v>
      </c>
      <c r="D72" s="28">
        <v>1</v>
      </c>
      <c r="E72" s="27">
        <v>1</v>
      </c>
      <c r="F72" s="27">
        <v>1</v>
      </c>
      <c r="G72" s="41">
        <v>2200</v>
      </c>
      <c r="H72" s="39">
        <f t="shared" si="4"/>
        <v>2200</v>
      </c>
      <c r="I72" s="57" t="s">
        <v>160</v>
      </c>
    </row>
    <row r="73" ht="36.95" customHeight="1" outlineLevel="2" spans="1:9">
      <c r="A73" s="31" t="s">
        <v>177</v>
      </c>
      <c r="B73" s="32" t="s">
        <v>121</v>
      </c>
      <c r="C73" s="33"/>
      <c r="D73" s="33"/>
      <c r="E73" s="34"/>
      <c r="F73" s="34"/>
      <c r="G73" s="35"/>
      <c r="H73" s="35">
        <f>SUM(H63:H72)</f>
        <v>18060</v>
      </c>
      <c r="I73" s="51"/>
    </row>
    <row r="74" ht="36.95" customHeight="1" outlineLevel="2" spans="1:9">
      <c r="A74" s="11" t="s">
        <v>178</v>
      </c>
      <c r="B74" s="11" t="s">
        <v>179</v>
      </c>
      <c r="C74" s="12"/>
      <c r="D74" s="12"/>
      <c r="E74" s="13"/>
      <c r="F74" s="13"/>
      <c r="G74" s="14"/>
      <c r="H74" s="14"/>
      <c r="I74" s="14"/>
    </row>
    <row r="75" ht="36.95" customHeight="1" outlineLevel="2" spans="1:9">
      <c r="A75" s="46" t="s">
        <v>180</v>
      </c>
      <c r="B75" s="44" t="s">
        <v>181</v>
      </c>
      <c r="C75" s="43" t="s">
        <v>68</v>
      </c>
      <c r="D75" s="28">
        <v>1</v>
      </c>
      <c r="E75" s="27">
        <v>3</v>
      </c>
      <c r="F75" s="27">
        <v>1</v>
      </c>
      <c r="G75" s="38">
        <v>100</v>
      </c>
      <c r="H75" s="39">
        <f>D75*E75*F75*G75</f>
        <v>300</v>
      </c>
      <c r="I75" s="57" t="s">
        <v>160</v>
      </c>
    </row>
    <row r="76" ht="36.95" customHeight="1" outlineLevel="2" spans="1:9">
      <c r="A76" s="46" t="s">
        <v>182</v>
      </c>
      <c r="B76" s="44" t="s">
        <v>183</v>
      </c>
      <c r="C76" s="43" t="s">
        <v>68</v>
      </c>
      <c r="D76" s="28">
        <v>1</v>
      </c>
      <c r="E76" s="27">
        <v>4</v>
      </c>
      <c r="F76" s="27">
        <v>1</v>
      </c>
      <c r="G76" s="38">
        <v>700</v>
      </c>
      <c r="H76" s="39">
        <f t="shared" ref="H76:H83" si="5">D76*E76*F76*G76</f>
        <v>2800</v>
      </c>
      <c r="I76" s="57" t="s">
        <v>160</v>
      </c>
    </row>
    <row r="77" ht="36.95" customHeight="1" outlineLevel="2" spans="1:9">
      <c r="A77" s="46" t="s">
        <v>184</v>
      </c>
      <c r="B77" s="44" t="s">
        <v>185</v>
      </c>
      <c r="C77" s="43" t="s">
        <v>68</v>
      </c>
      <c r="D77" s="28">
        <v>1</v>
      </c>
      <c r="E77" s="27">
        <v>2</v>
      </c>
      <c r="F77" s="27">
        <v>1</v>
      </c>
      <c r="G77" s="38">
        <v>600</v>
      </c>
      <c r="H77" s="39">
        <f t="shared" si="5"/>
        <v>1200</v>
      </c>
      <c r="I77" s="57" t="s">
        <v>160</v>
      </c>
    </row>
    <row r="78" ht="36.95" customHeight="1" outlineLevel="2" spans="1:9">
      <c r="A78" s="46" t="s">
        <v>186</v>
      </c>
      <c r="B78" s="44" t="s">
        <v>187</v>
      </c>
      <c r="C78" s="43" t="s">
        <v>68</v>
      </c>
      <c r="D78" s="28">
        <v>1</v>
      </c>
      <c r="E78" s="27">
        <v>2</v>
      </c>
      <c r="F78" s="27">
        <v>1</v>
      </c>
      <c r="G78" s="38">
        <v>2000</v>
      </c>
      <c r="H78" s="39">
        <f t="shared" si="5"/>
        <v>4000</v>
      </c>
      <c r="I78" s="57" t="s">
        <v>160</v>
      </c>
    </row>
    <row r="79" ht="36.95" customHeight="1" outlineLevel="2" spans="1:9">
      <c r="A79" s="46" t="s">
        <v>188</v>
      </c>
      <c r="B79" s="44" t="s">
        <v>189</v>
      </c>
      <c r="C79" s="43" t="s">
        <v>68</v>
      </c>
      <c r="D79" s="28">
        <v>1</v>
      </c>
      <c r="E79" s="27">
        <v>2</v>
      </c>
      <c r="F79" s="27">
        <v>1</v>
      </c>
      <c r="G79" s="38">
        <v>600</v>
      </c>
      <c r="H79" s="39">
        <f t="shared" si="5"/>
        <v>1200</v>
      </c>
      <c r="I79" s="57" t="s">
        <v>160</v>
      </c>
    </row>
    <row r="80" ht="36.95" customHeight="1" outlineLevel="2" spans="1:9">
      <c r="A80" s="46" t="s">
        <v>190</v>
      </c>
      <c r="B80" s="44" t="s">
        <v>191</v>
      </c>
      <c r="C80" s="43" t="s">
        <v>68</v>
      </c>
      <c r="D80" s="28">
        <v>1</v>
      </c>
      <c r="E80" s="27">
        <v>1</v>
      </c>
      <c r="F80" s="27">
        <v>1</v>
      </c>
      <c r="G80" s="38">
        <v>700</v>
      </c>
      <c r="H80" s="39">
        <f t="shared" si="5"/>
        <v>700</v>
      </c>
      <c r="I80" s="57" t="s">
        <v>160</v>
      </c>
    </row>
    <row r="81" ht="36.95" customHeight="1" outlineLevel="2" spans="1:9">
      <c r="A81" s="46" t="s">
        <v>192</v>
      </c>
      <c r="B81" s="44" t="s">
        <v>193</v>
      </c>
      <c r="C81" s="43" t="s">
        <v>68</v>
      </c>
      <c r="D81" s="28">
        <v>1</v>
      </c>
      <c r="E81" s="27">
        <v>3</v>
      </c>
      <c r="F81" s="27">
        <v>1</v>
      </c>
      <c r="G81" s="38">
        <v>200</v>
      </c>
      <c r="H81" s="39">
        <f t="shared" si="5"/>
        <v>600</v>
      </c>
      <c r="I81" s="57" t="s">
        <v>160</v>
      </c>
    </row>
    <row r="82" ht="36.95" customHeight="1" outlineLevel="2" spans="1:9">
      <c r="A82" s="46" t="s">
        <v>194</v>
      </c>
      <c r="B82" s="44" t="s">
        <v>195</v>
      </c>
      <c r="C82" s="43" t="s">
        <v>68</v>
      </c>
      <c r="D82" s="28">
        <v>1</v>
      </c>
      <c r="E82" s="27">
        <v>10</v>
      </c>
      <c r="F82" s="27">
        <v>1</v>
      </c>
      <c r="G82" s="38">
        <v>50</v>
      </c>
      <c r="H82" s="39">
        <f t="shared" si="5"/>
        <v>500</v>
      </c>
      <c r="I82" s="57" t="s">
        <v>160</v>
      </c>
    </row>
    <row r="83" ht="36.95" customHeight="1" outlineLevel="2" spans="1:9">
      <c r="A83" s="46" t="s">
        <v>196</v>
      </c>
      <c r="B83" s="44" t="s">
        <v>197</v>
      </c>
      <c r="C83" s="43" t="s">
        <v>68</v>
      </c>
      <c r="D83" s="28">
        <v>1</v>
      </c>
      <c r="E83" s="27">
        <v>1</v>
      </c>
      <c r="F83" s="27">
        <v>1</v>
      </c>
      <c r="G83" s="38">
        <v>350</v>
      </c>
      <c r="H83" s="39">
        <f t="shared" si="5"/>
        <v>350</v>
      </c>
      <c r="I83" s="57" t="s">
        <v>160</v>
      </c>
    </row>
    <row r="84" ht="36.95" customHeight="1" outlineLevel="2" spans="1:9">
      <c r="A84" s="31" t="s">
        <v>198</v>
      </c>
      <c r="B84" s="32" t="s">
        <v>121</v>
      </c>
      <c r="C84" s="33"/>
      <c r="D84" s="33"/>
      <c r="E84" s="34"/>
      <c r="F84" s="34"/>
      <c r="G84" s="35"/>
      <c r="H84" s="35">
        <f>SUM(H75:H83)</f>
        <v>11650</v>
      </c>
      <c r="I84" s="51"/>
    </row>
    <row r="85" ht="36.95" customHeight="1" outlineLevel="2" spans="1:9">
      <c r="A85" s="11" t="s">
        <v>199</v>
      </c>
      <c r="B85" s="11" t="s">
        <v>200</v>
      </c>
      <c r="C85" s="12"/>
      <c r="D85" s="12"/>
      <c r="E85" s="13"/>
      <c r="F85" s="13"/>
      <c r="G85" s="14"/>
      <c r="H85" s="14"/>
      <c r="I85" s="14"/>
    </row>
    <row r="86" ht="36.95" customHeight="1" outlineLevel="2" spans="1:9">
      <c r="A86" s="46" t="s">
        <v>201</v>
      </c>
      <c r="B86" s="44" t="s">
        <v>202</v>
      </c>
      <c r="C86" s="43" t="s">
        <v>68</v>
      </c>
      <c r="D86" s="28">
        <v>1</v>
      </c>
      <c r="E86" s="27">
        <v>10</v>
      </c>
      <c r="F86" s="27">
        <v>1</v>
      </c>
      <c r="G86" s="38">
        <v>200</v>
      </c>
      <c r="H86" s="39">
        <f>D86*E86*F86*G86</f>
        <v>2000</v>
      </c>
      <c r="I86" s="42" t="s">
        <v>203</v>
      </c>
    </row>
    <row r="87" ht="36.95" customHeight="1" outlineLevel="2" spans="1:9">
      <c r="A87" s="46" t="s">
        <v>204</v>
      </c>
      <c r="B87" s="44" t="s">
        <v>205</v>
      </c>
      <c r="C87" s="43" t="s">
        <v>68</v>
      </c>
      <c r="D87" s="28">
        <v>1</v>
      </c>
      <c r="E87" s="27">
        <v>1</v>
      </c>
      <c r="F87" s="27">
        <v>1</v>
      </c>
      <c r="G87" s="38">
        <v>1400</v>
      </c>
      <c r="H87" s="39">
        <f t="shared" ref="H87:H89" si="6">D87*E87*F87*G87</f>
        <v>1400</v>
      </c>
      <c r="I87" s="42" t="s">
        <v>203</v>
      </c>
    </row>
    <row r="88" ht="36.95" customHeight="1" outlineLevel="2" spans="1:9">
      <c r="A88" s="46" t="s">
        <v>206</v>
      </c>
      <c r="B88" s="44" t="s">
        <v>207</v>
      </c>
      <c r="C88" s="43" t="s">
        <v>68</v>
      </c>
      <c r="D88" s="28">
        <v>1</v>
      </c>
      <c r="E88" s="27">
        <v>60</v>
      </c>
      <c r="F88" s="27">
        <v>1</v>
      </c>
      <c r="G88" s="38">
        <v>50</v>
      </c>
      <c r="H88" s="39">
        <f t="shared" si="6"/>
        <v>3000</v>
      </c>
      <c r="I88" s="42" t="s">
        <v>208</v>
      </c>
    </row>
    <row r="89" ht="36.95" customHeight="1" outlineLevel="2" spans="1:9">
      <c r="A89" s="46" t="s">
        <v>209</v>
      </c>
      <c r="B89" s="44" t="s">
        <v>210</v>
      </c>
      <c r="C89" s="43" t="s">
        <v>68</v>
      </c>
      <c r="D89" s="28">
        <v>1</v>
      </c>
      <c r="E89" s="27">
        <v>1</v>
      </c>
      <c r="F89" s="27">
        <v>1</v>
      </c>
      <c r="G89" s="38">
        <v>500</v>
      </c>
      <c r="H89" s="39">
        <f t="shared" si="6"/>
        <v>500</v>
      </c>
      <c r="I89" s="42" t="s">
        <v>203</v>
      </c>
    </row>
    <row r="90" ht="36.95" customHeight="1" outlineLevel="2" spans="1:9">
      <c r="A90" s="46" t="s">
        <v>211</v>
      </c>
      <c r="B90" s="44" t="s">
        <v>146</v>
      </c>
      <c r="C90" s="43" t="s">
        <v>68</v>
      </c>
      <c r="D90" s="28">
        <v>1</v>
      </c>
      <c r="E90" s="27">
        <v>2</v>
      </c>
      <c r="F90" s="27">
        <v>1</v>
      </c>
      <c r="G90" s="38">
        <v>1000</v>
      </c>
      <c r="H90" s="39">
        <f>E90*F90*G90*D90</f>
        <v>2000</v>
      </c>
      <c r="I90" s="42" t="s">
        <v>212</v>
      </c>
    </row>
    <row r="91" ht="36.95" customHeight="1" outlineLevel="2" spans="1:9">
      <c r="A91" s="31" t="s">
        <v>213</v>
      </c>
      <c r="B91" s="32" t="s">
        <v>121</v>
      </c>
      <c r="C91" s="33"/>
      <c r="D91" s="33"/>
      <c r="E91" s="34"/>
      <c r="F91" s="34"/>
      <c r="G91" s="35"/>
      <c r="H91" s="35">
        <f>SUM(H86:H90)</f>
        <v>8900</v>
      </c>
      <c r="I91" s="51"/>
    </row>
    <row r="92" ht="36.95" customHeight="1" outlineLevel="2" spans="1:9">
      <c r="A92" s="58" t="s">
        <v>214</v>
      </c>
      <c r="B92" s="59" t="s">
        <v>215</v>
      </c>
      <c r="C92" s="60"/>
      <c r="D92" s="60"/>
      <c r="E92" s="60"/>
      <c r="F92" s="60"/>
      <c r="G92" s="61"/>
      <c r="H92" s="61">
        <f>H73+H84+H91</f>
        <v>38610</v>
      </c>
      <c r="I92" s="48"/>
    </row>
    <row r="93" ht="36.95" customHeight="1" outlineLevel="2" spans="1:9">
      <c r="A93" s="62"/>
      <c r="B93" s="63"/>
      <c r="C93" s="64"/>
      <c r="D93" s="64"/>
      <c r="E93" s="64"/>
      <c r="F93" s="64"/>
      <c r="G93" s="65"/>
      <c r="H93" s="66"/>
      <c r="I93" s="73"/>
    </row>
    <row r="94" ht="36.95" customHeight="1" outlineLevel="1" spans="1:9">
      <c r="A94" s="67"/>
      <c r="B94" s="68" t="s">
        <v>216</v>
      </c>
      <c r="C94" s="69"/>
      <c r="D94" s="69"/>
      <c r="E94" s="69"/>
      <c r="F94" s="69"/>
      <c r="G94" s="70"/>
      <c r="H94" s="71"/>
      <c r="I94" s="19"/>
    </row>
    <row r="95" ht="36.95" customHeight="1" outlineLevel="2" spans="1:9">
      <c r="A95" s="11"/>
      <c r="B95" s="11" t="s">
        <v>34</v>
      </c>
      <c r="C95" s="12" t="s">
        <v>35</v>
      </c>
      <c r="D95" s="12" t="s">
        <v>36</v>
      </c>
      <c r="E95" s="13" t="s">
        <v>37</v>
      </c>
      <c r="F95" s="12" t="s">
        <v>38</v>
      </c>
      <c r="G95" s="14" t="s">
        <v>39</v>
      </c>
      <c r="H95" s="12" t="s">
        <v>40</v>
      </c>
      <c r="I95" s="14"/>
    </row>
    <row r="96" ht="36.95" customHeight="1" outlineLevel="2" spans="1:9">
      <c r="A96" s="31"/>
      <c r="B96" s="32" t="s">
        <v>217</v>
      </c>
      <c r="C96" s="33"/>
      <c r="D96" s="33"/>
      <c r="E96" s="34"/>
      <c r="F96" s="34"/>
      <c r="G96" s="35"/>
      <c r="H96" s="35"/>
      <c r="I96" s="51"/>
    </row>
    <row r="97" ht="36.95" customHeight="1" outlineLevel="2" spans="1:9">
      <c r="A97" s="36" t="s">
        <v>218</v>
      </c>
      <c r="B97" s="26" t="s">
        <v>219</v>
      </c>
      <c r="C97" s="27" t="s">
        <v>220</v>
      </c>
      <c r="D97" s="28">
        <v>1</v>
      </c>
      <c r="E97" s="72">
        <v>1</v>
      </c>
      <c r="F97" s="27">
        <v>2</v>
      </c>
      <c r="G97" s="38">
        <v>2800</v>
      </c>
      <c r="H97" s="39">
        <f>D97*E97*F97*G97</f>
        <v>5600</v>
      </c>
      <c r="I97" s="54" t="s">
        <v>221</v>
      </c>
    </row>
    <row r="98" ht="36.95" customHeight="1" outlineLevel="2" spans="1:9">
      <c r="A98" s="36" t="s">
        <v>222</v>
      </c>
      <c r="B98" s="26" t="s">
        <v>223</v>
      </c>
      <c r="C98" s="27" t="s">
        <v>220</v>
      </c>
      <c r="D98" s="28">
        <v>1</v>
      </c>
      <c r="E98" s="72">
        <v>1</v>
      </c>
      <c r="F98" s="27">
        <v>1</v>
      </c>
      <c r="G98" s="38">
        <v>3000</v>
      </c>
      <c r="H98" s="39">
        <f t="shared" ref="H98:H100" si="7">D98*E98*F98*G98</f>
        <v>3000</v>
      </c>
      <c r="I98" s="54" t="s">
        <v>224</v>
      </c>
    </row>
    <row r="99" ht="36.95" customHeight="1" outlineLevel="2" spans="1:9">
      <c r="A99" s="36" t="s">
        <v>225</v>
      </c>
      <c r="B99" s="26" t="s">
        <v>223</v>
      </c>
      <c r="C99" s="27" t="s">
        <v>220</v>
      </c>
      <c r="D99" s="28">
        <v>1</v>
      </c>
      <c r="E99" s="72">
        <v>1</v>
      </c>
      <c r="F99" s="27">
        <v>2</v>
      </c>
      <c r="G99" s="38">
        <v>3500</v>
      </c>
      <c r="H99" s="39">
        <f t="shared" si="7"/>
        <v>7000</v>
      </c>
      <c r="I99" s="42" t="s">
        <v>226</v>
      </c>
    </row>
    <row r="100" ht="36.95" customHeight="1" outlineLevel="2" spans="1:9">
      <c r="A100" s="36" t="s">
        <v>227</v>
      </c>
      <c r="B100" s="26" t="s">
        <v>228</v>
      </c>
      <c r="C100" s="27" t="s">
        <v>220</v>
      </c>
      <c r="D100" s="28">
        <v>1</v>
      </c>
      <c r="E100" s="72">
        <v>3</v>
      </c>
      <c r="F100" s="27">
        <v>1</v>
      </c>
      <c r="G100" s="38">
        <v>5000</v>
      </c>
      <c r="H100" s="39">
        <f t="shared" si="7"/>
        <v>15000</v>
      </c>
      <c r="I100" s="74" t="s">
        <v>229</v>
      </c>
    </row>
    <row r="101" ht="36.95" customHeight="1" outlineLevel="2" spans="1:9">
      <c r="A101" s="31" t="s">
        <v>230</v>
      </c>
      <c r="B101" s="32" t="str">
        <f>CONCATENATE("Subtotal ",B96)</f>
        <v>Subtotal Photo &amp;Video crew</v>
      </c>
      <c r="C101" s="33"/>
      <c r="D101" s="33"/>
      <c r="E101" s="34"/>
      <c r="F101" s="34"/>
      <c r="G101" s="35"/>
      <c r="H101" s="35">
        <f>SUM(H97:H100)</f>
        <v>30600</v>
      </c>
      <c r="I101" s="51"/>
    </row>
    <row r="102" ht="36.95" customHeight="1" outlineLevel="1" spans="1:9">
      <c r="A102" s="15" t="s">
        <v>231</v>
      </c>
      <c r="B102" s="16" t="s">
        <v>232</v>
      </c>
      <c r="C102" s="17"/>
      <c r="D102" s="17"/>
      <c r="E102" s="17"/>
      <c r="F102" s="17"/>
      <c r="G102" s="18"/>
      <c r="H102" s="19">
        <f>H101</f>
        <v>30600</v>
      </c>
      <c r="I102" s="48"/>
    </row>
    <row r="103" ht="36.95" customHeight="1" spans="1:8">
      <c r="A103" s="2"/>
      <c r="H103" s="2"/>
    </row>
    <row r="104" ht="36.95" customHeight="1"/>
    <row r="105" ht="36.95" customHeight="1" outlineLevel="1"/>
    <row r="106" ht="36.95" customHeight="1" outlineLevel="1"/>
    <row r="107" ht="36.95" customHeight="1" outlineLevel="2"/>
    <row r="108" ht="36.95" customHeight="1" outlineLevel="2" spans="1:8">
      <c r="A108" s="2"/>
      <c r="H108" s="2"/>
    </row>
    <row r="109" ht="36.95" customHeight="1" outlineLevel="2"/>
    <row r="110" ht="36.95" customHeight="1" outlineLevel="2"/>
    <row r="111" ht="36.95" customHeight="1" outlineLevel="2"/>
    <row r="112" ht="36.95" customHeight="1" outlineLevel="2"/>
    <row r="113" ht="36.95" customHeight="1" outlineLevel="2"/>
    <row r="114" ht="36.95" customHeight="1" outlineLevel="2"/>
    <row r="115" ht="36.95" customHeight="1" outlineLevel="2"/>
    <row r="116" ht="36.95" customHeight="1" outlineLevel="2"/>
    <row r="117" ht="36.95" customHeight="1" outlineLevel="2"/>
    <row r="118" ht="36.95" customHeight="1" outlineLevel="1"/>
    <row r="119" ht="36.95" customHeight="1" outlineLevel="2"/>
    <row r="120" ht="36.95" customHeight="1" outlineLevel="2"/>
    <row r="121" ht="36.95" customHeight="1" outlineLevel="2"/>
    <row r="122" outlineLevel="2"/>
    <row r="123" outlineLevel="2"/>
    <row r="124" outlineLevel="2"/>
    <row r="125" outlineLevel="2"/>
    <row r="126" outlineLevel="2"/>
    <row r="127" outlineLevel="2"/>
    <row r="128" outlineLevel="2"/>
    <row r="129" outlineLevel="2"/>
    <row r="130" outlineLevel="1"/>
    <row r="131" outlineLevel="2"/>
    <row r="132" outlineLevel="2"/>
    <row r="133" outlineLevel="2"/>
    <row r="134" outlineLevel="2"/>
    <row r="135" outlineLevel="2"/>
    <row r="136" outlineLevel="2"/>
    <row r="137" outlineLevel="2"/>
    <row r="138" outlineLevel="2"/>
    <row r="139" outlineLevel="2"/>
    <row r="140" outlineLevel="2"/>
    <row r="141" outlineLevel="2"/>
    <row r="142" outlineLevel="1"/>
    <row r="143" outlineLevel="2"/>
    <row r="144" outlineLevel="2"/>
    <row r="145" outlineLevel="2"/>
    <row r="146" outlineLevel="2"/>
    <row r="147" outlineLevel="2"/>
    <row r="148" outlineLevel="2"/>
    <row r="149" outlineLevel="2"/>
    <row r="150" outlineLevel="2"/>
    <row r="151" outlineLevel="2"/>
    <row r="152" outlineLevel="2"/>
    <row r="153" outlineLevel="2"/>
    <row r="154" outlineLevel="1"/>
  </sheetData>
  <mergeCells count="1">
    <mergeCell ref="A1:I1"/>
  </mergeCells>
  <pageMargins left="0.196527777777778" right="0" top="0.161111111111111" bottom="0.161111111111111" header="0.298611111111111" footer="0.298611111111111"/>
  <pageSetup paperSize="9" scale="17" orientation="portrait"/>
  <headerFooter/>
  <rowBreaks count="1" manualBreakCount="1"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BMW Group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Detail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加冰小学生</cp:lastModifiedBy>
  <dcterms:created xsi:type="dcterms:W3CDTF">2016-11-15T09:10:00Z</dcterms:created>
  <cp:lastPrinted>2022-08-15T07:04:00Z</cp:lastPrinted>
  <dcterms:modified xsi:type="dcterms:W3CDTF">2022-09-23T08:26:17Z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59F3FBEC3EE14EE99B833BAC1EA05F70</vt:lpwstr>
  </property>
  <property fmtid="{D5CDD505-2E9C-101B-9397-08002B2CF9AE}" pid="3" name="KSOProductBuildVer">
    <vt:lpwstr>2052-11.1.0.12358</vt:lpwstr>
  </property>
</Properties>
</file>