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E6E0C028-156C-4504-A52D-3B4DD585CD9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5月28日线上会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1" l="1"/>
  <c r="H48" i="1"/>
  <c r="H47" i="1"/>
  <c r="H30" i="1"/>
  <c r="H29" i="1"/>
  <c r="H28" i="1"/>
  <c r="H27" i="1"/>
  <c r="H26" i="1"/>
  <c r="H25" i="1"/>
  <c r="H24" i="1"/>
  <c r="H23" i="1"/>
  <c r="H22" i="1"/>
  <c r="H18" i="1" l="1"/>
  <c r="M18" i="1"/>
  <c r="N18" i="1" l="1"/>
  <c r="H11" i="1"/>
  <c r="H12" i="1"/>
  <c r="H13" i="1"/>
  <c r="H38" i="1"/>
  <c r="H39" i="1" l="1"/>
  <c r="M47" i="1" l="1"/>
  <c r="M43" i="1"/>
  <c r="H43" i="1"/>
  <c r="M38" i="1"/>
  <c r="N38" i="1" s="1"/>
  <c r="M34" i="1"/>
  <c r="H34" i="1"/>
  <c r="N34" i="1" s="1"/>
  <c r="M17" i="1"/>
  <c r="H17" i="1"/>
  <c r="M16" i="1"/>
  <c r="H16" i="1"/>
  <c r="M15" i="1"/>
  <c r="H15" i="1"/>
  <c r="M14" i="1"/>
  <c r="H14" i="1"/>
  <c r="M12" i="1"/>
  <c r="N12" i="1" s="1"/>
  <c r="M11" i="1"/>
  <c r="M10" i="1"/>
  <c r="H10" i="1"/>
  <c r="H19" i="1" l="1"/>
  <c r="N16" i="1"/>
  <c r="N14" i="1"/>
  <c r="N17" i="1"/>
  <c r="M48" i="1"/>
  <c r="N15" i="1"/>
  <c r="M39" i="1"/>
  <c r="N39" i="1" s="1"/>
  <c r="M19" i="1"/>
  <c r="M31" i="1"/>
  <c r="M35" i="1"/>
  <c r="N11" i="1"/>
  <c r="H35" i="1"/>
  <c r="N43" i="1"/>
  <c r="N10" i="1"/>
  <c r="N47" i="1"/>
  <c r="N31" i="1" l="1"/>
  <c r="J42" i="1"/>
  <c r="M42" i="1" s="1"/>
  <c r="M44" i="1" s="1"/>
  <c r="M49" i="1" s="1"/>
  <c r="N48" i="1"/>
  <c r="N35" i="1"/>
  <c r="N19" i="1"/>
  <c r="G42" i="1"/>
  <c r="H42" i="1" l="1"/>
  <c r="H44" i="1" s="1"/>
  <c r="H49" i="1" s="1"/>
  <c r="N42" i="1" l="1"/>
  <c r="N44" i="1"/>
  <c r="N49" i="1"/>
</calcChain>
</file>

<file path=xl/sharedStrings.xml><?xml version="1.0" encoding="utf-8"?>
<sst xmlns="http://schemas.openxmlformats.org/spreadsheetml/2006/main" count="214" uniqueCount="118">
  <si>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</si>
  <si>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</si>
  <si>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</si>
  <si>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</si>
  <si>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</si>
  <si>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</si>
  <si>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</si>
  <si>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</si>
  <si>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</si>
  <si>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</si>
  <si>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</si>
  <si>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</si>
  <si>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</si>
  <si>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</si>
  <si>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</si>
  <si>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</si>
  <si>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</si>
  <si>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</si>
  <si>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</si>
  <si>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</si>
  <si>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</si>
  <si>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</si>
  <si>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</si>
  <si>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</si>
  <si>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</si>
  <si>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</si>
  <si>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</si>
  <si>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</si>
  <si>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</si>
  <si>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</si>
  <si>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</si>
  <si>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</si>
  <si>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</si>
  <si>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</si>
  <si>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</si>
  <si>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</si>
  <si>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</si>
  <si>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</si>
  <si>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</si>
  <si>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</si>
  <si>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</si>
  <si>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</si>
  <si>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</si>
  <si>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</si>
  <si>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</si>
  <si>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</si>
  <si>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</si>
  <si>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</si>
  <si>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</si>
  <si>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</si>
  <si>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</si>
  <si>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</si>
  <si>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</si>
  <si>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</si>
  <si>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趟</t>
  </si>
  <si>
    <t>机票</t>
  </si>
  <si>
    <t xml:space="preserve">    sub-total</t>
  </si>
  <si>
    <t>天数</t>
  </si>
  <si>
    <t>B</t>
  </si>
  <si>
    <t>人/天</t>
  </si>
  <si>
    <t>人数</t>
  </si>
  <si>
    <t>C</t>
  </si>
  <si>
    <t>团队活动（仅限内部会议）</t>
  </si>
  <si>
    <t>C.1</t>
  </si>
  <si>
    <t>人</t>
  </si>
  <si>
    <t xml:space="preserve">  sub-total</t>
  </si>
  <si>
    <t>D</t>
  </si>
  <si>
    <t>用餐</t>
  </si>
  <si>
    <t>D.1</t>
  </si>
  <si>
    <t>F</t>
  </si>
  <si>
    <t>服务费</t>
  </si>
  <si>
    <t>F.1</t>
  </si>
  <si>
    <t>服务费 8%</t>
  </si>
  <si>
    <t>元</t>
  </si>
  <si>
    <t>F.2</t>
  </si>
  <si>
    <t>G</t>
  </si>
  <si>
    <t>现场服务人员费用</t>
  </si>
  <si>
    <t>G.1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</si>
  <si>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</si>
  <si>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</si>
  <si>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</si>
  <si>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</si>
  <si>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</si>
  <si>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7" type="noConversion"/>
  </si>
  <si>
    <t>郭海燕 13810995220</t>
    <phoneticPr fontId="27" type="noConversion"/>
  </si>
  <si>
    <t>出发地机场或火车接送</t>
    <phoneticPr fontId="27" type="noConversion"/>
  </si>
  <si>
    <t>B.1.3</t>
    <phoneticPr fontId="27" type="noConversion"/>
  </si>
  <si>
    <t>人/天</t>
    <phoneticPr fontId="31" type="noConversion"/>
  </si>
  <si>
    <t>台/天</t>
    <phoneticPr fontId="31" type="noConversion"/>
  </si>
  <si>
    <t>场</t>
    <phoneticPr fontId="31" type="noConversion"/>
  </si>
  <si>
    <t>经济舱预估费用，最终以实际发生结算</t>
    <phoneticPr fontId="31" type="noConversion"/>
  </si>
  <si>
    <t>次</t>
    <phoneticPr fontId="31" type="noConversion"/>
  </si>
  <si>
    <t>A.2</t>
    <phoneticPr fontId="31" type="noConversion"/>
  </si>
  <si>
    <t>动车/火车票/机票</t>
    <phoneticPr fontId="31" type="noConversion"/>
  </si>
  <si>
    <t>电脑</t>
    <phoneticPr fontId="27" type="noConversion"/>
  </si>
  <si>
    <t>线上会议（ZOOM）</t>
    <phoneticPr fontId="31" type="noConversion"/>
  </si>
  <si>
    <t>线上会议（ZOOM/腾讯会议）</t>
    <phoneticPr fontId="31" type="noConversion"/>
  </si>
  <si>
    <t>全国研究者会培训</t>
    <phoneticPr fontId="31" type="noConversion"/>
  </si>
  <si>
    <t>线上会议</t>
    <phoneticPr fontId="31" type="noConversion"/>
  </si>
  <si>
    <t>采集卡</t>
    <phoneticPr fontId="27" type="noConversion"/>
  </si>
  <si>
    <t>虚拟导播台</t>
    <phoneticPr fontId="27" type="noConversion"/>
  </si>
  <si>
    <t>腾讯会议</t>
    <phoneticPr fontId="27" type="noConversion"/>
  </si>
  <si>
    <t>ZOOM会议</t>
    <phoneticPr fontId="27" type="noConversion"/>
  </si>
  <si>
    <t>次</t>
    <phoneticPr fontId="27" type="noConversion"/>
  </si>
  <si>
    <t>300人内免费</t>
    <phoneticPr fontId="27" type="noConversion"/>
  </si>
  <si>
    <t>B.1.1</t>
    <phoneticPr fontId="31" type="noConversion"/>
  </si>
  <si>
    <t>B.1.2</t>
    <phoneticPr fontId="31" type="noConversion"/>
  </si>
  <si>
    <t>小程序游戏</t>
    <phoneticPr fontId="31" type="noConversion"/>
  </si>
  <si>
    <t>互动游戏</t>
    <phoneticPr fontId="27" type="noConversion"/>
  </si>
  <si>
    <t>技术支持</t>
    <phoneticPr fontId="27" type="noConversion"/>
  </si>
  <si>
    <t>全陪工作人员费用</t>
    <phoneticPr fontId="27" type="noConversion"/>
  </si>
  <si>
    <t>会期</t>
    <phoneticPr fontId="31" type="noConversion"/>
  </si>
  <si>
    <t>300人内</t>
    <phoneticPr fontId="27" type="noConversion"/>
  </si>
  <si>
    <t>预计金额，以实际发生为准</t>
    <phoneticPr fontId="27" type="noConversion"/>
  </si>
  <si>
    <t>设计</t>
    <phoneticPr fontId="27" type="noConversion"/>
  </si>
  <si>
    <t>邀请函</t>
    <phoneticPr fontId="27" type="noConversion"/>
  </si>
  <si>
    <t>H5</t>
    <phoneticPr fontId="27" type="noConversion"/>
  </si>
  <si>
    <t>kv、倒计时海报、相关延展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</si>
</sst>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2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8" xfId="1" applyNumberFormat="1" applyFont="1" applyBorder="1" applyAlignment="1">
      <alignment horizontal="right" vertical="center"/>
    </xf>
    <xf numFmtId="4" fontId="10" fillId="0" borderId="20" xfId="1" applyNumberFormat="1" applyFont="1" applyBorder="1">
      <alignment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3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4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7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7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2" fillId="0" borderId="7" xfId="1" applyFont="1" applyBorder="1">
      <alignment vertical="center"/>
    </xf>
    <xf numFmtId="0" fontId="22" fillId="0" borderId="8" xfId="1" applyFont="1" applyBorder="1">
      <alignment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>
      <alignment vertical="center"/>
    </xf>
    <xf numFmtId="0" fontId="23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2" fillId="0" borderId="18" xfId="1" applyFont="1" applyBorder="1">
      <alignment vertical="center"/>
    </xf>
    <xf numFmtId="177" fontId="22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4" fillId="0" borderId="7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2" fillId="0" borderId="11" xfId="1" applyNumberFormat="1" applyFont="1" applyBorder="1">
      <alignment vertical="center"/>
    </xf>
    <xf numFmtId="0" fontId="22" fillId="0" borderId="27" xfId="1" applyFont="1" applyBorder="1">
      <alignment vertical="center"/>
    </xf>
    <xf numFmtId="0" fontId="20" fillId="0" borderId="8" xfId="1" applyFont="1" applyBorder="1">
      <alignment vertical="center"/>
    </xf>
    <xf numFmtId="0" fontId="28" fillId="0" borderId="1" xfId="1" applyFont="1" applyBorder="1">
      <alignment vertical="center"/>
    </xf>
    <xf numFmtId="0" fontId="28" fillId="0" borderId="2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29" fillId="0" borderId="7" xfId="1" applyFont="1" applyBorder="1">
      <alignment vertical="center"/>
    </xf>
    <xf numFmtId="0" fontId="19" fillId="0" borderId="18" xfId="1" applyFont="1" applyFill="1" applyBorder="1">
      <alignment vertical="center"/>
    </xf>
    <xf numFmtId="0" fontId="19" fillId="0" borderId="11" xfId="1" applyFont="1" applyFill="1" applyBorder="1">
      <alignment vertical="center"/>
    </xf>
    <xf numFmtId="2" fontId="19" fillId="0" borderId="11" xfId="1" applyNumberFormat="1" applyFont="1" applyFill="1" applyBorder="1">
      <alignment vertical="center"/>
    </xf>
    <xf numFmtId="0" fontId="19" fillId="0" borderId="27" xfId="1" applyFont="1" applyFill="1" applyBorder="1">
      <alignment vertical="center"/>
    </xf>
    <xf numFmtId="0" fontId="0" fillId="0" borderId="0" xfId="0" applyFill="1">
      <alignment vertical="center"/>
    </xf>
    <xf numFmtId="0" fontId="30" fillId="0" borderId="11" xfId="1" applyFont="1" applyBorder="1" applyAlignment="1">
      <alignment horizontal="center" vertical="center"/>
    </xf>
    <xf numFmtId="0" fontId="29" fillId="0" borderId="11" xfId="1" applyFont="1" applyBorder="1" applyAlignment="1">
      <alignment horizontal="left" vertical="center"/>
    </xf>
    <xf numFmtId="0" fontId="29" fillId="0" borderId="23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40" fontId="15" fillId="0" borderId="18" xfId="1" applyNumberFormat="1" applyFont="1" applyFill="1" applyBorder="1" applyAlignment="1">
      <alignment horizontal="right" vertical="center"/>
    </xf>
    <xf numFmtId="4" fontId="12" fillId="0" borderId="11" xfId="1" applyNumberFormat="1" applyFont="1" applyFill="1" applyBorder="1">
      <alignment vertical="center"/>
    </xf>
    <xf numFmtId="0" fontId="14" fillId="0" borderId="18" xfId="1" applyFont="1" applyBorder="1" applyAlignment="1">
      <alignment horizontal="left" vertical="center"/>
    </xf>
    <xf numFmtId="0" fontId="21" fillId="0" borderId="11" xfId="1" applyFont="1" applyBorder="1">
      <alignment vertical="center"/>
    </xf>
    <xf numFmtId="0" fontId="13" fillId="0" borderId="11" xfId="1" applyFont="1" applyBorder="1" applyAlignment="1">
      <alignment vertical="center" wrapText="1"/>
    </xf>
    <xf numFmtId="0" fontId="12" fillId="0" borderId="9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13" fillId="0" borderId="10" xfId="1" applyFont="1" applyBorder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14" fillId="0" borderId="11" xfId="1" applyFont="1" applyBorder="1">
      <alignment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2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30" fillId="0" borderId="11" xfId="1" applyFont="1" applyBorder="1" applyAlignment="1">
      <alignment horizontal="left" vertical="center"/>
    </xf>
    <xf numFmtId="0" fontId="7" fillId="4" borderId="2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23" fillId="0" borderId="16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9" fillId="0" borderId="18" xfId="1" applyFont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topLeftCell="A25" zoomScale="96" zoomScaleNormal="96" workbookViewId="0">
      <selection activeCell="H31" sqref="H31"/>
    </sheetView>
  </sheetViews>
  <sheetFormatPr defaultColWidth="9" defaultRowHeight="14" x14ac:dyDescent="0.3"/>
  <cols>
    <col min="1" max="1" width="10.33203125" customWidth="1"/>
    <col min="2" max="2" width="22.58203125" customWidth="1"/>
    <col min="3" max="3" width="24.4140625" customWidth="1"/>
    <col min="4" max="4" width="7" customWidth="1"/>
    <col min="5" max="5" width="6" customWidth="1"/>
    <col min="6" max="6" width="7.6640625" customWidth="1"/>
    <col min="7" max="7" width="12.9140625" customWidth="1"/>
    <col min="8" max="8" width="12.58203125" customWidth="1"/>
    <col min="9" max="9" width="47.58203125" customWidth="1"/>
    <col min="10" max="10" width="10.33203125" hidden="1" customWidth="1"/>
    <col min="11" max="11" width="10.58203125" hidden="1" customWidth="1"/>
    <col min="12" max="12" width="11.9140625" hidden="1" customWidth="1"/>
    <col min="13" max="13" width="10" hidden="1" customWidth="1"/>
    <col min="14" max="14" width="10.9140625" hidden="1" customWidth="1"/>
    <col min="15" max="15" width="23.33203125" hidden="1" customWidth="1"/>
    <col min="16" max="16" width="11.08203125" customWidth="1"/>
  </cols>
  <sheetData>
    <row r="1" spans="1:15" ht="43.25" customHeight="1" x14ac:dyDescent="0.3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34" t="s">
        <v>1</v>
      </c>
      <c r="K1" s="34"/>
      <c r="L1" s="35" t="s">
        <v>2</v>
      </c>
      <c r="M1" s="53" t="s">
        <v>3</v>
      </c>
      <c r="N1" s="54"/>
      <c r="O1" s="54"/>
    </row>
    <row r="2" spans="1:15" ht="34.5" customHeight="1" thickBot="1" x14ac:dyDescent="0.35">
      <c r="A2" s="2" t="s">
        <v>4</v>
      </c>
      <c r="B2" s="92" t="s">
        <v>97</v>
      </c>
      <c r="C2" s="2" t="s">
        <v>5</v>
      </c>
      <c r="D2" s="80" t="s">
        <v>83</v>
      </c>
      <c r="E2" s="3"/>
      <c r="F2" s="3"/>
      <c r="G2" s="3"/>
      <c r="H2" s="2"/>
      <c r="I2" s="36"/>
      <c r="J2" s="34" t="s">
        <v>6</v>
      </c>
      <c r="K2" s="34"/>
      <c r="L2" s="35" t="s">
        <v>7</v>
      </c>
      <c r="M2" s="53" t="s">
        <v>8</v>
      </c>
      <c r="N2" s="54"/>
      <c r="O2" s="53" t="s">
        <v>3</v>
      </c>
    </row>
    <row r="3" spans="1:15" ht="18" thickBot="1" x14ac:dyDescent="0.35">
      <c r="A3" s="4" t="s">
        <v>9</v>
      </c>
      <c r="B3" s="5" t="s">
        <v>96</v>
      </c>
      <c r="C3" s="2" t="s">
        <v>10</v>
      </c>
      <c r="D3" s="81" t="s">
        <v>84</v>
      </c>
      <c r="E3" s="6"/>
      <c r="F3" s="6"/>
      <c r="G3" s="6"/>
      <c r="H3" s="4"/>
      <c r="I3" s="37"/>
      <c r="J3" s="34" t="s">
        <v>11</v>
      </c>
      <c r="K3" s="34"/>
      <c r="L3" s="35" t="s">
        <v>12</v>
      </c>
      <c r="M3" s="53" t="s">
        <v>13</v>
      </c>
      <c r="N3" s="54"/>
      <c r="O3" s="53" t="s">
        <v>8</v>
      </c>
    </row>
    <row r="4" spans="1:15" ht="17.5" x14ac:dyDescent="0.3">
      <c r="A4" s="4" t="s">
        <v>14</v>
      </c>
      <c r="B4" s="7">
        <v>44709</v>
      </c>
      <c r="C4" s="2" t="s">
        <v>15</v>
      </c>
      <c r="D4" s="114">
        <v>44687</v>
      </c>
      <c r="E4" s="114"/>
      <c r="F4" s="114"/>
      <c r="G4" s="6"/>
      <c r="H4" s="24"/>
      <c r="I4" s="37"/>
      <c r="J4" s="34" t="s">
        <v>16</v>
      </c>
      <c r="K4" s="34"/>
      <c r="L4" s="35" t="s">
        <v>17</v>
      </c>
      <c r="M4" s="53" t="s">
        <v>18</v>
      </c>
      <c r="N4" s="54"/>
      <c r="O4" s="53" t="s">
        <v>13</v>
      </c>
    </row>
    <row r="5" spans="1:15" ht="17.5" x14ac:dyDescent="0.3">
      <c r="A5" s="4" t="s">
        <v>19</v>
      </c>
      <c r="B5" s="8">
        <v>200</v>
      </c>
      <c r="C5" s="2" t="s">
        <v>20</v>
      </c>
      <c r="D5" s="6"/>
      <c r="E5" s="6"/>
      <c r="F5" s="6"/>
      <c r="G5" s="6"/>
      <c r="H5" s="4"/>
      <c r="I5" s="37"/>
      <c r="J5" s="34" t="s">
        <v>21</v>
      </c>
      <c r="K5" s="34"/>
      <c r="L5" s="35" t="s">
        <v>22</v>
      </c>
      <c r="M5" s="35" t="s">
        <v>22</v>
      </c>
      <c r="N5" s="54"/>
      <c r="O5" s="53" t="s">
        <v>18</v>
      </c>
    </row>
    <row r="6" spans="1:15" ht="17.5" x14ac:dyDescent="0.3">
      <c r="A6" s="4" t="s">
        <v>23</v>
      </c>
      <c r="B6" s="8"/>
      <c r="C6" s="9" t="s">
        <v>24</v>
      </c>
      <c r="D6" s="9"/>
      <c r="E6" s="9"/>
      <c r="F6" s="9"/>
      <c r="G6" s="9"/>
      <c r="H6" s="24"/>
      <c r="I6" s="37"/>
      <c r="J6" s="34" t="s">
        <v>25</v>
      </c>
      <c r="K6" s="34"/>
      <c r="L6" s="35"/>
      <c r="M6" s="54"/>
      <c r="N6" s="54"/>
      <c r="O6" s="54"/>
    </row>
    <row r="7" spans="1:15" ht="17.5" x14ac:dyDescent="0.3">
      <c r="A7" s="115" t="s">
        <v>26</v>
      </c>
      <c r="B7" s="116"/>
      <c r="C7" s="116"/>
      <c r="D7" s="116"/>
      <c r="E7" s="116"/>
      <c r="F7" s="116"/>
      <c r="G7" s="115" t="s">
        <v>27</v>
      </c>
      <c r="H7" s="116"/>
      <c r="I7" s="117"/>
      <c r="J7" s="115" t="s">
        <v>28</v>
      </c>
      <c r="K7" s="120"/>
      <c r="L7" s="116"/>
      <c r="M7" s="116"/>
      <c r="N7" s="116"/>
      <c r="O7" s="117"/>
    </row>
    <row r="8" spans="1:15" x14ac:dyDescent="0.3">
      <c r="A8" s="10" t="s">
        <v>29</v>
      </c>
      <c r="B8" s="11" t="s">
        <v>30</v>
      </c>
      <c r="C8" s="11" t="s">
        <v>31</v>
      </c>
      <c r="D8" s="12" t="s">
        <v>32</v>
      </c>
      <c r="E8" s="12" t="s">
        <v>33</v>
      </c>
      <c r="F8" s="11" t="s">
        <v>34</v>
      </c>
      <c r="G8" s="11" t="s">
        <v>35</v>
      </c>
      <c r="H8" s="11" t="s">
        <v>36</v>
      </c>
      <c r="I8" s="38" t="s">
        <v>37</v>
      </c>
      <c r="J8" s="39" t="s">
        <v>38</v>
      </c>
      <c r="K8" s="40" t="s">
        <v>39</v>
      </c>
      <c r="L8" s="41" t="s">
        <v>35</v>
      </c>
      <c r="M8" s="38" t="s">
        <v>40</v>
      </c>
      <c r="N8" s="38" t="s">
        <v>41</v>
      </c>
      <c r="O8" s="55" t="s">
        <v>42</v>
      </c>
    </row>
    <row r="9" spans="1:15" x14ac:dyDescent="0.3">
      <c r="A9" s="13" t="s">
        <v>43</v>
      </c>
      <c r="B9" s="121" t="s">
        <v>44</v>
      </c>
      <c r="C9" s="122"/>
      <c r="D9" s="122"/>
      <c r="E9" s="122"/>
      <c r="F9" s="122"/>
      <c r="G9" s="122"/>
      <c r="H9" s="123"/>
      <c r="I9" s="42"/>
      <c r="J9" s="124"/>
      <c r="K9" s="125"/>
      <c r="L9" s="125"/>
      <c r="M9" s="125"/>
      <c r="N9" s="125"/>
      <c r="O9" s="126"/>
    </row>
    <row r="10" spans="1:15" ht="15" customHeight="1" x14ac:dyDescent="0.3">
      <c r="A10" s="137" t="s">
        <v>45</v>
      </c>
      <c r="B10" s="140" t="s">
        <v>46</v>
      </c>
      <c r="C10" s="15" t="s">
        <v>47</v>
      </c>
      <c r="D10" s="16"/>
      <c r="E10" s="16"/>
      <c r="F10" s="25" t="s">
        <v>48</v>
      </c>
      <c r="G10" s="26"/>
      <c r="H10" s="95">
        <f t="shared" ref="H10:H17" si="0">D10*E10*G10</f>
        <v>0</v>
      </c>
      <c r="I10" s="43"/>
      <c r="J10" s="44"/>
      <c r="K10" s="45"/>
      <c r="L10" s="46"/>
      <c r="M10" s="56">
        <f>J10*L10</f>
        <v>0</v>
      </c>
      <c r="N10" s="56">
        <f>H10-M10</f>
        <v>0</v>
      </c>
      <c r="O10" s="57"/>
    </row>
    <row r="11" spans="1:15" ht="15" customHeight="1" x14ac:dyDescent="0.3">
      <c r="A11" s="138"/>
      <c r="B11" s="141"/>
      <c r="C11" s="15" t="s">
        <v>49</v>
      </c>
      <c r="D11" s="16"/>
      <c r="E11" s="16"/>
      <c r="F11" s="25" t="s">
        <v>48</v>
      </c>
      <c r="G11" s="26"/>
      <c r="H11" s="95">
        <f>D11*E11*G11</f>
        <v>0</v>
      </c>
      <c r="I11" s="47" t="s">
        <v>17</v>
      </c>
      <c r="J11" s="44"/>
      <c r="K11" s="45"/>
      <c r="L11" s="46"/>
      <c r="M11" s="56">
        <f t="shared" ref="M11:M18" si="1">J11*L11</f>
        <v>0</v>
      </c>
      <c r="N11" s="56">
        <f t="shared" ref="N11:N19" si="2">H11-M11</f>
        <v>0</v>
      </c>
      <c r="O11" s="57"/>
    </row>
    <row r="12" spans="1:15" ht="15" customHeight="1" x14ac:dyDescent="0.3">
      <c r="A12" s="138"/>
      <c r="B12" s="141"/>
      <c r="C12" s="15" t="s">
        <v>49</v>
      </c>
      <c r="D12" s="16"/>
      <c r="E12" s="16"/>
      <c r="F12" s="25" t="s">
        <v>48</v>
      </c>
      <c r="G12" s="26"/>
      <c r="H12" s="95">
        <f>D12*E12*G12</f>
        <v>0</v>
      </c>
      <c r="I12" s="47" t="s">
        <v>22</v>
      </c>
      <c r="J12" s="44"/>
      <c r="K12" s="45"/>
      <c r="L12" s="46"/>
      <c r="M12" s="56">
        <f t="shared" si="1"/>
        <v>0</v>
      </c>
      <c r="N12" s="56">
        <f t="shared" si="2"/>
        <v>0</v>
      </c>
      <c r="O12" s="57"/>
    </row>
    <row r="13" spans="1:15" ht="15" customHeight="1" x14ac:dyDescent="0.3">
      <c r="A13" s="138"/>
      <c r="B13" s="141"/>
      <c r="C13" s="15" t="s">
        <v>49</v>
      </c>
      <c r="D13" s="16"/>
      <c r="E13" s="16"/>
      <c r="F13" s="25" t="s">
        <v>48</v>
      </c>
      <c r="G13" s="26"/>
      <c r="H13" s="95">
        <f>D13*E13*G13</f>
        <v>0</v>
      </c>
      <c r="I13" s="83" t="s">
        <v>85</v>
      </c>
      <c r="J13" s="44"/>
      <c r="K13" s="45"/>
      <c r="L13" s="46"/>
      <c r="M13" s="56"/>
      <c r="N13" s="56"/>
      <c r="O13" s="57"/>
    </row>
    <row r="14" spans="1:15" ht="15" customHeight="1" x14ac:dyDescent="0.3">
      <c r="A14" s="138"/>
      <c r="B14" s="141"/>
      <c r="C14" s="15" t="s">
        <v>50</v>
      </c>
      <c r="D14" s="16"/>
      <c r="E14" s="16"/>
      <c r="F14" s="25" t="s">
        <v>48</v>
      </c>
      <c r="G14" s="26"/>
      <c r="H14" s="95">
        <f t="shared" si="0"/>
        <v>0</v>
      </c>
      <c r="I14" s="43"/>
      <c r="J14" s="44"/>
      <c r="K14" s="45"/>
      <c r="L14" s="46"/>
      <c r="M14" s="56">
        <f t="shared" si="1"/>
        <v>0</v>
      </c>
      <c r="N14" s="56">
        <f t="shared" si="2"/>
        <v>0</v>
      </c>
      <c r="O14" s="57"/>
    </row>
    <row r="15" spans="1:15" ht="15" customHeight="1" x14ac:dyDescent="0.3">
      <c r="A15" s="138"/>
      <c r="B15" s="141"/>
      <c r="C15" s="15" t="s">
        <v>51</v>
      </c>
      <c r="D15" s="16"/>
      <c r="E15" s="16"/>
      <c r="F15" s="25" t="s">
        <v>48</v>
      </c>
      <c r="G15" s="26"/>
      <c r="H15" s="95">
        <f t="shared" si="0"/>
        <v>0</v>
      </c>
      <c r="I15" s="43"/>
      <c r="J15" s="44"/>
      <c r="K15" s="45"/>
      <c r="L15" s="46"/>
      <c r="M15" s="56">
        <f t="shared" si="1"/>
        <v>0</v>
      </c>
      <c r="N15" s="56">
        <f t="shared" si="2"/>
        <v>0</v>
      </c>
      <c r="O15" s="57"/>
    </row>
    <row r="16" spans="1:15" ht="15" customHeight="1" x14ac:dyDescent="0.3">
      <c r="A16" s="138"/>
      <c r="B16" s="141"/>
      <c r="C16" s="15" t="s">
        <v>52</v>
      </c>
      <c r="D16" s="16"/>
      <c r="E16" s="16"/>
      <c r="F16" s="25" t="s">
        <v>48</v>
      </c>
      <c r="G16" s="26"/>
      <c r="H16" s="26">
        <f t="shared" si="0"/>
        <v>0</v>
      </c>
      <c r="I16" s="43"/>
      <c r="J16" s="44"/>
      <c r="K16" s="45"/>
      <c r="L16" s="46"/>
      <c r="M16" s="56">
        <f t="shared" si="1"/>
        <v>0</v>
      </c>
      <c r="N16" s="56">
        <f t="shared" si="2"/>
        <v>0</v>
      </c>
      <c r="O16" s="57"/>
    </row>
    <row r="17" spans="1:15" ht="15" customHeight="1" x14ac:dyDescent="0.3">
      <c r="A17" s="139"/>
      <c r="B17" s="142"/>
      <c r="C17" s="15" t="s">
        <v>53</v>
      </c>
      <c r="D17" s="16"/>
      <c r="E17" s="18"/>
      <c r="F17" s="25" t="s">
        <v>48</v>
      </c>
      <c r="G17" s="27"/>
      <c r="H17" s="26">
        <f t="shared" si="0"/>
        <v>0</v>
      </c>
      <c r="I17" s="43"/>
      <c r="J17" s="44"/>
      <c r="K17" s="45"/>
      <c r="L17" s="46"/>
      <c r="M17" s="56">
        <f t="shared" si="1"/>
        <v>0</v>
      </c>
      <c r="N17" s="56">
        <f t="shared" si="2"/>
        <v>0</v>
      </c>
      <c r="O17" s="57"/>
    </row>
    <row r="18" spans="1:15" ht="15" customHeight="1" x14ac:dyDescent="0.3">
      <c r="A18" s="99" t="s">
        <v>92</v>
      </c>
      <c r="B18" s="104" t="s">
        <v>93</v>
      </c>
      <c r="C18" s="15" t="s">
        <v>55</v>
      </c>
      <c r="D18" s="16"/>
      <c r="E18" s="18"/>
      <c r="F18" s="25" t="s">
        <v>54</v>
      </c>
      <c r="G18" s="27"/>
      <c r="H18" s="26">
        <f>D18*E18*G18</f>
        <v>0</v>
      </c>
      <c r="I18" s="91" t="s">
        <v>90</v>
      </c>
      <c r="J18" s="44"/>
      <c r="K18" s="45"/>
      <c r="L18" s="46"/>
      <c r="M18" s="56">
        <f t="shared" si="1"/>
        <v>0</v>
      </c>
      <c r="N18" s="56">
        <f t="shared" si="2"/>
        <v>0</v>
      </c>
      <c r="O18" s="57"/>
    </row>
    <row r="19" spans="1:15" ht="15" customHeight="1" thickBot="1" x14ac:dyDescent="0.35">
      <c r="A19" s="127" t="s">
        <v>56</v>
      </c>
      <c r="B19" s="128"/>
      <c r="C19" s="128"/>
      <c r="D19" s="128"/>
      <c r="E19" s="128"/>
      <c r="F19" s="128"/>
      <c r="G19" s="129"/>
      <c r="H19" s="28">
        <f>SUM(H10:H18)</f>
        <v>0</v>
      </c>
      <c r="I19" s="82"/>
      <c r="J19" s="48"/>
      <c r="K19" s="49"/>
      <c r="L19" s="50"/>
      <c r="M19" s="58">
        <f>SUM(M10:M17)</f>
        <v>0</v>
      </c>
      <c r="N19" s="58">
        <f t="shared" si="2"/>
        <v>0</v>
      </c>
      <c r="O19" s="59"/>
    </row>
    <row r="20" spans="1:15" x14ac:dyDescent="0.3">
      <c r="A20" s="10" t="s">
        <v>29</v>
      </c>
      <c r="B20" s="11" t="s">
        <v>30</v>
      </c>
      <c r="C20" s="11" t="s">
        <v>31</v>
      </c>
      <c r="D20" s="12" t="s">
        <v>32</v>
      </c>
      <c r="E20" s="12" t="s">
        <v>57</v>
      </c>
      <c r="F20" s="11" t="s">
        <v>34</v>
      </c>
      <c r="G20" s="11" t="s">
        <v>35</v>
      </c>
      <c r="H20" s="11" t="s">
        <v>36</v>
      </c>
      <c r="I20" s="38" t="s">
        <v>37</v>
      </c>
      <c r="J20" s="39" t="s">
        <v>38</v>
      </c>
      <c r="K20" s="51" t="s">
        <v>39</v>
      </c>
      <c r="L20" s="38" t="s">
        <v>35</v>
      </c>
      <c r="M20" s="38" t="s">
        <v>40</v>
      </c>
      <c r="N20" s="38" t="s">
        <v>41</v>
      </c>
      <c r="O20" s="55" t="s">
        <v>42</v>
      </c>
    </row>
    <row r="21" spans="1:15" ht="15" customHeight="1" x14ac:dyDescent="0.3">
      <c r="A21" s="13" t="s">
        <v>58</v>
      </c>
      <c r="B21" s="121" t="s">
        <v>98</v>
      </c>
      <c r="C21" s="122"/>
      <c r="D21" s="122"/>
      <c r="E21" s="122"/>
      <c r="F21" s="122"/>
      <c r="G21" s="122"/>
      <c r="H21" s="123"/>
      <c r="I21" s="42"/>
      <c r="J21" s="124"/>
      <c r="K21" s="125"/>
      <c r="L21" s="125"/>
      <c r="M21" s="125"/>
      <c r="N21" s="125"/>
      <c r="O21" s="126"/>
    </row>
    <row r="22" spans="1:15" ht="15" customHeight="1" x14ac:dyDescent="0.3">
      <c r="A22" s="109" t="s">
        <v>105</v>
      </c>
      <c r="B22" s="108" t="s">
        <v>114</v>
      </c>
      <c r="C22" s="107" t="s">
        <v>117</v>
      </c>
      <c r="D22" s="22">
        <v>1</v>
      </c>
      <c r="E22" s="22">
        <v>1</v>
      </c>
      <c r="F22" s="29" t="s">
        <v>103</v>
      </c>
      <c r="G22" s="30">
        <v>2500</v>
      </c>
      <c r="H22" s="26">
        <f t="shared" ref="H22:H30" si="3">D22*E22*G22</f>
        <v>2500</v>
      </c>
      <c r="I22" s="15"/>
      <c r="J22" s="100"/>
      <c r="K22" s="100"/>
      <c r="L22" s="100"/>
      <c r="M22" s="100"/>
      <c r="N22" s="100"/>
      <c r="O22" s="101"/>
    </row>
    <row r="23" spans="1:15" ht="15" customHeight="1" x14ac:dyDescent="0.3">
      <c r="A23" s="111"/>
      <c r="B23" s="108" t="s">
        <v>115</v>
      </c>
      <c r="C23" s="107" t="s">
        <v>116</v>
      </c>
      <c r="D23" s="22">
        <v>1</v>
      </c>
      <c r="E23" s="22">
        <v>1</v>
      </c>
      <c r="F23" s="29" t="s">
        <v>103</v>
      </c>
      <c r="G23" s="30">
        <v>2000</v>
      </c>
      <c r="H23" s="26">
        <f t="shared" si="3"/>
        <v>2000</v>
      </c>
      <c r="I23" s="42"/>
      <c r="J23" s="105"/>
      <c r="K23" s="105"/>
      <c r="L23" s="105"/>
      <c r="M23" s="105"/>
      <c r="N23" s="105"/>
      <c r="O23" s="106"/>
    </row>
    <row r="24" spans="1:15" s="88" customFormat="1" ht="15" customHeight="1" x14ac:dyDescent="0.3">
      <c r="A24" s="109" t="s">
        <v>106</v>
      </c>
      <c r="B24" s="118" t="s">
        <v>95</v>
      </c>
      <c r="C24" s="21" t="s">
        <v>102</v>
      </c>
      <c r="D24" s="22">
        <v>1</v>
      </c>
      <c r="E24" s="22">
        <v>1</v>
      </c>
      <c r="F24" s="29" t="s">
        <v>111</v>
      </c>
      <c r="G24" s="30">
        <v>5000</v>
      </c>
      <c r="H24" s="95">
        <f t="shared" si="3"/>
        <v>5000</v>
      </c>
      <c r="I24" s="83" t="s">
        <v>112</v>
      </c>
      <c r="J24" s="84"/>
      <c r="K24" s="84"/>
      <c r="L24" s="85"/>
      <c r="M24" s="86"/>
      <c r="N24" s="86"/>
      <c r="O24" s="87"/>
    </row>
    <row r="25" spans="1:15" s="88" customFormat="1" ht="15" customHeight="1" x14ac:dyDescent="0.3">
      <c r="A25" s="110"/>
      <c r="B25" s="118"/>
      <c r="C25" s="103" t="s">
        <v>101</v>
      </c>
      <c r="D25" s="22">
        <v>1</v>
      </c>
      <c r="E25" s="22">
        <v>1</v>
      </c>
      <c r="F25" s="29" t="s">
        <v>103</v>
      </c>
      <c r="G25" s="30">
        <v>0</v>
      </c>
      <c r="H25" s="95">
        <f t="shared" si="3"/>
        <v>0</v>
      </c>
      <c r="I25" s="83" t="s">
        <v>104</v>
      </c>
      <c r="J25" s="84"/>
      <c r="K25" s="84"/>
      <c r="L25" s="85"/>
      <c r="M25" s="86"/>
      <c r="N25" s="86"/>
      <c r="O25" s="87"/>
    </row>
    <row r="26" spans="1:15" s="88" customFormat="1" ht="15" customHeight="1" x14ac:dyDescent="0.3">
      <c r="A26" s="110"/>
      <c r="B26" s="119"/>
      <c r="C26" s="21" t="s">
        <v>94</v>
      </c>
      <c r="D26" s="22">
        <v>1</v>
      </c>
      <c r="E26" s="22">
        <v>2</v>
      </c>
      <c r="F26" s="89" t="s">
        <v>88</v>
      </c>
      <c r="G26" s="30">
        <v>200</v>
      </c>
      <c r="H26" s="95">
        <f t="shared" si="3"/>
        <v>400</v>
      </c>
      <c r="I26" s="83"/>
      <c r="J26" s="84"/>
      <c r="K26" s="84"/>
      <c r="L26" s="85"/>
      <c r="M26" s="86"/>
      <c r="N26" s="86"/>
      <c r="O26" s="87"/>
    </row>
    <row r="27" spans="1:15" s="88" customFormat="1" ht="15" customHeight="1" x14ac:dyDescent="0.3">
      <c r="A27" s="110"/>
      <c r="B27" s="119"/>
      <c r="C27" s="21" t="s">
        <v>99</v>
      </c>
      <c r="D27" s="22">
        <v>1</v>
      </c>
      <c r="E27" s="22">
        <v>1</v>
      </c>
      <c r="F27" s="89" t="s">
        <v>89</v>
      </c>
      <c r="G27" s="30">
        <v>300</v>
      </c>
      <c r="H27" s="95">
        <f t="shared" si="3"/>
        <v>300</v>
      </c>
      <c r="I27" s="83"/>
      <c r="J27" s="84"/>
      <c r="K27" s="84"/>
      <c r="L27" s="85"/>
      <c r="M27" s="86"/>
      <c r="N27" s="86"/>
      <c r="O27" s="87"/>
    </row>
    <row r="28" spans="1:15" s="88" customFormat="1" ht="15" customHeight="1" x14ac:dyDescent="0.3">
      <c r="A28" s="110"/>
      <c r="B28" s="119"/>
      <c r="C28" s="21" t="s">
        <v>100</v>
      </c>
      <c r="D28" s="22">
        <v>1</v>
      </c>
      <c r="E28" s="22">
        <v>1</v>
      </c>
      <c r="F28" s="89" t="s">
        <v>89</v>
      </c>
      <c r="G28" s="30">
        <v>600</v>
      </c>
      <c r="H28" s="95">
        <f t="shared" si="3"/>
        <v>600</v>
      </c>
      <c r="I28" s="83"/>
      <c r="J28" s="84"/>
      <c r="K28" s="84"/>
      <c r="L28" s="85"/>
      <c r="M28" s="86"/>
      <c r="N28" s="86"/>
      <c r="O28" s="87"/>
    </row>
    <row r="29" spans="1:15" s="88" customFormat="1" ht="15" customHeight="1" x14ac:dyDescent="0.3">
      <c r="A29" s="111"/>
      <c r="B29" s="119"/>
      <c r="C29" s="21" t="s">
        <v>109</v>
      </c>
      <c r="D29" s="22">
        <v>1</v>
      </c>
      <c r="E29" s="22">
        <v>1</v>
      </c>
      <c r="F29" s="89" t="s">
        <v>87</v>
      </c>
      <c r="G29" s="30">
        <v>2000</v>
      </c>
      <c r="H29" s="95">
        <f t="shared" si="3"/>
        <v>2000</v>
      </c>
      <c r="I29" s="83"/>
      <c r="J29" s="84"/>
      <c r="K29" s="84"/>
      <c r="L29" s="85"/>
      <c r="M29" s="86"/>
      <c r="N29" s="86"/>
      <c r="O29" s="87"/>
    </row>
    <row r="30" spans="1:15" s="88" customFormat="1" ht="15" customHeight="1" x14ac:dyDescent="0.3">
      <c r="A30" s="102" t="s">
        <v>86</v>
      </c>
      <c r="B30" s="103" t="s">
        <v>107</v>
      </c>
      <c r="C30" s="96" t="s">
        <v>108</v>
      </c>
      <c r="D30" s="22">
        <v>1</v>
      </c>
      <c r="E30" s="22">
        <v>1</v>
      </c>
      <c r="F30" s="29" t="s">
        <v>91</v>
      </c>
      <c r="G30" s="30">
        <v>3000</v>
      </c>
      <c r="H30" s="95">
        <f t="shared" si="3"/>
        <v>3000</v>
      </c>
      <c r="I30" s="98" t="s">
        <v>113</v>
      </c>
      <c r="J30" s="84"/>
      <c r="K30" s="84"/>
      <c r="L30" s="85"/>
      <c r="M30" s="86"/>
      <c r="N30" s="86"/>
      <c r="O30" s="87"/>
    </row>
    <row r="31" spans="1:15" ht="15" customHeight="1" thickBot="1" x14ac:dyDescent="0.35">
      <c r="A31" s="127" t="s">
        <v>56</v>
      </c>
      <c r="B31" s="128"/>
      <c r="C31" s="128"/>
      <c r="D31" s="128"/>
      <c r="E31" s="128"/>
      <c r="F31" s="128"/>
      <c r="G31" s="128"/>
      <c r="H31" s="31">
        <f>SUM(H22:H30)</f>
        <v>15800</v>
      </c>
      <c r="I31" s="52"/>
      <c r="J31" s="48"/>
      <c r="K31" s="49"/>
      <c r="L31" s="50"/>
      <c r="M31" s="58">
        <f>SUM(M24:M30)</f>
        <v>0</v>
      </c>
      <c r="N31" s="58">
        <f t="shared" ref="N31" si="4">H31-M31</f>
        <v>15800</v>
      </c>
      <c r="O31" s="59"/>
    </row>
    <row r="32" spans="1:15" x14ac:dyDescent="0.3">
      <c r="A32" s="10" t="s">
        <v>29</v>
      </c>
      <c r="B32" s="11" t="s">
        <v>30</v>
      </c>
      <c r="C32" s="11" t="s">
        <v>31</v>
      </c>
      <c r="D32" s="130" t="s">
        <v>60</v>
      </c>
      <c r="E32" s="131"/>
      <c r="F32" s="11" t="s">
        <v>34</v>
      </c>
      <c r="G32" s="11" t="s">
        <v>35</v>
      </c>
      <c r="H32" s="11" t="s">
        <v>36</v>
      </c>
      <c r="I32" s="38" t="s">
        <v>37</v>
      </c>
      <c r="J32" s="10" t="s">
        <v>38</v>
      </c>
      <c r="K32" s="51" t="s">
        <v>39</v>
      </c>
      <c r="L32" s="38" t="s">
        <v>35</v>
      </c>
      <c r="M32" s="38" t="s">
        <v>40</v>
      </c>
      <c r="N32" s="38" t="s">
        <v>41</v>
      </c>
      <c r="O32" s="55" t="s">
        <v>42</v>
      </c>
    </row>
    <row r="33" spans="1:15" x14ac:dyDescent="0.3">
      <c r="A33" s="13" t="s">
        <v>61</v>
      </c>
      <c r="B33" s="14" t="s">
        <v>62</v>
      </c>
      <c r="C33" s="20"/>
      <c r="D33" s="20"/>
      <c r="E33" s="20"/>
      <c r="F33" s="20"/>
      <c r="G33" s="20"/>
      <c r="H33" s="32"/>
      <c r="I33" s="42"/>
      <c r="J33" s="132"/>
      <c r="K33" s="133"/>
      <c r="L33" s="133"/>
      <c r="M33" s="133"/>
      <c r="N33" s="134"/>
      <c r="O33" s="59"/>
    </row>
    <row r="34" spans="1:15" x14ac:dyDescent="0.3">
      <c r="A34" s="23" t="s">
        <v>63</v>
      </c>
      <c r="B34" s="21"/>
      <c r="C34" s="15"/>
      <c r="D34" s="135"/>
      <c r="E34" s="135"/>
      <c r="F34" s="25" t="s">
        <v>64</v>
      </c>
      <c r="G34" s="33"/>
      <c r="H34" s="26">
        <f>D34*G34</f>
        <v>0</v>
      </c>
      <c r="I34" s="42"/>
      <c r="J34" s="48"/>
      <c r="K34" s="49"/>
      <c r="L34" s="50"/>
      <c r="M34" s="56">
        <f>J34*L34</f>
        <v>0</v>
      </c>
      <c r="N34" s="56">
        <f>H34-M34</f>
        <v>0</v>
      </c>
      <c r="O34" s="59"/>
    </row>
    <row r="35" spans="1:15" ht="14.5" thickBot="1" x14ac:dyDescent="0.35">
      <c r="A35" s="19" t="s">
        <v>65</v>
      </c>
      <c r="B35" s="20"/>
      <c r="C35" s="20"/>
      <c r="D35" s="20"/>
      <c r="E35" s="20"/>
      <c r="F35" s="20"/>
      <c r="G35" s="20"/>
      <c r="H35" s="32">
        <f>SUM(H34:H34)</f>
        <v>0</v>
      </c>
      <c r="I35" s="42"/>
      <c r="J35" s="48"/>
      <c r="K35" s="49"/>
      <c r="L35" s="50"/>
      <c r="M35" s="58">
        <f>SUM(M34:M34)</f>
        <v>0</v>
      </c>
      <c r="N35" s="58">
        <f t="shared" ref="N35" si="5">H35-M35</f>
        <v>0</v>
      </c>
      <c r="O35" s="59"/>
    </row>
    <row r="36" spans="1:15" x14ac:dyDescent="0.3">
      <c r="A36" s="10" t="s">
        <v>29</v>
      </c>
      <c r="B36" s="11" t="s">
        <v>30</v>
      </c>
      <c r="C36" s="11" t="s">
        <v>31</v>
      </c>
      <c r="D36" s="130" t="s">
        <v>60</v>
      </c>
      <c r="E36" s="131"/>
      <c r="F36" s="11" t="s">
        <v>34</v>
      </c>
      <c r="G36" s="11" t="s">
        <v>35</v>
      </c>
      <c r="H36" s="11" t="s">
        <v>36</v>
      </c>
      <c r="I36" s="38" t="s">
        <v>37</v>
      </c>
      <c r="J36" s="10" t="s">
        <v>38</v>
      </c>
      <c r="K36" s="51" t="s">
        <v>39</v>
      </c>
      <c r="L36" s="38" t="s">
        <v>35</v>
      </c>
      <c r="M36" s="38" t="s">
        <v>40</v>
      </c>
      <c r="N36" s="38" t="s">
        <v>41</v>
      </c>
      <c r="O36" s="55" t="s">
        <v>42</v>
      </c>
    </row>
    <row r="37" spans="1:15" x14ac:dyDescent="0.3">
      <c r="A37" s="13" t="s">
        <v>66</v>
      </c>
      <c r="B37" s="121" t="s">
        <v>67</v>
      </c>
      <c r="C37" s="122"/>
      <c r="D37" s="122"/>
      <c r="E37" s="122"/>
      <c r="F37" s="122"/>
      <c r="G37" s="122"/>
      <c r="H37" s="123"/>
      <c r="I37" s="42"/>
      <c r="J37" s="124"/>
      <c r="K37" s="125"/>
      <c r="L37" s="125"/>
      <c r="M37" s="125"/>
      <c r="N37" s="144"/>
      <c r="O37" s="57"/>
    </row>
    <row r="38" spans="1:15" x14ac:dyDescent="0.3">
      <c r="A38" s="23" t="s">
        <v>68</v>
      </c>
      <c r="B38" s="90"/>
      <c r="C38" s="60"/>
      <c r="D38" s="149"/>
      <c r="E38" s="148"/>
      <c r="F38" s="25" t="s">
        <v>64</v>
      </c>
      <c r="G38" s="94"/>
      <c r="H38" s="95">
        <f>D38*G38</f>
        <v>0</v>
      </c>
      <c r="I38" s="93"/>
      <c r="J38" s="44"/>
      <c r="K38" s="45"/>
      <c r="L38" s="46"/>
      <c r="M38" s="56">
        <f>J38*L38</f>
        <v>0</v>
      </c>
      <c r="N38" s="56">
        <f>H38-M38</f>
        <v>0</v>
      </c>
      <c r="O38" s="57"/>
    </row>
    <row r="39" spans="1:15" ht="14.5" thickBot="1" x14ac:dyDescent="0.35">
      <c r="A39" s="127" t="s">
        <v>56</v>
      </c>
      <c r="B39" s="128"/>
      <c r="C39" s="128"/>
      <c r="D39" s="128"/>
      <c r="E39" s="128"/>
      <c r="F39" s="128"/>
      <c r="G39" s="129"/>
      <c r="H39" s="28">
        <f>SUM(H38:H38)</f>
        <v>0</v>
      </c>
      <c r="I39" s="42"/>
      <c r="J39" s="44"/>
      <c r="K39" s="45"/>
      <c r="L39" s="46"/>
      <c r="M39" s="58">
        <f>SUM(M38:M38)</f>
        <v>0</v>
      </c>
      <c r="N39" s="58">
        <f t="shared" ref="N39" si="6">H39-M39</f>
        <v>0</v>
      </c>
      <c r="O39" s="57"/>
    </row>
    <row r="40" spans="1:15" x14ac:dyDescent="0.3">
      <c r="A40" s="10" t="s">
        <v>29</v>
      </c>
      <c r="B40" s="11" t="s">
        <v>30</v>
      </c>
      <c r="C40" s="11" t="s">
        <v>31</v>
      </c>
      <c r="D40" s="130" t="s">
        <v>32</v>
      </c>
      <c r="E40" s="131"/>
      <c r="F40" s="11" t="s">
        <v>34</v>
      </c>
      <c r="G40" s="11" t="s">
        <v>35</v>
      </c>
      <c r="H40" s="11" t="s">
        <v>36</v>
      </c>
      <c r="I40" s="38" t="s">
        <v>37</v>
      </c>
      <c r="J40" s="10" t="s">
        <v>38</v>
      </c>
      <c r="K40" s="51" t="s">
        <v>39</v>
      </c>
      <c r="L40" s="38" t="s">
        <v>35</v>
      </c>
      <c r="M40" s="38" t="s">
        <v>40</v>
      </c>
      <c r="N40" s="38" t="s">
        <v>41</v>
      </c>
      <c r="O40" s="55" t="s">
        <v>42</v>
      </c>
    </row>
    <row r="41" spans="1:15" x14ac:dyDescent="0.3">
      <c r="A41" s="13" t="s">
        <v>69</v>
      </c>
      <c r="B41" s="121" t="s">
        <v>70</v>
      </c>
      <c r="C41" s="122"/>
      <c r="D41" s="122"/>
      <c r="E41" s="122"/>
      <c r="F41" s="122"/>
      <c r="G41" s="122"/>
      <c r="H41" s="122"/>
      <c r="I41" s="122"/>
      <c r="J41" s="44"/>
      <c r="K41" s="45"/>
      <c r="L41" s="46"/>
      <c r="M41" s="46"/>
      <c r="N41" s="46"/>
      <c r="O41" s="57"/>
    </row>
    <row r="42" spans="1:15" x14ac:dyDescent="0.3">
      <c r="A42" s="23" t="s">
        <v>71</v>
      </c>
      <c r="B42" s="15" t="s">
        <v>72</v>
      </c>
      <c r="C42" s="15"/>
      <c r="D42" s="147">
        <v>0.08</v>
      </c>
      <c r="E42" s="148"/>
      <c r="F42" s="25" t="s">
        <v>73</v>
      </c>
      <c r="G42" s="66">
        <f>H19+H31+H35+H39</f>
        <v>15800</v>
      </c>
      <c r="H42" s="26">
        <f>D42*G42</f>
        <v>1264</v>
      </c>
      <c r="I42" s="42"/>
      <c r="J42" s="70">
        <f>M19+M31+M35+M39</f>
        <v>0</v>
      </c>
      <c r="K42" s="71"/>
      <c r="L42" s="72"/>
      <c r="M42" s="72">
        <f>J42*L42</f>
        <v>0</v>
      </c>
      <c r="N42" s="72">
        <f>H42-M42</f>
        <v>1264</v>
      </c>
      <c r="O42" s="57"/>
    </row>
    <row r="43" spans="1:15" x14ac:dyDescent="0.3">
      <c r="A43" s="23" t="s">
        <v>74</v>
      </c>
      <c r="B43" s="15"/>
      <c r="C43" s="15"/>
      <c r="D43" s="149"/>
      <c r="E43" s="148"/>
      <c r="F43" s="25" t="s">
        <v>64</v>
      </c>
      <c r="G43" s="67"/>
      <c r="H43" s="26">
        <f t="shared" ref="H43" si="7">D43*G43</f>
        <v>0</v>
      </c>
      <c r="I43" s="42"/>
      <c r="J43" s="70"/>
      <c r="K43" s="71"/>
      <c r="L43" s="72"/>
      <c r="M43" s="72">
        <f>J43*L43</f>
        <v>0</v>
      </c>
      <c r="N43" s="72">
        <f>H43-M43</f>
        <v>0</v>
      </c>
      <c r="O43" s="57"/>
    </row>
    <row r="44" spans="1:15" ht="14.5" thickBot="1" x14ac:dyDescent="0.35">
      <c r="A44" s="127" t="s">
        <v>56</v>
      </c>
      <c r="B44" s="128"/>
      <c r="C44" s="128"/>
      <c r="D44" s="143"/>
      <c r="E44" s="143"/>
      <c r="F44" s="128"/>
      <c r="G44" s="129"/>
      <c r="H44" s="28">
        <f>SUM(H42:H43)</f>
        <v>1264</v>
      </c>
      <c r="I44" s="17"/>
      <c r="J44" s="70"/>
      <c r="K44" s="71"/>
      <c r="L44" s="72"/>
      <c r="M44" s="76">
        <f>SUM(M42:M43)</f>
        <v>0</v>
      </c>
      <c r="N44" s="76">
        <f>H44-M44</f>
        <v>1264</v>
      </c>
      <c r="O44" s="57"/>
    </row>
    <row r="45" spans="1:15" x14ac:dyDescent="0.3">
      <c r="A45" s="10" t="s">
        <v>29</v>
      </c>
      <c r="B45" s="11" t="s">
        <v>30</v>
      </c>
      <c r="C45" s="11" t="s">
        <v>31</v>
      </c>
      <c r="D45" s="12" t="s">
        <v>60</v>
      </c>
      <c r="E45" s="12" t="s">
        <v>57</v>
      </c>
      <c r="F45" s="11" t="s">
        <v>34</v>
      </c>
      <c r="G45" s="11" t="s">
        <v>35</v>
      </c>
      <c r="H45" s="11" t="s">
        <v>36</v>
      </c>
      <c r="I45" s="38" t="s">
        <v>37</v>
      </c>
      <c r="J45" s="10" t="s">
        <v>38</v>
      </c>
      <c r="K45" s="51" t="s">
        <v>39</v>
      </c>
      <c r="L45" s="38" t="s">
        <v>35</v>
      </c>
      <c r="M45" s="38" t="s">
        <v>40</v>
      </c>
      <c r="N45" s="38" t="s">
        <v>41</v>
      </c>
      <c r="O45" s="55" t="s">
        <v>42</v>
      </c>
    </row>
    <row r="46" spans="1:15" x14ac:dyDescent="0.3">
      <c r="A46" s="13" t="s">
        <v>75</v>
      </c>
      <c r="B46" s="121" t="s">
        <v>76</v>
      </c>
      <c r="C46" s="122"/>
      <c r="D46" s="122"/>
      <c r="E46" s="122"/>
      <c r="F46" s="122"/>
      <c r="G46" s="122"/>
      <c r="H46" s="122"/>
      <c r="I46" s="122"/>
      <c r="J46" s="124"/>
      <c r="K46" s="125"/>
      <c r="L46" s="125"/>
      <c r="M46" s="125"/>
      <c r="N46" s="144"/>
      <c r="O46" s="57"/>
    </row>
    <row r="47" spans="1:15" x14ac:dyDescent="0.3">
      <c r="A47" s="23" t="s">
        <v>77</v>
      </c>
      <c r="B47" s="15" t="s">
        <v>110</v>
      </c>
      <c r="C47" s="15"/>
      <c r="D47" s="16">
        <v>1</v>
      </c>
      <c r="E47" s="16">
        <v>1</v>
      </c>
      <c r="F47" s="25" t="s">
        <v>59</v>
      </c>
      <c r="G47" s="66">
        <v>500</v>
      </c>
      <c r="H47" s="26">
        <f>D47*E47*G47</f>
        <v>500</v>
      </c>
      <c r="I47" s="97"/>
      <c r="J47" s="45"/>
      <c r="K47" s="45"/>
      <c r="L47" s="46"/>
      <c r="M47" s="56">
        <f>J47*L47</f>
        <v>0</v>
      </c>
      <c r="N47" s="56">
        <f>H47-M47</f>
        <v>500</v>
      </c>
      <c r="O47" s="57"/>
    </row>
    <row r="48" spans="1:15" ht="16.5" customHeight="1" x14ac:dyDescent="0.3">
      <c r="A48" s="127" t="s">
        <v>56</v>
      </c>
      <c r="B48" s="128"/>
      <c r="C48" s="128"/>
      <c r="D48" s="128"/>
      <c r="E48" s="128"/>
      <c r="F48" s="128"/>
      <c r="G48" s="129"/>
      <c r="H48" s="28">
        <f>SUM(H47:H47)</f>
        <v>500</v>
      </c>
      <c r="I48" s="15"/>
      <c r="J48" s="45"/>
      <c r="K48" s="45"/>
      <c r="L48" s="46"/>
      <c r="M48" s="58">
        <f>SUM(M47:M47)</f>
        <v>0</v>
      </c>
      <c r="N48" s="58">
        <f t="shared" ref="N48:N49" si="8">H48-M48</f>
        <v>500</v>
      </c>
      <c r="O48" s="57"/>
    </row>
    <row r="49" spans="1:15" s="1" customFormat="1" ht="19.5" customHeight="1" x14ac:dyDescent="0.3">
      <c r="A49" s="61" t="s">
        <v>78</v>
      </c>
      <c r="B49" s="62"/>
      <c r="C49" s="62"/>
      <c r="D49" s="62"/>
      <c r="E49" s="62"/>
      <c r="F49" s="62"/>
      <c r="G49" s="68"/>
      <c r="H49" s="69">
        <f>SUM(H19+H31+H35+H39+H44+H48)*1.06</f>
        <v>18617.84</v>
      </c>
      <c r="I49" s="73"/>
      <c r="J49" s="74"/>
      <c r="K49" s="68"/>
      <c r="L49" s="75"/>
      <c r="M49" s="77">
        <f>SUM(M19+M31+M35+M39+M44+M48)</f>
        <v>0</v>
      </c>
      <c r="N49" s="77">
        <f t="shared" si="8"/>
        <v>18617.84</v>
      </c>
      <c r="O49" s="78"/>
    </row>
    <row r="50" spans="1:15" ht="33.75" customHeight="1" x14ac:dyDescent="0.3">
      <c r="A50" s="145" t="s">
        <v>79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</row>
    <row r="51" spans="1:15" ht="35.25" customHeight="1" x14ac:dyDescent="0.3">
      <c r="A51" s="63"/>
      <c r="B51" s="136" t="s">
        <v>80</v>
      </c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</row>
    <row r="52" spans="1:15" ht="32.25" customHeight="1" x14ac:dyDescent="0.3">
      <c r="A52" s="64"/>
      <c r="B52" s="65" t="s">
        <v>81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79"/>
    </row>
    <row r="53" spans="1:15" ht="32.25" customHeight="1" x14ac:dyDescent="0.3">
      <c r="A53" s="64"/>
      <c r="B53" s="65" t="s">
        <v>82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79"/>
    </row>
  </sheetData>
  <mergeCells count="34">
    <mergeCell ref="B51:O51"/>
    <mergeCell ref="A10:A17"/>
    <mergeCell ref="B10:B17"/>
    <mergeCell ref="A44:G44"/>
    <mergeCell ref="B46:I46"/>
    <mergeCell ref="J46:N46"/>
    <mergeCell ref="A48:G48"/>
    <mergeCell ref="A50:O50"/>
    <mergeCell ref="D40:E40"/>
    <mergeCell ref="B41:I41"/>
    <mergeCell ref="B37:H37"/>
    <mergeCell ref="D42:E42"/>
    <mergeCell ref="D43:E43"/>
    <mergeCell ref="J37:N37"/>
    <mergeCell ref="D38:E38"/>
    <mergeCell ref="A39:G39"/>
    <mergeCell ref="A31:G31"/>
    <mergeCell ref="D32:E32"/>
    <mergeCell ref="J33:N33"/>
    <mergeCell ref="D34:E34"/>
    <mergeCell ref="D36:E36"/>
    <mergeCell ref="J7:O7"/>
    <mergeCell ref="B9:H9"/>
    <mergeCell ref="J9:O9"/>
    <mergeCell ref="A19:G19"/>
    <mergeCell ref="B21:H21"/>
    <mergeCell ref="J21:O21"/>
    <mergeCell ref="A24:A29"/>
    <mergeCell ref="A1:I1"/>
    <mergeCell ref="D4:F4"/>
    <mergeCell ref="A7:F7"/>
    <mergeCell ref="G7:I7"/>
    <mergeCell ref="B24:B29"/>
    <mergeCell ref="A22:A23"/>
  </mergeCells>
  <phoneticPr fontId="27" type="noConversion"/>
  <dataValidations count="1">
    <dataValidation type="list" allowBlank="1" showInputMessage="1" showErrorMessage="1" sqref="I10:I12 I14:I17" xr:uid="{00000000-0002-0000-0000-000002000000}">
      <formula1>$L$1:$L$5</formula1>
    </dataValidation>
  </dataValidations>
  <pageMargins left="0.69930555555555596" right="0.69930555555555596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5月28日线上会议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Guo Haiyan</cp:lastModifiedBy>
  <cp:lastPrinted>2021-07-05T01:04:53Z</cp:lastPrinted>
  <dcterms:created xsi:type="dcterms:W3CDTF">2021-06-29T14:52:00Z</dcterms:created>
  <dcterms:modified xsi:type="dcterms:W3CDTF">2022-05-06T07:50:39Z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