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685" activeTab="1"/>
  </bookViews>
  <sheets>
    <sheet name="汇总" sheetId="1" r:id="rId1"/>
    <sheet name="预算单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<sst xmlns="http://schemas.openxmlformats.org/spreadsheetml/2006/main" count="404" uniqueCount="132">
  <si>
    <r>
      <rPr>
        <b/>
        <sz val="9"/>
        <color rgb="FF000000"/>
        <rFont val="微软雅黑"/>
        <charset val="134"/>
      </rPr>
      <t>报价注意事项</t>
    </r>
    <r>
      <rPr>
        <sz val="9"/>
        <color rgb="FF000000"/>
        <rFont val="微软雅黑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</si>
  <si>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</si>
  <si>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</si>
  <si>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</si>
  <si>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</si>
  <si>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</si>
  <si>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</si>
  <si>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</si>
  <si>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</si>
  <si>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</si>
  <si>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</si>
  <si>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</si>
  <si>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</si>
  <si>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</si>
  <si>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</si>
  <si>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</si>
  <si>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用餐</t>
  </si>
  <si>
    <t>模块5</t>
  </si>
  <si>
    <t>保险</t>
  </si>
  <si>
    <t>模块6</t>
  </si>
  <si>
    <t>人员费用</t>
  </si>
  <si>
    <t>模块7</t>
  </si>
  <si>
    <t>运营费用</t>
  </si>
  <si>
    <t>模块8</t>
  </si>
  <si>
    <t>服务费</t>
  </si>
  <si>
    <t>模块9</t>
  </si>
  <si>
    <t>税费</t>
  </si>
  <si>
    <t>合计</t>
  </si>
  <si>
    <t>客户名称</t>
  </si>
  <si>
    <t>快手</t>
  </si>
  <si>
    <t>业务联系人</t>
  </si>
  <si>
    <t>联系方式</t>
  </si>
  <si>
    <t>项目名称</t>
  </si>
  <si>
    <t>0121快手广电视听年度盛典活动</t>
  </si>
  <si>
    <t>采购联系人</t>
  </si>
  <si>
    <t>冯皓星</t>
  </si>
  <si>
    <t>项目日期</t>
  </si>
  <si>
    <t>0115-0122</t>
  </si>
  <si>
    <t>接待人数</t>
  </si>
  <si>
    <t>目的地</t>
  </si>
  <si>
    <t>北京</t>
  </si>
  <si>
    <t>报价时间</t>
  </si>
  <si>
    <t>2023.12.27</t>
  </si>
  <si>
    <t>项目经理</t>
  </si>
  <si>
    <t>谢琦珊</t>
  </si>
  <si>
    <t>邮箱地址</t>
  </si>
  <si>
    <t>xieqishan@cct.cn</t>
  </si>
  <si>
    <t>收入明细</t>
  </si>
  <si>
    <t>项目</t>
  </si>
  <si>
    <t>舱位等级</t>
  </si>
  <si>
    <t>单位</t>
  </si>
  <si>
    <t>单价</t>
  </si>
  <si>
    <t>预估采购金额</t>
  </si>
  <si>
    <t>机票/高铁</t>
  </si>
  <si>
    <t>经济舱（境内）</t>
  </si>
  <si>
    <t>人/次</t>
  </si>
  <si>
    <t>元</t>
  </si>
  <si>
    <t>预估费用，以实际出票为准</t>
  </si>
  <si>
    <t>单项小计:</t>
  </si>
  <si>
    <t>车辆等级</t>
  </si>
  <si>
    <t>小乌力拾光者计划</t>
  </si>
  <si>
    <t>19-22座普通小巴</t>
  </si>
  <si>
    <t>车*天</t>
  </si>
  <si>
    <t>限8小时100km
五环外用车，起始自五环开始计算超时超公里费用</t>
  </si>
  <si>
    <t>电焊工乐队</t>
  </si>
  <si>
    <t>7座普通商务车</t>
  </si>
  <si>
    <t>果小菁团队</t>
  </si>
  <si>
    <t>侯宇团队</t>
  </si>
  <si>
    <t>沙霏团队</t>
  </si>
  <si>
    <t>张尕怂团队</t>
  </si>
  <si>
    <t>戴荃团队</t>
  </si>
  <si>
    <t>焉栩嘉团队</t>
  </si>
  <si>
    <t>孟美岐团队</t>
  </si>
  <si>
    <t>备车</t>
  </si>
  <si>
    <t>其他车辆费用</t>
  </si>
  <si>
    <t>车辆超公里费</t>
  </si>
  <si>
    <t>pcs</t>
  </si>
  <si>
    <t>预估费用，以实际发生为准</t>
  </si>
  <si>
    <t>车辆超时费</t>
  </si>
  <si>
    <t>房间类型</t>
  </si>
  <si>
    <t>高级双床</t>
  </si>
  <si>
    <t>间</t>
  </si>
  <si>
    <t>晚</t>
  </si>
  <si>
    <t>果小菁</t>
  </si>
  <si>
    <t>高级大床</t>
  </si>
  <si>
    <t>侯宇</t>
  </si>
  <si>
    <t>沙霏</t>
  </si>
  <si>
    <t>张尕怂</t>
  </si>
  <si>
    <t>小套房</t>
  </si>
  <si>
    <t>戴荃</t>
  </si>
  <si>
    <t>焉栩嘉</t>
  </si>
  <si>
    <t>孟美岐</t>
  </si>
  <si>
    <t>快手员工</t>
  </si>
  <si>
    <t>需求类型</t>
  </si>
  <si>
    <t>餐饮</t>
  </si>
  <si>
    <t>餐费</t>
  </si>
  <si>
    <t>人</t>
  </si>
  <si>
    <t>天</t>
  </si>
  <si>
    <t>根据餐标凭票报销，以实际发生为准</t>
  </si>
  <si>
    <t>张尕怂助理</t>
  </si>
  <si>
    <t>戴荃助理</t>
  </si>
  <si>
    <t>焉栩嘉助理</t>
  </si>
  <si>
    <t>孟美岐助理</t>
  </si>
  <si>
    <t>意外300万，医疗30万</t>
  </si>
  <si>
    <t>1-4天</t>
  </si>
  <si>
    <t>意外50万，医疗5万</t>
  </si>
  <si>
    <t>工作人员</t>
  </si>
  <si>
    <t>1月15日-22日</t>
  </si>
  <si>
    <t>工作时长8小时、供应商自有人员</t>
  </si>
  <si>
    <t>人员补助</t>
  </si>
  <si>
    <t>实报实销</t>
  </si>
  <si>
    <t>住宿</t>
  </si>
  <si>
    <t>交通</t>
  </si>
  <si>
    <t>趟</t>
  </si>
  <si>
    <t>备用金</t>
  </si>
  <si>
    <t>其他</t>
  </si>
  <si>
    <t>合计（货币单位）</t>
  </si>
  <si>
    <t>服务费（人民币：元）</t>
  </si>
  <si>
    <t>增值税专用发票税6%（人民币：元）</t>
  </si>
  <si>
    <t>费用总计（人民币）</t>
  </si>
  <si>
    <t>团队</t>
  </si>
  <si>
    <t>姓名</t>
  </si>
  <si>
    <t>人数</t>
  </si>
  <si>
    <t>房型</t>
  </si>
  <si>
    <t>套房</t>
  </si>
  <si>
    <t>大床房</t>
  </si>
  <si>
    <t>果小菁助理</t>
  </si>
  <si>
    <t>侯宇助理</t>
  </si>
  <si>
    <t>沙霏助理</t>
  </si>
  <si>
    <t>小乌力</t>
  </si>
  <si>
    <t>双床房</t>
  </si>
  <si>
    <t>电焊工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</si>
</sst>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  <numFmt numFmtId="180" formatCode="_(\¥* #,##0.00_);_(\¥* \(#,##0.00\);_(\¥* &quot;-&quot;??_);_(@_)"/>
    <numFmt numFmtId="181" formatCode="_(* #,##0.00_);_(* \(#,##0.00\);_(* &quot;-&quot;??_);_(@_)"/>
  </numFmts>
  <fonts count="46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sz val="10"/>
      <color rgb="FF800080"/>
      <name val="Arial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b/>
      <i/>
      <sz val="9"/>
      <color indexed="10"/>
      <name val="微软雅黑"/>
      <charset val="134"/>
    </font>
    <font>
      <sz val="10"/>
      <name val="微软雅黑"/>
      <charset val="134"/>
    </font>
    <font>
      <b/>
      <sz val="9"/>
      <color rgb="FFFF0000"/>
      <name val="微软雅黑"/>
      <charset val="134"/>
    </font>
    <font>
      <b/>
      <sz val="9"/>
      <color indexed="17"/>
      <name val="微软雅黑"/>
      <charset val="134"/>
    </font>
    <font>
      <b/>
      <sz val="12"/>
      <color rgb="FFFF0000"/>
      <name val="微软雅黑"/>
      <charset val="134"/>
    </font>
    <font>
      <b/>
      <sz val="9"/>
      <color indexed="10"/>
      <name val="微软雅黑"/>
      <charset val="134"/>
    </font>
    <font>
      <sz val="10"/>
      <color rgb="FFFF000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sz val="9"/>
      <color rgb="FF000000"/>
      <name val="微软雅黑"/>
      <charset val="134"/>
    </font>
    <font>
      <b/>
      <sz val="9"/>
      <color theme="0"/>
      <name val="微软雅黑"/>
      <charset val="134"/>
    </font>
    <font>
      <b/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3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0" borderId="34" applyNumberFormat="0" applyAlignment="0" applyProtection="0">
      <alignment vertical="center"/>
    </xf>
    <xf numFmtId="0" fontId="35" fillId="11" borderId="35" applyNumberFormat="0" applyAlignment="0" applyProtection="0">
      <alignment vertical="center"/>
    </xf>
    <xf numFmtId="0" fontId="36" fillId="11" borderId="34" applyNumberFormat="0" applyAlignment="0" applyProtection="0">
      <alignment vertical="center"/>
    </xf>
    <xf numFmtId="0" fontId="37" fillId="12" borderId="36" applyNumberFormat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176" fontId="45" fillId="0" borderId="0" applyFont="0" applyFill="0" applyBorder="0" applyAlignment="0" applyProtection="0"/>
    <xf numFmtId="0" fontId="45" fillId="0" borderId="0"/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8" xfId="6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14" fontId="7" fillId="0" borderId="8" xfId="6" applyNumberFormat="1" applyFont="1" applyFill="1" applyBorder="1" applyAlignment="1" applyProtection="1">
      <alignment horizontal="left" vertical="center"/>
    </xf>
    <xf numFmtId="14" fontId="4" fillId="0" borderId="9" xfId="0" applyNumberFormat="1" applyFont="1" applyFill="1" applyBorder="1" applyAlignment="1">
      <alignment horizontal="left" vertical="center"/>
    </xf>
    <xf numFmtId="14" fontId="4" fillId="0" borderId="10" xfId="0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8" xfId="1" applyNumberFormat="1" applyFont="1" applyFill="1" applyBorder="1" applyAlignment="1">
      <alignment horizontal="center" vertical="center"/>
    </xf>
    <xf numFmtId="0" fontId="9" fillId="3" borderId="10" xfId="1" applyNumberFormat="1" applyFont="1" applyFill="1" applyBorder="1" applyAlignment="1">
      <alignment horizontal="center" vertical="center"/>
    </xf>
    <xf numFmtId="178" fontId="9" fillId="3" borderId="8" xfId="1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177" fontId="6" fillId="0" borderId="12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178" fontId="6" fillId="0" borderId="1" xfId="1" applyNumberFormat="1" applyFont="1" applyFill="1" applyBorder="1" applyAlignment="1">
      <alignment vertical="center"/>
    </xf>
    <xf numFmtId="179" fontId="10" fillId="4" borderId="7" xfId="1" applyNumberFormat="1" applyFont="1" applyFill="1" applyBorder="1" applyAlignment="1">
      <alignment horizontal="right" vertical="center"/>
    </xf>
    <xf numFmtId="179" fontId="10" fillId="4" borderId="9" xfId="1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177" fontId="6" fillId="0" borderId="10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177" fontId="6" fillId="0" borderId="16" xfId="1" applyNumberFormat="1" applyFont="1" applyFill="1" applyBorder="1" applyAlignment="1">
      <alignment horizontal="center" vertical="center"/>
    </xf>
    <xf numFmtId="0" fontId="6" fillId="0" borderId="16" xfId="1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58" fontId="6" fillId="0" borderId="1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14" fontId="4" fillId="0" borderId="2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center" vertical="center" wrapText="1"/>
    </xf>
    <xf numFmtId="178" fontId="9" fillId="3" borderId="10" xfId="1" applyNumberFormat="1" applyFont="1" applyFill="1" applyBorder="1" applyAlignment="1">
      <alignment horizontal="center" vertical="center"/>
    </xf>
    <xf numFmtId="178" fontId="9" fillId="3" borderId="1" xfId="1" applyNumberFormat="1" applyFont="1" applyFill="1" applyBorder="1" applyAlignment="1">
      <alignment horizontal="center" vertical="center"/>
    </xf>
    <xf numFmtId="177" fontId="9" fillId="3" borderId="20" xfId="1" applyNumberFormat="1" applyFont="1" applyFill="1" applyBorder="1" applyAlignment="1">
      <alignment horizontal="center" vertical="center"/>
    </xf>
    <xf numFmtId="178" fontId="6" fillId="5" borderId="1" xfId="1" applyNumberFormat="1" applyFont="1" applyFill="1" applyBorder="1" applyAlignment="1">
      <alignment vertical="center"/>
    </xf>
    <xf numFmtId="178" fontId="6" fillId="0" borderId="14" xfId="1" applyNumberFormat="1" applyFont="1" applyBorder="1" applyAlignment="1">
      <alignment horizontal="right" vertical="center"/>
    </xf>
    <xf numFmtId="177" fontId="12" fillId="0" borderId="20" xfId="1" applyNumberFormat="1" applyFont="1" applyFill="1" applyBorder="1" applyAlignment="1">
      <alignment horizontal="center" vertical="center" wrapText="1"/>
    </xf>
    <xf numFmtId="179" fontId="10" fillId="4" borderId="10" xfId="1" applyNumberFormat="1" applyFont="1" applyFill="1" applyBorder="1" applyAlignment="1">
      <alignment horizontal="right" vertical="center"/>
    </xf>
    <xf numFmtId="178" fontId="10" fillId="4" borderId="8" xfId="49" applyNumberFormat="1" applyFont="1" applyFill="1" applyBorder="1" applyAlignment="1">
      <alignment horizontal="center" vertical="center"/>
    </xf>
    <xf numFmtId="177" fontId="14" fillId="4" borderId="20" xfId="1" applyNumberFormat="1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right" vertical="center"/>
    </xf>
    <xf numFmtId="178" fontId="6" fillId="0" borderId="1" xfId="1" applyNumberFormat="1" applyFont="1" applyBorder="1" applyAlignment="1">
      <alignment horizontal="right" vertical="center"/>
    </xf>
    <xf numFmtId="177" fontId="4" fillId="0" borderId="20" xfId="1" applyNumberFormat="1" applyFont="1" applyFill="1" applyBorder="1" applyAlignment="1">
      <alignment horizontal="center" vertical="center" wrapText="1"/>
    </xf>
    <xf numFmtId="178" fontId="6" fillId="5" borderId="1" xfId="1" applyNumberFormat="1" applyFont="1" applyFill="1" applyBorder="1" applyAlignment="1">
      <alignment horizontal="right" vertical="center"/>
    </xf>
    <xf numFmtId="178" fontId="10" fillId="4" borderId="8" xfId="49" applyNumberFormat="1" applyFont="1" applyFill="1" applyBorder="1" applyAlignment="1">
      <alignment horizontal="right" vertical="center"/>
    </xf>
    <xf numFmtId="58" fontId="4" fillId="0" borderId="22" xfId="1" applyNumberFormat="1" applyFont="1" applyFill="1" applyBorder="1" applyAlignment="1">
      <alignment vertical="center" wrapText="1"/>
    </xf>
    <xf numFmtId="58" fontId="4" fillId="0" borderId="20" xfId="1" applyNumberFormat="1" applyFont="1" applyFill="1" applyBorder="1" applyAlignment="1">
      <alignment vertical="center" wrapText="1"/>
    </xf>
    <xf numFmtId="58" fontId="4" fillId="0" borderId="1" xfId="1" applyNumberFormat="1" applyFont="1" applyFill="1" applyBorder="1" applyAlignment="1">
      <alignment vertical="center" wrapText="1"/>
    </xf>
    <xf numFmtId="40" fontId="6" fillId="0" borderId="1" xfId="1" applyNumberFormat="1" applyFont="1" applyBorder="1" applyAlignment="1">
      <alignment horizontal="right" vertical="center"/>
    </xf>
    <xf numFmtId="178" fontId="6" fillId="0" borderId="16" xfId="1" applyNumberFormat="1" applyFont="1" applyBorder="1" applyAlignment="1">
      <alignment horizontal="right" vertical="center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right" vertical="center"/>
    </xf>
    <xf numFmtId="178" fontId="4" fillId="0" borderId="1" xfId="1" applyNumberFormat="1" applyFont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178" fontId="8" fillId="2" borderId="1" xfId="49" applyNumberFormat="1" applyFont="1" applyFill="1" applyBorder="1" applyAlignment="1">
      <alignment horizontal="right" vertical="center"/>
    </xf>
    <xf numFmtId="179" fontId="19" fillId="2" borderId="20" xfId="49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178" fontId="21" fillId="6" borderId="1" xfId="49" applyNumberFormat="1" applyFont="1" applyFill="1" applyBorder="1" applyAlignment="1">
      <alignment horizontal="right" vertical="center"/>
    </xf>
    <xf numFmtId="0" fontId="22" fillId="0" borderId="23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178" fontId="10" fillId="0" borderId="1" xfId="49" applyNumberFormat="1" applyFont="1" applyFill="1" applyBorder="1" applyAlignment="1">
      <alignment horizontal="right" vertical="center"/>
    </xf>
    <xf numFmtId="177" fontId="14" fillId="0" borderId="20" xfId="1" applyNumberFormat="1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/>
    </xf>
    <xf numFmtId="178" fontId="18" fillId="5" borderId="29" xfId="49" applyNumberFormat="1" applyFont="1" applyFill="1" applyBorder="1" applyAlignment="1">
      <alignment horizontal="right" vertical="center"/>
    </xf>
    <xf numFmtId="179" fontId="18" fillId="5" borderId="30" xfId="49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180" fontId="24" fillId="7" borderId="1" xfId="2" applyNumberFormat="1" applyFont="1" applyFill="1" applyBorder="1" applyAlignment="1" applyProtection="1">
      <alignment horizontal="center" vertical="center" wrapText="1"/>
    </xf>
    <xf numFmtId="180" fontId="24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/>
    </xf>
    <xf numFmtId="181" fontId="23" fillId="0" borderId="1" xfId="1" applyNumberFormat="1" applyFont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xieqish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I18" sqref="I18"/>
    </sheetView>
  </sheetViews>
  <sheetFormatPr defaultColWidth="12.3805309734513" defaultRowHeight="15.75" outlineLevelCol="6"/>
  <cols>
    <col min="1" max="1" width="48.9380530973451" style="6" customWidth="1"/>
    <col min="2" max="5" width="12.3805309734513" style="6"/>
    <col min="6" max="6" width="11.4070796460177" style="6" customWidth="1"/>
    <col min="7" max="16384" width="12.3805309734513" style="6"/>
  </cols>
  <sheetData>
    <row r="1" s="6" customFormat="1" ht="96" customHeight="1" spans="1:1">
      <c r="A1" s="125" t="s">
        <v>0</v>
      </c>
    </row>
    <row r="2" s="6" customFormat="1" spans="1:1">
      <c r="A2" s="8"/>
    </row>
    <row r="3" s="6" customFormat="1" spans="1:7">
      <c r="A3" s="126" t="s">
        <v>1</v>
      </c>
      <c r="B3" s="126" t="s">
        <v>2</v>
      </c>
      <c r="C3" s="127" t="s">
        <v>3</v>
      </c>
      <c r="D3" s="127" t="s">
        <v>4</v>
      </c>
      <c r="E3" s="127" t="s">
        <v>5</v>
      </c>
      <c r="F3" s="127" t="s">
        <v>6</v>
      </c>
      <c r="G3" s="126" t="s">
        <v>7</v>
      </c>
    </row>
    <row r="4" s="6" customFormat="1" spans="1:7">
      <c r="A4" s="128" t="s">
        <v>8</v>
      </c>
      <c r="B4" s="128" t="s">
        <v>9</v>
      </c>
      <c r="C4" s="128" t="s">
        <v>10</v>
      </c>
      <c r="D4" s="129">
        <f>预算单!J8</f>
        <v>122400</v>
      </c>
      <c r="E4" s="130">
        <v>1</v>
      </c>
      <c r="F4" s="129">
        <f t="shared" ref="F4:F12" si="0">E4*D4</f>
        <v>122400</v>
      </c>
      <c r="G4" s="128"/>
    </row>
    <row r="5" s="6" customFormat="1" spans="1:7">
      <c r="A5" s="128" t="s">
        <v>11</v>
      </c>
      <c r="B5" s="128" t="s">
        <v>12</v>
      </c>
      <c r="C5" s="128" t="s">
        <v>10</v>
      </c>
      <c r="D5" s="129">
        <f>预算单!J22</f>
        <v>32950</v>
      </c>
      <c r="E5" s="130">
        <v>1</v>
      </c>
      <c r="F5" s="129">
        <f t="shared" si="0"/>
        <v>32950</v>
      </c>
      <c r="G5" s="128"/>
    </row>
    <row r="6" s="6" customFormat="1" spans="1:7">
      <c r="A6" s="128" t="s">
        <v>13</v>
      </c>
      <c r="B6" s="128" t="s">
        <v>14</v>
      </c>
      <c r="C6" s="128" t="s">
        <v>10</v>
      </c>
      <c r="D6" s="129">
        <f>预算单!J38</f>
        <v>101400</v>
      </c>
      <c r="E6" s="130">
        <v>1</v>
      </c>
      <c r="F6" s="129">
        <f t="shared" si="0"/>
        <v>101400</v>
      </c>
      <c r="G6" s="128"/>
    </row>
    <row r="7" s="6" customFormat="1" spans="1:7">
      <c r="A7" s="128" t="s">
        <v>15</v>
      </c>
      <c r="B7" s="128" t="s">
        <v>16</v>
      </c>
      <c r="C7" s="128" t="s">
        <v>10</v>
      </c>
      <c r="D7" s="129">
        <f>预算单!J54</f>
        <v>55500</v>
      </c>
      <c r="E7" s="130">
        <v>1</v>
      </c>
      <c r="F7" s="129">
        <f t="shared" si="0"/>
        <v>55500</v>
      </c>
      <c r="G7" s="128"/>
    </row>
    <row r="8" s="6" customFormat="1" spans="1:7">
      <c r="A8" s="128" t="s">
        <v>17</v>
      </c>
      <c r="B8" s="128" t="s">
        <v>18</v>
      </c>
      <c r="C8" s="128" t="s">
        <v>10</v>
      </c>
      <c r="D8" s="129">
        <f>预算单!J58</f>
        <v>5840</v>
      </c>
      <c r="E8" s="130">
        <v>1</v>
      </c>
      <c r="F8" s="129">
        <f t="shared" si="0"/>
        <v>5840</v>
      </c>
      <c r="G8" s="128"/>
    </row>
    <row r="9" s="6" customFormat="1" spans="1:7">
      <c r="A9" s="128" t="s">
        <v>19</v>
      </c>
      <c r="B9" s="128" t="s">
        <v>20</v>
      </c>
      <c r="C9" s="128" t="s">
        <v>10</v>
      </c>
      <c r="D9" s="129">
        <f>预算单!J64</f>
        <v>9700</v>
      </c>
      <c r="E9" s="130">
        <v>1</v>
      </c>
      <c r="F9" s="129">
        <f t="shared" si="0"/>
        <v>9700</v>
      </c>
      <c r="G9" s="128"/>
    </row>
    <row r="10" s="6" customFormat="1" spans="1:7">
      <c r="A10" s="128" t="s">
        <v>21</v>
      </c>
      <c r="B10" s="128" t="s">
        <v>22</v>
      </c>
      <c r="C10" s="128" t="s">
        <v>10</v>
      </c>
      <c r="D10" s="129">
        <f>预算单!J67</f>
        <v>10000</v>
      </c>
      <c r="E10" s="130">
        <v>1</v>
      </c>
      <c r="F10" s="129">
        <f t="shared" si="0"/>
        <v>10000</v>
      </c>
      <c r="G10" s="128"/>
    </row>
    <row r="11" s="6" customFormat="1" spans="1:7">
      <c r="A11" s="128" t="s">
        <v>23</v>
      </c>
      <c r="B11" s="131" t="s">
        <v>24</v>
      </c>
      <c r="C11" s="128" t="s">
        <v>10</v>
      </c>
      <c r="D11" s="132">
        <f>预算单!J69</f>
        <v>20267.4</v>
      </c>
      <c r="E11" s="130">
        <v>1</v>
      </c>
      <c r="F11" s="129">
        <f t="shared" si="0"/>
        <v>20267.4</v>
      </c>
      <c r="G11" s="131"/>
    </row>
    <row r="12" s="6" customFormat="1" spans="1:7">
      <c r="A12" s="128" t="s">
        <v>25</v>
      </c>
      <c r="B12" s="131" t="s">
        <v>26</v>
      </c>
      <c r="C12" s="128" t="s">
        <v>10</v>
      </c>
      <c r="D12" s="132">
        <f>预算单!J70</f>
        <v>21483.444</v>
      </c>
      <c r="E12" s="130">
        <v>1</v>
      </c>
      <c r="F12" s="129">
        <f t="shared" si="0"/>
        <v>21483.444</v>
      </c>
      <c r="G12" s="132"/>
    </row>
    <row r="13" s="6" customFormat="1" ht="16.1" spans="5:6">
      <c r="E13" s="133" t="s">
        <v>27</v>
      </c>
      <c r="F13" s="134">
        <f>SUM(F4:F12)</f>
        <v>379540.844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zoomScale="70" zoomScaleNormal="70" workbookViewId="0">
      <selection activeCell="L4" sqref="L4"/>
    </sheetView>
  </sheetViews>
  <sheetFormatPr defaultColWidth="12.3805309734513" defaultRowHeight="16.1"/>
  <cols>
    <col min="1" max="1" width="25.2212389380531" style="6" customWidth="1"/>
    <col min="2" max="2" width="43.0442477876106" style="6" customWidth="1"/>
    <col min="3" max="3" width="19.0265486725664" style="6" customWidth="1"/>
    <col min="4" max="5" width="8.92035398230088" style="7" customWidth="1"/>
    <col min="6" max="7" width="8.92035398230088" style="6" customWidth="1"/>
    <col min="8" max="8" width="15.1061946902655" style="6" customWidth="1"/>
    <col min="9" max="9" width="16.0884955752212" style="6" customWidth="1"/>
    <col min="10" max="10" width="17.5221238938053" style="6" customWidth="1"/>
    <col min="11" max="11" width="35.646017699115" style="8" customWidth="1"/>
    <col min="12" max="12" width="10.9026548672566" style="6" customWidth="1"/>
    <col min="13" max="16384" width="12.3805309734513" style="6"/>
  </cols>
  <sheetData>
    <row r="1" s="6" customFormat="1" ht="15.75" spans="1:11">
      <c r="A1" s="9" t="s">
        <v>28</v>
      </c>
      <c r="B1" s="10" t="s">
        <v>29</v>
      </c>
      <c r="C1" s="11"/>
      <c r="D1" s="11"/>
      <c r="E1" s="11"/>
      <c r="F1" s="12"/>
      <c r="G1" s="13" t="s">
        <v>30</v>
      </c>
      <c r="H1" s="10"/>
      <c r="I1" s="12"/>
      <c r="J1" s="70" t="s">
        <v>31</v>
      </c>
      <c r="K1" s="71"/>
    </row>
    <row r="2" s="6" customFormat="1" ht="15.75" spans="1:11">
      <c r="A2" s="14" t="s">
        <v>32</v>
      </c>
      <c r="B2" s="15" t="s">
        <v>33</v>
      </c>
      <c r="C2" s="16"/>
      <c r="D2" s="16"/>
      <c r="E2" s="16"/>
      <c r="F2" s="17"/>
      <c r="G2" s="18" t="s">
        <v>34</v>
      </c>
      <c r="H2" s="15" t="s">
        <v>35</v>
      </c>
      <c r="I2" s="17"/>
      <c r="J2" s="72" t="s">
        <v>31</v>
      </c>
      <c r="K2" s="73"/>
    </row>
    <row r="3" s="6" customFormat="1" ht="15.75" spans="1:11">
      <c r="A3" s="14" t="s">
        <v>36</v>
      </c>
      <c r="B3" s="19" t="s">
        <v>37</v>
      </c>
      <c r="C3" s="20" t="s">
        <v>38</v>
      </c>
      <c r="D3" s="21">
        <v>36</v>
      </c>
      <c r="E3" s="22"/>
      <c r="F3" s="23"/>
      <c r="G3" s="24" t="s">
        <v>39</v>
      </c>
      <c r="H3" s="25" t="s">
        <v>40</v>
      </c>
      <c r="I3" s="74"/>
      <c r="J3" s="29" t="s">
        <v>41</v>
      </c>
      <c r="K3" s="75" t="s">
        <v>42</v>
      </c>
    </row>
    <row r="4" s="6" customFormat="1" ht="15.75" spans="1:11">
      <c r="A4" s="14" t="s">
        <v>43</v>
      </c>
      <c r="B4" s="19" t="s">
        <v>44</v>
      </c>
      <c r="C4" s="20" t="s">
        <v>45</v>
      </c>
      <c r="D4" s="26" t="s">
        <v>46</v>
      </c>
      <c r="E4" s="27"/>
      <c r="F4" s="28"/>
      <c r="G4" s="29" t="s">
        <v>31</v>
      </c>
      <c r="H4" s="30"/>
      <c r="I4" s="76">
        <v>13651142252</v>
      </c>
      <c r="J4" s="77"/>
      <c r="K4" s="78"/>
    </row>
    <row r="5" s="6" customFormat="1" ht="15.75" spans="1:11">
      <c r="A5" s="31" t="s">
        <v>47</v>
      </c>
      <c r="B5" s="32"/>
      <c r="C5" s="32"/>
      <c r="D5" s="32"/>
      <c r="E5" s="32"/>
      <c r="F5" s="32"/>
      <c r="G5" s="32"/>
      <c r="H5" s="32"/>
      <c r="I5" s="32"/>
      <c r="J5" s="32"/>
      <c r="K5" s="79"/>
    </row>
    <row r="6" s="6" customFormat="1" ht="15.75" spans="1:11">
      <c r="A6" s="33" t="s">
        <v>48</v>
      </c>
      <c r="B6" s="34"/>
      <c r="C6" s="35" t="s">
        <v>49</v>
      </c>
      <c r="D6" s="36" t="s">
        <v>5</v>
      </c>
      <c r="E6" s="37"/>
      <c r="F6" s="36" t="s">
        <v>50</v>
      </c>
      <c r="G6" s="37"/>
      <c r="H6" s="38" t="s">
        <v>51</v>
      </c>
      <c r="I6" s="80"/>
      <c r="J6" s="81" t="s">
        <v>52</v>
      </c>
      <c r="K6" s="82" t="s">
        <v>7</v>
      </c>
    </row>
    <row r="7" s="6" customFormat="1" ht="24" customHeight="1" spans="1:11">
      <c r="A7" s="39" t="s">
        <v>9</v>
      </c>
      <c r="B7" s="40" t="s">
        <v>53</v>
      </c>
      <c r="C7" s="41" t="s">
        <v>54</v>
      </c>
      <c r="D7" s="42">
        <v>36</v>
      </c>
      <c r="E7" s="43"/>
      <c r="F7" s="44" t="s">
        <v>55</v>
      </c>
      <c r="G7" s="45"/>
      <c r="H7" s="46">
        <v>3400</v>
      </c>
      <c r="I7" s="83" t="s">
        <v>56</v>
      </c>
      <c r="J7" s="84">
        <f>D7*H7</f>
        <v>122400</v>
      </c>
      <c r="K7" s="85" t="s">
        <v>57</v>
      </c>
    </row>
    <row r="8" s="6" customFormat="1" ht="15.75" spans="1:11">
      <c r="A8" s="47" t="s">
        <v>58</v>
      </c>
      <c r="B8" s="48"/>
      <c r="C8" s="48"/>
      <c r="D8" s="48"/>
      <c r="E8" s="48"/>
      <c r="F8" s="48"/>
      <c r="G8" s="48"/>
      <c r="H8" s="48"/>
      <c r="I8" s="86"/>
      <c r="J8" s="87">
        <f>SUM(J7:J7)</f>
        <v>122400</v>
      </c>
      <c r="K8" s="88"/>
    </row>
    <row r="9" s="6" customFormat="1" ht="30" customHeight="1" spans="1:11">
      <c r="A9" s="33" t="s">
        <v>48</v>
      </c>
      <c r="B9" s="34"/>
      <c r="C9" s="35" t="s">
        <v>59</v>
      </c>
      <c r="D9" s="36" t="s">
        <v>5</v>
      </c>
      <c r="E9" s="37"/>
      <c r="F9" s="36" t="s">
        <v>50</v>
      </c>
      <c r="G9" s="37"/>
      <c r="H9" s="36" t="s">
        <v>51</v>
      </c>
      <c r="I9" s="37"/>
      <c r="J9" s="81" t="s">
        <v>52</v>
      </c>
      <c r="K9" s="82" t="s">
        <v>7</v>
      </c>
    </row>
    <row r="10" s="6" customFormat="1" ht="20" customHeight="1" spans="1:11">
      <c r="A10" s="49" t="s">
        <v>12</v>
      </c>
      <c r="B10" s="50" t="s">
        <v>60</v>
      </c>
      <c r="C10" s="41" t="s">
        <v>61</v>
      </c>
      <c r="D10" s="51">
        <v>3</v>
      </c>
      <c r="E10" s="52"/>
      <c r="F10" s="53" t="s">
        <v>62</v>
      </c>
      <c r="G10" s="53"/>
      <c r="H10" s="46">
        <v>1550</v>
      </c>
      <c r="I10" s="89" t="s">
        <v>56</v>
      </c>
      <c r="J10" s="90">
        <f t="shared" ref="J10:J21" si="0">D10*H10</f>
        <v>4650</v>
      </c>
      <c r="K10" s="91" t="s">
        <v>63</v>
      </c>
    </row>
    <row r="11" s="6" customFormat="1" ht="20" customHeight="1" spans="1:11">
      <c r="A11" s="54"/>
      <c r="B11" s="50" t="s">
        <v>64</v>
      </c>
      <c r="C11" s="41" t="s">
        <v>65</v>
      </c>
      <c r="D11" s="51">
        <v>3</v>
      </c>
      <c r="E11" s="52"/>
      <c r="F11" s="53" t="s">
        <v>62</v>
      </c>
      <c r="G11" s="53"/>
      <c r="H11" s="46">
        <v>900</v>
      </c>
      <c r="I11" s="89" t="s">
        <v>56</v>
      </c>
      <c r="J11" s="90">
        <f t="shared" si="0"/>
        <v>2700</v>
      </c>
      <c r="K11" s="91"/>
    </row>
    <row r="12" s="6" customFormat="1" ht="20" customHeight="1" spans="1:11">
      <c r="A12" s="54"/>
      <c r="B12" s="50" t="s">
        <v>66</v>
      </c>
      <c r="C12" s="41" t="s">
        <v>65</v>
      </c>
      <c r="D12" s="51">
        <v>3</v>
      </c>
      <c r="E12" s="52"/>
      <c r="F12" s="53" t="s">
        <v>62</v>
      </c>
      <c r="G12" s="53"/>
      <c r="H12" s="46">
        <v>900</v>
      </c>
      <c r="I12" s="89" t="s">
        <v>56</v>
      </c>
      <c r="J12" s="90">
        <f t="shared" si="0"/>
        <v>2700</v>
      </c>
      <c r="K12" s="91"/>
    </row>
    <row r="13" s="6" customFormat="1" ht="20" customHeight="1" spans="1:11">
      <c r="A13" s="54"/>
      <c r="B13" s="50" t="s">
        <v>67</v>
      </c>
      <c r="C13" s="41" t="s">
        <v>65</v>
      </c>
      <c r="D13" s="51">
        <v>3</v>
      </c>
      <c r="E13" s="52"/>
      <c r="F13" s="53" t="s">
        <v>62</v>
      </c>
      <c r="G13" s="53"/>
      <c r="H13" s="46">
        <v>900</v>
      </c>
      <c r="I13" s="89" t="s">
        <v>56</v>
      </c>
      <c r="J13" s="90">
        <f t="shared" si="0"/>
        <v>2700</v>
      </c>
      <c r="K13" s="91"/>
    </row>
    <row r="14" s="6" customFormat="1" ht="20" customHeight="1" spans="1:11">
      <c r="A14" s="54"/>
      <c r="B14" s="50" t="s">
        <v>68</v>
      </c>
      <c r="C14" s="41" t="s">
        <v>65</v>
      </c>
      <c r="D14" s="51">
        <v>3</v>
      </c>
      <c r="E14" s="52"/>
      <c r="F14" s="53" t="s">
        <v>62</v>
      </c>
      <c r="G14" s="53"/>
      <c r="H14" s="46">
        <v>900</v>
      </c>
      <c r="I14" s="89" t="s">
        <v>56</v>
      </c>
      <c r="J14" s="90">
        <f t="shared" si="0"/>
        <v>2700</v>
      </c>
      <c r="K14" s="91"/>
    </row>
    <row r="15" s="6" customFormat="1" ht="20" customHeight="1" spans="1:11">
      <c r="A15" s="54"/>
      <c r="B15" s="50" t="s">
        <v>69</v>
      </c>
      <c r="C15" s="41" t="s">
        <v>65</v>
      </c>
      <c r="D15" s="51">
        <v>3</v>
      </c>
      <c r="E15" s="52"/>
      <c r="F15" s="53" t="s">
        <v>62</v>
      </c>
      <c r="G15" s="53"/>
      <c r="H15" s="46">
        <v>900</v>
      </c>
      <c r="I15" s="89" t="s">
        <v>56</v>
      </c>
      <c r="J15" s="90">
        <f t="shared" si="0"/>
        <v>2700</v>
      </c>
      <c r="K15" s="91"/>
    </row>
    <row r="16" s="6" customFormat="1" ht="20" customHeight="1" spans="1:11">
      <c r="A16" s="54"/>
      <c r="B16" s="50" t="s">
        <v>70</v>
      </c>
      <c r="C16" s="41" t="s">
        <v>65</v>
      </c>
      <c r="D16" s="51">
        <v>3</v>
      </c>
      <c r="E16" s="52"/>
      <c r="F16" s="53" t="s">
        <v>62</v>
      </c>
      <c r="G16" s="53"/>
      <c r="H16" s="46">
        <v>900</v>
      </c>
      <c r="I16" s="89" t="s">
        <v>56</v>
      </c>
      <c r="J16" s="90">
        <f t="shared" si="0"/>
        <v>2700</v>
      </c>
      <c r="K16" s="91"/>
    </row>
    <row r="17" s="6" customFormat="1" ht="20" customHeight="1" spans="1:11">
      <c r="A17" s="54"/>
      <c r="B17" s="55" t="s">
        <v>71</v>
      </c>
      <c r="C17" s="56" t="s">
        <v>65</v>
      </c>
      <c r="D17" s="51">
        <v>3</v>
      </c>
      <c r="E17" s="52"/>
      <c r="F17" s="53" t="s">
        <v>62</v>
      </c>
      <c r="G17" s="53"/>
      <c r="H17" s="46">
        <v>900</v>
      </c>
      <c r="I17" s="89" t="s">
        <v>56</v>
      </c>
      <c r="J17" s="90">
        <f t="shared" si="0"/>
        <v>2700</v>
      </c>
      <c r="K17" s="91"/>
    </row>
    <row r="18" s="6" customFormat="1" ht="20" customHeight="1" spans="1:11">
      <c r="A18" s="54"/>
      <c r="B18" s="55" t="s">
        <v>72</v>
      </c>
      <c r="C18" s="56" t="s">
        <v>65</v>
      </c>
      <c r="D18" s="51">
        <v>3</v>
      </c>
      <c r="E18" s="52"/>
      <c r="F18" s="53" t="s">
        <v>62</v>
      </c>
      <c r="G18" s="53"/>
      <c r="H18" s="46">
        <v>900</v>
      </c>
      <c r="I18" s="89" t="s">
        <v>56</v>
      </c>
      <c r="J18" s="90">
        <f t="shared" si="0"/>
        <v>2700</v>
      </c>
      <c r="K18" s="91"/>
    </row>
    <row r="19" s="6" customFormat="1" ht="20" customHeight="1" spans="1:11">
      <c r="A19" s="54"/>
      <c r="B19" s="55" t="s">
        <v>73</v>
      </c>
      <c r="C19" s="56" t="s">
        <v>65</v>
      </c>
      <c r="D19" s="51">
        <v>3</v>
      </c>
      <c r="E19" s="52"/>
      <c r="F19" s="53" t="s">
        <v>62</v>
      </c>
      <c r="G19" s="53"/>
      <c r="H19" s="46">
        <v>900</v>
      </c>
      <c r="I19" s="89" t="s">
        <v>56</v>
      </c>
      <c r="J19" s="90">
        <f t="shared" si="0"/>
        <v>2700</v>
      </c>
      <c r="K19" s="91"/>
    </row>
    <row r="20" s="6" customFormat="1" ht="15.75" spans="1:11">
      <c r="A20" s="54"/>
      <c r="B20" s="57" t="s">
        <v>74</v>
      </c>
      <c r="C20" s="56" t="s">
        <v>75</v>
      </c>
      <c r="D20" s="51">
        <v>1</v>
      </c>
      <c r="E20" s="52"/>
      <c r="F20" s="42" t="s">
        <v>76</v>
      </c>
      <c r="G20" s="43"/>
      <c r="H20" s="46">
        <v>2000</v>
      </c>
      <c r="I20" s="92" t="s">
        <v>56</v>
      </c>
      <c r="J20" s="90">
        <f t="shared" si="0"/>
        <v>2000</v>
      </c>
      <c r="K20" s="91" t="s">
        <v>77</v>
      </c>
    </row>
    <row r="21" s="6" customFormat="1" ht="15.75" spans="1:11">
      <c r="A21" s="54"/>
      <c r="B21" s="57"/>
      <c r="C21" s="56" t="s">
        <v>78</v>
      </c>
      <c r="D21" s="58">
        <v>1</v>
      </c>
      <c r="E21" s="58"/>
      <c r="F21" s="59" t="s">
        <v>76</v>
      </c>
      <c r="G21" s="59"/>
      <c r="H21" s="46">
        <v>2000</v>
      </c>
      <c r="I21" s="92" t="s">
        <v>56</v>
      </c>
      <c r="J21" s="90">
        <f t="shared" si="0"/>
        <v>2000</v>
      </c>
      <c r="K21" s="91" t="s">
        <v>77</v>
      </c>
    </row>
    <row r="22" s="6" customFormat="1" ht="15.75" spans="1:11">
      <c r="A22" s="47" t="s">
        <v>58</v>
      </c>
      <c r="B22" s="48"/>
      <c r="C22" s="48"/>
      <c r="D22" s="48"/>
      <c r="E22" s="48"/>
      <c r="F22" s="48"/>
      <c r="G22" s="48"/>
      <c r="H22" s="48"/>
      <c r="I22" s="86"/>
      <c r="J22" s="93">
        <f>SUM(J10:J21)</f>
        <v>32950</v>
      </c>
      <c r="K22" s="88"/>
    </row>
    <row r="23" s="6" customFormat="1" ht="15.75" spans="1:11">
      <c r="A23" s="33" t="s">
        <v>48</v>
      </c>
      <c r="B23" s="34"/>
      <c r="C23" s="35" t="s">
        <v>79</v>
      </c>
      <c r="D23" s="36" t="s">
        <v>5</v>
      </c>
      <c r="E23" s="37"/>
      <c r="F23" s="36" t="s">
        <v>50</v>
      </c>
      <c r="G23" s="37"/>
      <c r="H23" s="36" t="s">
        <v>51</v>
      </c>
      <c r="I23" s="37"/>
      <c r="J23" s="81" t="s">
        <v>52</v>
      </c>
      <c r="K23" s="82" t="s">
        <v>7</v>
      </c>
    </row>
    <row r="24" s="6" customFormat="1" ht="15.75" spans="1:11">
      <c r="A24" s="60" t="s">
        <v>14</v>
      </c>
      <c r="B24" s="50" t="s">
        <v>60</v>
      </c>
      <c r="C24" s="61" t="s">
        <v>80</v>
      </c>
      <c r="D24" s="62">
        <v>4</v>
      </c>
      <c r="E24" s="61" t="s">
        <v>81</v>
      </c>
      <c r="F24" s="62">
        <v>3</v>
      </c>
      <c r="G24" s="61" t="s">
        <v>82</v>
      </c>
      <c r="H24" s="46">
        <v>700</v>
      </c>
      <c r="I24" s="92" t="s">
        <v>56</v>
      </c>
      <c r="J24" s="84">
        <f t="shared" ref="J24:J28" si="1">D24*F24*H24</f>
        <v>8400</v>
      </c>
      <c r="K24" s="94"/>
    </row>
    <row r="25" s="6" customFormat="1" ht="15.75" spans="1:11">
      <c r="A25" s="63"/>
      <c r="B25" s="50" t="s">
        <v>64</v>
      </c>
      <c r="C25" s="41" t="s">
        <v>80</v>
      </c>
      <c r="D25" s="59">
        <v>3</v>
      </c>
      <c r="E25" s="61" t="s">
        <v>81</v>
      </c>
      <c r="F25" s="62">
        <v>6</v>
      </c>
      <c r="G25" s="61" t="s">
        <v>82</v>
      </c>
      <c r="H25" s="46">
        <v>700</v>
      </c>
      <c r="I25" s="92" t="s">
        <v>56</v>
      </c>
      <c r="J25" s="84">
        <f t="shared" si="1"/>
        <v>12600</v>
      </c>
      <c r="K25" s="95"/>
    </row>
    <row r="26" s="6" customFormat="1" ht="15.75" spans="1:11">
      <c r="A26" s="63"/>
      <c r="B26" s="64" t="s">
        <v>83</v>
      </c>
      <c r="C26" s="50" t="s">
        <v>84</v>
      </c>
      <c r="D26" s="62">
        <v>2</v>
      </c>
      <c r="E26" s="61" t="s">
        <v>81</v>
      </c>
      <c r="F26" s="62">
        <v>2</v>
      </c>
      <c r="G26" s="61" t="s">
        <v>82</v>
      </c>
      <c r="H26" s="46">
        <v>700</v>
      </c>
      <c r="I26" s="92" t="s">
        <v>56</v>
      </c>
      <c r="J26" s="84">
        <f t="shared" si="1"/>
        <v>2800</v>
      </c>
      <c r="K26" s="95"/>
    </row>
    <row r="27" s="6" customFormat="1" ht="15.75" spans="1:11">
      <c r="A27" s="63"/>
      <c r="B27" s="64" t="s">
        <v>85</v>
      </c>
      <c r="C27" s="50" t="s">
        <v>84</v>
      </c>
      <c r="D27" s="62">
        <v>2</v>
      </c>
      <c r="E27" s="61" t="s">
        <v>81</v>
      </c>
      <c r="F27" s="62">
        <v>2</v>
      </c>
      <c r="G27" s="61" t="s">
        <v>82</v>
      </c>
      <c r="H27" s="46">
        <v>700</v>
      </c>
      <c r="I27" s="92" t="s">
        <v>56</v>
      </c>
      <c r="J27" s="84">
        <f t="shared" si="1"/>
        <v>2800</v>
      </c>
      <c r="K27" s="95"/>
    </row>
    <row r="28" s="6" customFormat="1" ht="15.75" spans="1:11">
      <c r="A28" s="63"/>
      <c r="B28" s="64" t="s">
        <v>86</v>
      </c>
      <c r="C28" s="50" t="s">
        <v>84</v>
      </c>
      <c r="D28" s="62">
        <v>2</v>
      </c>
      <c r="E28" s="61" t="s">
        <v>81</v>
      </c>
      <c r="F28" s="62">
        <v>2</v>
      </c>
      <c r="G28" s="61" t="s">
        <v>82</v>
      </c>
      <c r="H28" s="46">
        <v>700</v>
      </c>
      <c r="I28" s="92" t="s">
        <v>56</v>
      </c>
      <c r="J28" s="84">
        <f t="shared" si="1"/>
        <v>2800</v>
      </c>
      <c r="K28" s="95"/>
    </row>
    <row r="29" s="6" customFormat="1" ht="15.75" spans="1:11">
      <c r="A29" s="63"/>
      <c r="B29" s="50" t="s">
        <v>87</v>
      </c>
      <c r="C29" s="50" t="s">
        <v>88</v>
      </c>
      <c r="D29" s="62">
        <v>1</v>
      </c>
      <c r="E29" s="61" t="s">
        <v>81</v>
      </c>
      <c r="F29" s="62">
        <v>3</v>
      </c>
      <c r="G29" s="61" t="s">
        <v>82</v>
      </c>
      <c r="H29" s="46">
        <v>1800</v>
      </c>
      <c r="I29" s="92" t="s">
        <v>56</v>
      </c>
      <c r="J29" s="84">
        <f t="shared" ref="J29:J35" si="2">D29*F29*H29</f>
        <v>5400</v>
      </c>
      <c r="K29" s="95"/>
    </row>
    <row r="30" s="6" customFormat="1" ht="15.75" spans="1:11">
      <c r="A30" s="63"/>
      <c r="B30" s="65"/>
      <c r="C30" s="50" t="s">
        <v>84</v>
      </c>
      <c r="D30" s="62">
        <v>4</v>
      </c>
      <c r="E30" s="61" t="s">
        <v>81</v>
      </c>
      <c r="F30" s="62">
        <v>3</v>
      </c>
      <c r="G30" s="61" t="s">
        <v>82</v>
      </c>
      <c r="H30" s="46">
        <v>700</v>
      </c>
      <c r="I30" s="92" t="s">
        <v>56</v>
      </c>
      <c r="J30" s="84">
        <f t="shared" si="2"/>
        <v>8400</v>
      </c>
      <c r="K30" s="95"/>
    </row>
    <row r="31" s="6" customFormat="1" ht="15.75" spans="1:11">
      <c r="A31" s="63"/>
      <c r="B31" s="50" t="s">
        <v>89</v>
      </c>
      <c r="C31" s="50" t="s">
        <v>88</v>
      </c>
      <c r="D31" s="62">
        <v>1</v>
      </c>
      <c r="E31" s="61" t="s">
        <v>81</v>
      </c>
      <c r="F31" s="62">
        <v>3</v>
      </c>
      <c r="G31" s="61" t="s">
        <v>82</v>
      </c>
      <c r="H31" s="46">
        <v>1800</v>
      </c>
      <c r="I31" s="92" t="s">
        <v>56</v>
      </c>
      <c r="J31" s="84">
        <f t="shared" si="2"/>
        <v>5400</v>
      </c>
      <c r="K31" s="95"/>
    </row>
    <row r="32" s="6" customFormat="1" ht="15.75" spans="1:11">
      <c r="A32" s="63"/>
      <c r="B32" s="65"/>
      <c r="C32" s="50" t="s">
        <v>84</v>
      </c>
      <c r="D32" s="62">
        <v>4</v>
      </c>
      <c r="E32" s="61" t="s">
        <v>81</v>
      </c>
      <c r="F32" s="62">
        <v>3</v>
      </c>
      <c r="G32" s="61" t="s">
        <v>82</v>
      </c>
      <c r="H32" s="46">
        <v>700</v>
      </c>
      <c r="I32" s="92" t="s">
        <v>56</v>
      </c>
      <c r="J32" s="84">
        <f t="shared" si="2"/>
        <v>8400</v>
      </c>
      <c r="K32" s="95"/>
    </row>
    <row r="33" s="6" customFormat="1" ht="15.75" spans="1:11">
      <c r="A33" s="63"/>
      <c r="B33" s="55" t="s">
        <v>90</v>
      </c>
      <c r="C33" s="50" t="s">
        <v>88</v>
      </c>
      <c r="D33" s="62">
        <v>1</v>
      </c>
      <c r="E33" s="61" t="s">
        <v>81</v>
      </c>
      <c r="F33" s="62">
        <v>3</v>
      </c>
      <c r="G33" s="61" t="s">
        <v>82</v>
      </c>
      <c r="H33" s="46">
        <v>1800</v>
      </c>
      <c r="I33" s="92" t="s">
        <v>56</v>
      </c>
      <c r="J33" s="84">
        <f t="shared" si="2"/>
        <v>5400</v>
      </c>
      <c r="K33" s="96"/>
    </row>
    <row r="34" s="6" customFormat="1" ht="15.75" spans="1:11">
      <c r="A34" s="63"/>
      <c r="B34" s="66"/>
      <c r="C34" s="50" t="s">
        <v>84</v>
      </c>
      <c r="D34" s="62">
        <v>3</v>
      </c>
      <c r="E34" s="61" t="s">
        <v>81</v>
      </c>
      <c r="F34" s="62">
        <v>3</v>
      </c>
      <c r="G34" s="61" t="s">
        <v>82</v>
      </c>
      <c r="H34" s="46">
        <v>700</v>
      </c>
      <c r="I34" s="92" t="s">
        <v>56</v>
      </c>
      <c r="J34" s="84">
        <f t="shared" si="2"/>
        <v>6300</v>
      </c>
      <c r="K34" s="96"/>
    </row>
    <row r="35" s="6" customFormat="1" ht="15.75" spans="1:11">
      <c r="A35" s="63"/>
      <c r="B35" s="55" t="s">
        <v>91</v>
      </c>
      <c r="C35" s="50" t="s">
        <v>88</v>
      </c>
      <c r="D35" s="62">
        <v>1</v>
      </c>
      <c r="E35" s="61" t="s">
        <v>81</v>
      </c>
      <c r="F35" s="62">
        <v>3</v>
      </c>
      <c r="G35" s="61" t="s">
        <v>82</v>
      </c>
      <c r="H35" s="46">
        <v>1800</v>
      </c>
      <c r="I35" s="92" t="s">
        <v>56</v>
      </c>
      <c r="J35" s="84">
        <f t="shared" si="2"/>
        <v>5400</v>
      </c>
      <c r="K35" s="96"/>
    </row>
    <row r="36" s="6" customFormat="1" ht="15.75" spans="1:11">
      <c r="A36" s="63"/>
      <c r="B36" s="66"/>
      <c r="C36" s="50" t="s">
        <v>84</v>
      </c>
      <c r="D36" s="62">
        <v>3</v>
      </c>
      <c r="E36" s="61" t="s">
        <v>81</v>
      </c>
      <c r="F36" s="62">
        <v>3</v>
      </c>
      <c r="G36" s="61" t="s">
        <v>82</v>
      </c>
      <c r="H36" s="46">
        <v>700</v>
      </c>
      <c r="I36" s="92" t="s">
        <v>56</v>
      </c>
      <c r="J36" s="84">
        <f t="shared" ref="J36:J53" si="3">D36*F36*H36</f>
        <v>6300</v>
      </c>
      <c r="K36" s="96"/>
    </row>
    <row r="37" s="6" customFormat="1" ht="15.75" spans="1:11">
      <c r="A37" s="63"/>
      <c r="B37" s="67" t="s">
        <v>92</v>
      </c>
      <c r="C37" s="41" t="s">
        <v>84</v>
      </c>
      <c r="D37" s="59">
        <v>5</v>
      </c>
      <c r="E37" s="41" t="s">
        <v>81</v>
      </c>
      <c r="F37" s="59">
        <v>7</v>
      </c>
      <c r="G37" s="41" t="s">
        <v>82</v>
      </c>
      <c r="H37" s="46">
        <v>600</v>
      </c>
      <c r="I37" s="92" t="s">
        <v>56</v>
      </c>
      <c r="J37" s="84">
        <f t="shared" si="3"/>
        <v>21000</v>
      </c>
      <c r="K37" s="96"/>
    </row>
    <row r="38" s="6" customFormat="1" ht="15.75" spans="1:11">
      <c r="A38" s="47" t="s">
        <v>58</v>
      </c>
      <c r="B38" s="48"/>
      <c r="C38" s="48"/>
      <c r="D38" s="48"/>
      <c r="E38" s="48"/>
      <c r="F38" s="48"/>
      <c r="G38" s="48"/>
      <c r="H38" s="48"/>
      <c r="I38" s="86"/>
      <c r="J38" s="93">
        <f>SUM(J24:J37)</f>
        <v>101400</v>
      </c>
      <c r="K38" s="88"/>
    </row>
    <row r="39" s="6" customFormat="1" ht="15.75" spans="1:11">
      <c r="A39" s="33" t="s">
        <v>48</v>
      </c>
      <c r="B39" s="34"/>
      <c r="C39" s="35" t="s">
        <v>93</v>
      </c>
      <c r="D39" s="36" t="s">
        <v>5</v>
      </c>
      <c r="E39" s="37"/>
      <c r="F39" s="36" t="s">
        <v>50</v>
      </c>
      <c r="G39" s="37"/>
      <c r="H39" s="36" t="s">
        <v>51</v>
      </c>
      <c r="I39" s="37"/>
      <c r="J39" s="81" t="s">
        <v>52</v>
      </c>
      <c r="K39" s="82" t="s">
        <v>7</v>
      </c>
    </row>
    <row r="40" s="6" customFormat="1" ht="15.75" spans="1:11">
      <c r="A40" s="39" t="s">
        <v>94</v>
      </c>
      <c r="B40" s="50" t="s">
        <v>60</v>
      </c>
      <c r="C40" s="59" t="s">
        <v>95</v>
      </c>
      <c r="D40" s="59">
        <v>7</v>
      </c>
      <c r="E40" s="59" t="s">
        <v>96</v>
      </c>
      <c r="F40" s="59">
        <v>7</v>
      </c>
      <c r="G40" s="59" t="s">
        <v>97</v>
      </c>
      <c r="H40" s="46">
        <v>300</v>
      </c>
      <c r="I40" s="97" t="s">
        <v>56</v>
      </c>
      <c r="J40" s="90">
        <f t="shared" si="3"/>
        <v>14700</v>
      </c>
      <c r="K40" s="91" t="s">
        <v>98</v>
      </c>
    </row>
    <row r="41" s="6" customFormat="1" ht="15.75" spans="1:11">
      <c r="A41" s="68"/>
      <c r="B41" s="50" t="s">
        <v>64</v>
      </c>
      <c r="C41" s="59" t="s">
        <v>95</v>
      </c>
      <c r="D41" s="59">
        <v>5</v>
      </c>
      <c r="E41" s="59" t="s">
        <v>96</v>
      </c>
      <c r="F41" s="59">
        <v>7</v>
      </c>
      <c r="G41" s="59" t="s">
        <v>97</v>
      </c>
      <c r="H41" s="46">
        <v>300</v>
      </c>
      <c r="I41" s="97" t="s">
        <v>56</v>
      </c>
      <c r="J41" s="90">
        <f t="shared" si="3"/>
        <v>10500</v>
      </c>
      <c r="K41" s="91"/>
    </row>
    <row r="42" s="6" customFormat="1" ht="15.75" spans="1:11">
      <c r="A42" s="68"/>
      <c r="B42" s="64" t="s">
        <v>83</v>
      </c>
      <c r="C42" s="59" t="s">
        <v>95</v>
      </c>
      <c r="D42" s="59">
        <v>1</v>
      </c>
      <c r="E42" s="59" t="s">
        <v>96</v>
      </c>
      <c r="F42" s="59">
        <v>3</v>
      </c>
      <c r="G42" s="59" t="s">
        <v>97</v>
      </c>
      <c r="H42" s="46">
        <v>300</v>
      </c>
      <c r="I42" s="97" t="s">
        <v>56</v>
      </c>
      <c r="J42" s="90">
        <f t="shared" si="3"/>
        <v>900</v>
      </c>
      <c r="K42" s="91"/>
    </row>
    <row r="43" s="6" customFormat="1" ht="15.75" spans="1:11">
      <c r="A43" s="68"/>
      <c r="B43" s="64" t="s">
        <v>85</v>
      </c>
      <c r="C43" s="59" t="s">
        <v>95</v>
      </c>
      <c r="D43" s="59">
        <v>1</v>
      </c>
      <c r="E43" s="59" t="s">
        <v>96</v>
      </c>
      <c r="F43" s="59">
        <v>3</v>
      </c>
      <c r="G43" s="59" t="s">
        <v>97</v>
      </c>
      <c r="H43" s="46">
        <v>300</v>
      </c>
      <c r="I43" s="97" t="s">
        <v>56</v>
      </c>
      <c r="J43" s="90">
        <f t="shared" si="3"/>
        <v>900</v>
      </c>
      <c r="K43" s="91"/>
    </row>
    <row r="44" s="6" customFormat="1" ht="15.75" spans="1:11">
      <c r="A44" s="68"/>
      <c r="B44" s="64" t="s">
        <v>86</v>
      </c>
      <c r="C44" s="59" t="s">
        <v>95</v>
      </c>
      <c r="D44" s="59">
        <v>1</v>
      </c>
      <c r="E44" s="59" t="s">
        <v>96</v>
      </c>
      <c r="F44" s="59">
        <v>3</v>
      </c>
      <c r="G44" s="59" t="s">
        <v>97</v>
      </c>
      <c r="H44" s="46">
        <v>300</v>
      </c>
      <c r="I44" s="97" t="s">
        <v>56</v>
      </c>
      <c r="J44" s="90">
        <f t="shared" si="3"/>
        <v>900</v>
      </c>
      <c r="K44" s="91"/>
    </row>
    <row r="45" s="6" customFormat="1" ht="15.75" spans="1:11">
      <c r="A45" s="68"/>
      <c r="B45" s="64" t="s">
        <v>87</v>
      </c>
      <c r="C45" s="59" t="s">
        <v>95</v>
      </c>
      <c r="D45" s="59">
        <v>1</v>
      </c>
      <c r="E45" s="59" t="s">
        <v>96</v>
      </c>
      <c r="F45" s="59">
        <v>4</v>
      </c>
      <c r="G45" s="59" t="s">
        <v>97</v>
      </c>
      <c r="H45" s="46">
        <v>500</v>
      </c>
      <c r="I45" s="97" t="s">
        <v>56</v>
      </c>
      <c r="J45" s="90">
        <f t="shared" si="3"/>
        <v>2000</v>
      </c>
      <c r="K45" s="91"/>
    </row>
    <row r="46" s="6" customFormat="1" ht="15.75" spans="1:11">
      <c r="A46" s="68"/>
      <c r="B46" s="64" t="s">
        <v>99</v>
      </c>
      <c r="C46" s="59" t="s">
        <v>95</v>
      </c>
      <c r="D46" s="59">
        <v>4</v>
      </c>
      <c r="E46" s="59" t="s">
        <v>96</v>
      </c>
      <c r="F46" s="59">
        <v>4</v>
      </c>
      <c r="G46" s="59" t="s">
        <v>97</v>
      </c>
      <c r="H46" s="46">
        <v>300</v>
      </c>
      <c r="I46" s="97" t="s">
        <v>56</v>
      </c>
      <c r="J46" s="90">
        <f t="shared" si="3"/>
        <v>4800</v>
      </c>
      <c r="K46" s="91"/>
    </row>
    <row r="47" s="6" customFormat="1" ht="15.75" spans="1:11">
      <c r="A47" s="68"/>
      <c r="B47" s="64" t="s">
        <v>89</v>
      </c>
      <c r="C47" s="59" t="s">
        <v>95</v>
      </c>
      <c r="D47" s="59">
        <v>1</v>
      </c>
      <c r="E47" s="59" t="s">
        <v>96</v>
      </c>
      <c r="F47" s="59">
        <v>4</v>
      </c>
      <c r="G47" s="59" t="s">
        <v>97</v>
      </c>
      <c r="H47" s="46">
        <v>500</v>
      </c>
      <c r="I47" s="97" t="s">
        <v>56</v>
      </c>
      <c r="J47" s="90">
        <f t="shared" si="3"/>
        <v>2000</v>
      </c>
      <c r="K47" s="91"/>
    </row>
    <row r="48" s="6" customFormat="1" ht="15.75" spans="1:11">
      <c r="A48" s="68"/>
      <c r="B48" s="64" t="s">
        <v>100</v>
      </c>
      <c r="C48" s="59" t="s">
        <v>95</v>
      </c>
      <c r="D48" s="59">
        <v>4</v>
      </c>
      <c r="E48" s="59" t="s">
        <v>96</v>
      </c>
      <c r="F48" s="59">
        <v>4</v>
      </c>
      <c r="G48" s="59" t="s">
        <v>97</v>
      </c>
      <c r="H48" s="46">
        <v>300</v>
      </c>
      <c r="I48" s="97" t="s">
        <v>56</v>
      </c>
      <c r="J48" s="90">
        <f t="shared" si="3"/>
        <v>4800</v>
      </c>
      <c r="K48" s="91"/>
    </row>
    <row r="49" s="6" customFormat="1" ht="15.75" spans="1:11">
      <c r="A49" s="68"/>
      <c r="B49" s="64" t="s">
        <v>90</v>
      </c>
      <c r="C49" s="59" t="s">
        <v>95</v>
      </c>
      <c r="D49" s="59">
        <v>1</v>
      </c>
      <c r="E49" s="59" t="s">
        <v>96</v>
      </c>
      <c r="F49" s="59">
        <v>3</v>
      </c>
      <c r="G49" s="59" t="s">
        <v>97</v>
      </c>
      <c r="H49" s="46">
        <v>500</v>
      </c>
      <c r="I49" s="97" t="s">
        <v>56</v>
      </c>
      <c r="J49" s="90">
        <f t="shared" si="3"/>
        <v>1500</v>
      </c>
      <c r="K49" s="91"/>
    </row>
    <row r="50" s="6" customFormat="1" ht="15.75" spans="1:11">
      <c r="A50" s="68"/>
      <c r="B50" s="64" t="s">
        <v>101</v>
      </c>
      <c r="C50" s="59" t="s">
        <v>95</v>
      </c>
      <c r="D50" s="59">
        <v>3</v>
      </c>
      <c r="E50" s="59" t="s">
        <v>96</v>
      </c>
      <c r="F50" s="59">
        <v>3</v>
      </c>
      <c r="G50" s="59" t="s">
        <v>97</v>
      </c>
      <c r="H50" s="46">
        <v>300</v>
      </c>
      <c r="I50" s="97" t="s">
        <v>56</v>
      </c>
      <c r="J50" s="90">
        <f t="shared" si="3"/>
        <v>2700</v>
      </c>
      <c r="K50" s="91"/>
    </row>
    <row r="51" s="6" customFormat="1" ht="15.75" spans="1:11">
      <c r="A51" s="68"/>
      <c r="B51" s="64" t="s">
        <v>91</v>
      </c>
      <c r="C51" s="59" t="s">
        <v>95</v>
      </c>
      <c r="D51" s="59">
        <v>1</v>
      </c>
      <c r="E51" s="59" t="s">
        <v>96</v>
      </c>
      <c r="F51" s="59">
        <v>3</v>
      </c>
      <c r="G51" s="59" t="s">
        <v>97</v>
      </c>
      <c r="H51" s="46">
        <v>500</v>
      </c>
      <c r="I51" s="97" t="s">
        <v>56</v>
      </c>
      <c r="J51" s="90">
        <f t="shared" si="3"/>
        <v>1500</v>
      </c>
      <c r="K51" s="91"/>
    </row>
    <row r="52" s="6" customFormat="1" ht="15.75" spans="1:11">
      <c r="A52" s="68"/>
      <c r="B52" s="64" t="s">
        <v>102</v>
      </c>
      <c r="C52" s="59" t="s">
        <v>95</v>
      </c>
      <c r="D52" s="59">
        <v>3</v>
      </c>
      <c r="E52" s="59" t="s">
        <v>96</v>
      </c>
      <c r="F52" s="59">
        <v>3</v>
      </c>
      <c r="G52" s="59" t="s">
        <v>97</v>
      </c>
      <c r="H52" s="46">
        <v>300</v>
      </c>
      <c r="I52" s="97" t="s">
        <v>56</v>
      </c>
      <c r="J52" s="90">
        <f t="shared" si="3"/>
        <v>2700</v>
      </c>
      <c r="K52" s="91"/>
    </row>
    <row r="53" s="6" customFormat="1" ht="15.75" spans="1:11">
      <c r="A53" s="68"/>
      <c r="B53" s="67" t="s">
        <v>92</v>
      </c>
      <c r="C53" s="59" t="s">
        <v>95</v>
      </c>
      <c r="D53" s="59">
        <v>4</v>
      </c>
      <c r="E53" s="59" t="s">
        <v>96</v>
      </c>
      <c r="F53" s="59">
        <v>7</v>
      </c>
      <c r="G53" s="59" t="s">
        <v>97</v>
      </c>
      <c r="H53" s="46">
        <v>200</v>
      </c>
      <c r="I53" s="97" t="s">
        <v>56</v>
      </c>
      <c r="J53" s="90">
        <f t="shared" si="3"/>
        <v>5600</v>
      </c>
      <c r="K53" s="91"/>
    </row>
    <row r="54" s="6" customFormat="1" ht="15.75" spans="1:11">
      <c r="A54" s="47" t="s">
        <v>58</v>
      </c>
      <c r="B54" s="48"/>
      <c r="C54" s="48"/>
      <c r="D54" s="48"/>
      <c r="E54" s="48"/>
      <c r="F54" s="48"/>
      <c r="G54" s="48"/>
      <c r="H54" s="48"/>
      <c r="I54" s="86"/>
      <c r="J54" s="93">
        <f>SUM(J40:J53)</f>
        <v>55500</v>
      </c>
      <c r="K54" s="88"/>
    </row>
    <row r="55" s="6" customFormat="1" ht="15.75" spans="1:11">
      <c r="A55" s="33" t="s">
        <v>48</v>
      </c>
      <c r="B55" s="34"/>
      <c r="C55" s="35" t="s">
        <v>93</v>
      </c>
      <c r="D55" s="36" t="s">
        <v>5</v>
      </c>
      <c r="E55" s="37"/>
      <c r="F55" s="36" t="s">
        <v>50</v>
      </c>
      <c r="G55" s="37"/>
      <c r="H55" s="36" t="s">
        <v>51</v>
      </c>
      <c r="I55" s="37"/>
      <c r="J55" s="81" t="s">
        <v>52</v>
      </c>
      <c r="K55" s="82" t="s">
        <v>7</v>
      </c>
    </row>
    <row r="56" s="6" customFormat="1" ht="18" customHeight="1" spans="1:11">
      <c r="A56" s="68" t="s">
        <v>18</v>
      </c>
      <c r="B56" s="59" t="s">
        <v>103</v>
      </c>
      <c r="C56" s="41" t="s">
        <v>18</v>
      </c>
      <c r="D56" s="42">
        <v>4</v>
      </c>
      <c r="E56" s="43"/>
      <c r="F56" s="42" t="s">
        <v>55</v>
      </c>
      <c r="G56" s="43"/>
      <c r="H56" s="46">
        <v>860</v>
      </c>
      <c r="I56" s="97" t="s">
        <v>56</v>
      </c>
      <c r="J56" s="98">
        <f>D56*H56</f>
        <v>3440</v>
      </c>
      <c r="K56" s="91" t="s">
        <v>104</v>
      </c>
    </row>
    <row r="57" s="6" customFormat="1" ht="18" customHeight="1" spans="1:11">
      <c r="A57" s="68"/>
      <c r="B57" s="59" t="s">
        <v>105</v>
      </c>
      <c r="C57" s="41" t="s">
        <v>18</v>
      </c>
      <c r="D57" s="42">
        <v>15</v>
      </c>
      <c r="E57" s="43"/>
      <c r="F57" s="42" t="s">
        <v>55</v>
      </c>
      <c r="G57" s="43"/>
      <c r="H57" s="46">
        <v>160</v>
      </c>
      <c r="I57" s="97" t="s">
        <v>56</v>
      </c>
      <c r="J57" s="98">
        <f>D57*H57</f>
        <v>2400</v>
      </c>
      <c r="K57" s="91" t="s">
        <v>104</v>
      </c>
    </row>
    <row r="58" s="6" customFormat="1" ht="15.75" spans="1:11">
      <c r="A58" s="47" t="s">
        <v>58</v>
      </c>
      <c r="B58" s="48"/>
      <c r="C58" s="48"/>
      <c r="D58" s="48"/>
      <c r="E58" s="48"/>
      <c r="F58" s="48"/>
      <c r="G58" s="48"/>
      <c r="H58" s="48"/>
      <c r="I58" s="86"/>
      <c r="J58" s="93">
        <f>SUM(J56:J57)</f>
        <v>5840</v>
      </c>
      <c r="K58" s="88"/>
    </row>
    <row r="59" s="6" customFormat="1" ht="15.75" spans="1:11">
      <c r="A59" s="33" t="s">
        <v>48</v>
      </c>
      <c r="B59" s="34"/>
      <c r="C59" s="35" t="s">
        <v>93</v>
      </c>
      <c r="D59" s="36" t="s">
        <v>5</v>
      </c>
      <c r="E59" s="37"/>
      <c r="F59" s="36" t="s">
        <v>50</v>
      </c>
      <c r="G59" s="37"/>
      <c r="H59" s="36" t="s">
        <v>51</v>
      </c>
      <c r="I59" s="37"/>
      <c r="J59" s="81" t="s">
        <v>52</v>
      </c>
      <c r="K59" s="82" t="s">
        <v>7</v>
      </c>
    </row>
    <row r="60" s="6" customFormat="1" ht="15.75" spans="1:11">
      <c r="A60" s="39" t="s">
        <v>106</v>
      </c>
      <c r="B60" s="69" t="s">
        <v>107</v>
      </c>
      <c r="C60" s="57" t="s">
        <v>106</v>
      </c>
      <c r="D60" s="59">
        <v>2</v>
      </c>
      <c r="E60" s="59" t="s">
        <v>55</v>
      </c>
      <c r="F60" s="59">
        <v>4</v>
      </c>
      <c r="G60" s="59" t="s">
        <v>97</v>
      </c>
      <c r="H60" s="46">
        <v>800</v>
      </c>
      <c r="I60" s="97" t="s">
        <v>56</v>
      </c>
      <c r="J60" s="90">
        <f t="shared" ref="J60:J63" si="4">H60*F60*D60</f>
        <v>6400</v>
      </c>
      <c r="K60" s="91" t="s">
        <v>108</v>
      </c>
    </row>
    <row r="61" s="6" customFormat="1" ht="15.75" spans="1:11">
      <c r="A61" s="39" t="s">
        <v>109</v>
      </c>
      <c r="B61" s="69"/>
      <c r="C61" s="57" t="s">
        <v>95</v>
      </c>
      <c r="D61" s="59">
        <v>2</v>
      </c>
      <c r="E61" s="59" t="s">
        <v>55</v>
      </c>
      <c r="F61" s="59">
        <v>4</v>
      </c>
      <c r="G61" s="59" t="s">
        <v>97</v>
      </c>
      <c r="H61" s="46">
        <v>100</v>
      </c>
      <c r="I61" s="97" t="s">
        <v>56</v>
      </c>
      <c r="J61" s="90">
        <f t="shared" si="4"/>
        <v>800</v>
      </c>
      <c r="K61" s="99" t="s">
        <v>110</v>
      </c>
    </row>
    <row r="62" s="6" customFormat="1" ht="15.75" spans="1:11">
      <c r="A62" s="68"/>
      <c r="B62" s="69"/>
      <c r="C62" s="57" t="s">
        <v>111</v>
      </c>
      <c r="D62" s="59">
        <v>1</v>
      </c>
      <c r="E62" s="59" t="s">
        <v>81</v>
      </c>
      <c r="F62" s="59">
        <v>3</v>
      </c>
      <c r="G62" s="59" t="s">
        <v>82</v>
      </c>
      <c r="H62" s="46">
        <v>700</v>
      </c>
      <c r="I62" s="97" t="s">
        <v>56</v>
      </c>
      <c r="J62" s="90">
        <f t="shared" si="4"/>
        <v>2100</v>
      </c>
      <c r="K62" s="100"/>
    </row>
    <row r="63" s="6" customFormat="1" ht="15.75" spans="1:11">
      <c r="A63" s="68"/>
      <c r="B63" s="69"/>
      <c r="C63" s="57" t="s">
        <v>112</v>
      </c>
      <c r="D63" s="59">
        <v>2</v>
      </c>
      <c r="E63" s="59" t="s">
        <v>55</v>
      </c>
      <c r="F63" s="59">
        <v>2</v>
      </c>
      <c r="G63" s="59" t="s">
        <v>113</v>
      </c>
      <c r="H63" s="46">
        <v>100</v>
      </c>
      <c r="I63" s="97" t="s">
        <v>56</v>
      </c>
      <c r="J63" s="90">
        <f t="shared" si="4"/>
        <v>400</v>
      </c>
      <c r="K63" s="100"/>
    </row>
    <row r="64" s="6" customFormat="1" ht="15.75" spans="1:11">
      <c r="A64" s="47" t="s">
        <v>58</v>
      </c>
      <c r="B64" s="48"/>
      <c r="C64" s="48"/>
      <c r="D64" s="48"/>
      <c r="E64" s="48"/>
      <c r="F64" s="48"/>
      <c r="G64" s="48"/>
      <c r="H64" s="48"/>
      <c r="I64" s="86"/>
      <c r="J64" s="93">
        <f>SUM(J60:J63)</f>
        <v>9700</v>
      </c>
      <c r="K64" s="88"/>
    </row>
    <row r="65" s="6" customFormat="1" ht="15.75" spans="1:11">
      <c r="A65" s="33" t="s">
        <v>48</v>
      </c>
      <c r="B65" s="34"/>
      <c r="C65" s="35" t="s">
        <v>93</v>
      </c>
      <c r="D65" s="36" t="s">
        <v>5</v>
      </c>
      <c r="E65" s="37"/>
      <c r="F65" s="36" t="s">
        <v>50</v>
      </c>
      <c r="G65" s="37"/>
      <c r="H65" s="36" t="s">
        <v>51</v>
      </c>
      <c r="I65" s="37"/>
      <c r="J65" s="81" t="s">
        <v>52</v>
      </c>
      <c r="K65" s="82" t="s">
        <v>7</v>
      </c>
    </row>
    <row r="66" s="6" customFormat="1" ht="15.75" spans="1:11">
      <c r="A66" s="101" t="s">
        <v>22</v>
      </c>
      <c r="B66" s="59" t="s">
        <v>114</v>
      </c>
      <c r="C66" s="41" t="s">
        <v>115</v>
      </c>
      <c r="D66" s="59">
        <v>1</v>
      </c>
      <c r="E66" s="59"/>
      <c r="F66" s="59" t="s">
        <v>76</v>
      </c>
      <c r="G66" s="59"/>
      <c r="H66" s="102">
        <v>10000</v>
      </c>
      <c r="I66" s="111" t="s">
        <v>56</v>
      </c>
      <c r="J66" s="112">
        <f>H66*D66</f>
        <v>10000</v>
      </c>
      <c r="K66" s="91" t="s">
        <v>77</v>
      </c>
    </row>
    <row r="67" s="6" customFormat="1" ht="15.75" spans="1:11">
      <c r="A67" s="47" t="s">
        <v>58</v>
      </c>
      <c r="B67" s="48"/>
      <c r="C67" s="48"/>
      <c r="D67" s="48"/>
      <c r="E67" s="48"/>
      <c r="F67" s="48"/>
      <c r="G67" s="48"/>
      <c r="H67" s="48"/>
      <c r="I67" s="86"/>
      <c r="J67" s="93">
        <f>SUM(J66)</f>
        <v>10000</v>
      </c>
      <c r="K67" s="88"/>
    </row>
    <row r="68" s="6" customFormat="1" ht="15.75" spans="1:11">
      <c r="A68" s="103" t="s">
        <v>116</v>
      </c>
      <c r="B68" s="104"/>
      <c r="C68" s="104"/>
      <c r="D68" s="104"/>
      <c r="E68" s="104"/>
      <c r="F68" s="104"/>
      <c r="G68" s="104"/>
      <c r="H68" s="104"/>
      <c r="I68" s="113"/>
      <c r="J68" s="114">
        <f>J8+J22+J38+J54+J58+J64+J67</f>
        <v>337790</v>
      </c>
      <c r="K68" s="115"/>
    </row>
    <row r="69" s="6" customFormat="1" ht="16.95" customHeight="1" spans="1:11">
      <c r="A69" s="105" t="s">
        <v>117</v>
      </c>
      <c r="B69" s="106"/>
      <c r="C69" s="106"/>
      <c r="D69" s="106"/>
      <c r="E69" s="106"/>
      <c r="F69" s="106"/>
      <c r="G69" s="106"/>
      <c r="H69" s="106"/>
      <c r="I69" s="116">
        <v>0.06</v>
      </c>
      <c r="J69" s="117">
        <f>J68*I69</f>
        <v>20267.4</v>
      </c>
      <c r="K69" s="118"/>
    </row>
    <row r="70" s="6" customFormat="1" ht="15.75" spans="1:11">
      <c r="A70" s="107" t="s">
        <v>118</v>
      </c>
      <c r="B70" s="108"/>
      <c r="C70" s="108"/>
      <c r="D70" s="108"/>
      <c r="E70" s="108"/>
      <c r="F70" s="108"/>
      <c r="G70" s="108"/>
      <c r="H70" s="108"/>
      <c r="I70" s="119"/>
      <c r="J70" s="120">
        <f>(J68+J69)*6%</f>
        <v>21483.444</v>
      </c>
      <c r="K70" s="121"/>
    </row>
    <row r="71" s="6" customFormat="1" ht="17.6" spans="1:11">
      <c r="A71" s="109" t="s">
        <v>119</v>
      </c>
      <c r="B71" s="110"/>
      <c r="C71" s="110"/>
      <c r="D71" s="110"/>
      <c r="E71" s="110"/>
      <c r="F71" s="110"/>
      <c r="G71" s="110"/>
      <c r="H71" s="110"/>
      <c r="I71" s="122"/>
      <c r="J71" s="123">
        <f>SUM(J68:J70)</f>
        <v>379540.844</v>
      </c>
      <c r="K71" s="124"/>
    </row>
  </sheetData>
  <mergeCells count="95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A8:I8"/>
    <mergeCell ref="A9:B9"/>
    <mergeCell ref="D9:E9"/>
    <mergeCell ref="F9:G9"/>
    <mergeCell ref="H9:I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A22:I22"/>
    <mergeCell ref="A23:B23"/>
    <mergeCell ref="D23:E23"/>
    <mergeCell ref="F23:G23"/>
    <mergeCell ref="H23:I23"/>
    <mergeCell ref="A38:I38"/>
    <mergeCell ref="A39:B39"/>
    <mergeCell ref="D39:E39"/>
    <mergeCell ref="F39:G39"/>
    <mergeCell ref="H39:I39"/>
    <mergeCell ref="A54:I54"/>
    <mergeCell ref="A55:B55"/>
    <mergeCell ref="D55:E55"/>
    <mergeCell ref="F55:G55"/>
    <mergeCell ref="H55:I55"/>
    <mergeCell ref="D56:E56"/>
    <mergeCell ref="F56:G56"/>
    <mergeCell ref="D57:E57"/>
    <mergeCell ref="F57:G57"/>
    <mergeCell ref="A58:I58"/>
    <mergeCell ref="A59:B59"/>
    <mergeCell ref="D59:E59"/>
    <mergeCell ref="F59:G59"/>
    <mergeCell ref="H59:I59"/>
    <mergeCell ref="A64:I64"/>
    <mergeCell ref="A65:B65"/>
    <mergeCell ref="D65:E65"/>
    <mergeCell ref="F65:G65"/>
    <mergeCell ref="H65:I65"/>
    <mergeCell ref="D66:E66"/>
    <mergeCell ref="F66:G66"/>
    <mergeCell ref="A67:I67"/>
    <mergeCell ref="A68:I68"/>
    <mergeCell ref="A69:H69"/>
    <mergeCell ref="A70:I70"/>
    <mergeCell ref="A71:I71"/>
    <mergeCell ref="A10:A21"/>
    <mergeCell ref="A24:A37"/>
    <mergeCell ref="A40:A53"/>
    <mergeCell ref="A56:A57"/>
    <mergeCell ref="A61:A63"/>
    <mergeCell ref="B20:B21"/>
    <mergeCell ref="B29:B30"/>
    <mergeCell ref="B31:B32"/>
    <mergeCell ref="B33:B34"/>
    <mergeCell ref="B35:B36"/>
    <mergeCell ref="B60:B63"/>
    <mergeCell ref="K10:K19"/>
    <mergeCell ref="K40:K53"/>
    <mergeCell ref="K61:K63"/>
  </mergeCells>
  <dataValidations count="6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0 C11 C12 C15 C16 C21 C13:C14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 C18 C19 C20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6 C29 C30 C31 C32 C33 C34 C35 C36 C37 C24:C25 C27:C28">
      <formula1>"高级大床,高级双床,豪华大床,豪华双床,行政大床,行政双床,小套房,加床,加餐,WIFI,单人房差,其他"</formula1>
    </dataValidation>
    <dataValidation type="list" allowBlank="1" showInputMessage="1" showErrorMessage="1" sqref="C56 C57">
      <formula1>"签证服务费,旅游签证,商务签证,保险,其他"</formula1>
    </dataValidation>
    <dataValidation type="list" allowBlank="1" showInputMessage="1" showErrorMessage="1" sqref="C60 C61 C62 C63">
      <formula1>"工作人员,餐费,住宿,交通,通信费,导游超时费,其他"</formula1>
    </dataValidation>
  </dataValidations>
  <hyperlinks>
    <hyperlink ref="D4" r:id="rId1" display="xieqishan@cct.cn" tooltip="mailto:xieqishan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L24" sqref="L24"/>
    </sheetView>
  </sheetViews>
  <sheetFormatPr defaultColWidth="9.02654867256637" defaultRowHeight="13.5"/>
  <cols>
    <col min="1" max="1" width="2.33628318584071" customWidth="1"/>
    <col min="3" max="3" width="17.7610619469027" customWidth="1"/>
    <col min="13" max="13" width="2.26548672566372" customWidth="1"/>
  </cols>
  <sheetData>
    <row r="1" spans="1:12">
      <c r="A1" s="1"/>
      <c r="B1" s="2" t="s">
        <v>120</v>
      </c>
      <c r="C1" s="2" t="s">
        <v>121</v>
      </c>
      <c r="D1" s="2" t="s">
        <v>122</v>
      </c>
      <c r="E1" s="2" t="s">
        <v>123</v>
      </c>
      <c r="F1" s="3">
        <v>44941</v>
      </c>
      <c r="G1" s="3">
        <v>44942</v>
      </c>
      <c r="H1" s="3">
        <v>44943</v>
      </c>
      <c r="I1" s="3">
        <v>44944</v>
      </c>
      <c r="J1" s="3">
        <v>44945</v>
      </c>
      <c r="K1" s="3">
        <v>44946</v>
      </c>
      <c r="L1" s="3">
        <v>44947</v>
      </c>
    </row>
    <row r="2" spans="1:12">
      <c r="A2" s="1"/>
      <c r="B2" s="2" t="s">
        <v>87</v>
      </c>
      <c r="C2" s="4" t="s">
        <v>87</v>
      </c>
      <c r="D2" s="5">
        <v>1</v>
      </c>
      <c r="E2" s="2" t="s">
        <v>124</v>
      </c>
      <c r="F2" s="2"/>
      <c r="G2" s="2"/>
      <c r="H2" s="2"/>
      <c r="I2" s="2"/>
      <c r="J2" s="2">
        <v>1</v>
      </c>
      <c r="K2" s="2">
        <v>1</v>
      </c>
      <c r="L2" s="2">
        <v>1</v>
      </c>
    </row>
    <row r="3" spans="1:12">
      <c r="A3" s="1"/>
      <c r="B3" s="2"/>
      <c r="C3" s="2" t="s">
        <v>99</v>
      </c>
      <c r="D3" s="5">
        <v>4</v>
      </c>
      <c r="E3" s="2" t="s">
        <v>125</v>
      </c>
      <c r="F3" s="2"/>
      <c r="G3" s="2"/>
      <c r="H3" s="2"/>
      <c r="I3" s="2"/>
      <c r="J3" s="2">
        <v>4</v>
      </c>
      <c r="K3" s="2">
        <v>4</v>
      </c>
      <c r="L3" s="2">
        <v>4</v>
      </c>
    </row>
    <row r="4" spans="1:12">
      <c r="A4" s="1"/>
      <c r="B4" s="2" t="s">
        <v>89</v>
      </c>
      <c r="C4" s="4" t="s">
        <v>89</v>
      </c>
      <c r="D4" s="5">
        <v>1</v>
      </c>
      <c r="E4" s="2" t="s">
        <v>124</v>
      </c>
      <c r="F4" s="2"/>
      <c r="G4" s="2"/>
      <c r="H4" s="2"/>
      <c r="I4" s="2"/>
      <c r="J4" s="2">
        <v>1</v>
      </c>
      <c r="K4" s="2">
        <v>1</v>
      </c>
      <c r="L4" s="2">
        <v>1</v>
      </c>
    </row>
    <row r="5" spans="1:12">
      <c r="A5" s="1"/>
      <c r="B5" s="2"/>
      <c r="C5" s="2" t="s">
        <v>100</v>
      </c>
      <c r="D5" s="5">
        <v>4</v>
      </c>
      <c r="E5" s="2" t="s">
        <v>125</v>
      </c>
      <c r="F5" s="2"/>
      <c r="G5" s="2"/>
      <c r="H5" s="2"/>
      <c r="I5" s="2"/>
      <c r="J5" s="2">
        <v>4</v>
      </c>
      <c r="K5" s="2">
        <v>4</v>
      </c>
      <c r="L5" s="2">
        <v>4</v>
      </c>
    </row>
    <row r="6" spans="1:12">
      <c r="A6" s="1"/>
      <c r="B6" s="2" t="s">
        <v>90</v>
      </c>
      <c r="C6" s="4" t="s">
        <v>90</v>
      </c>
      <c r="D6" s="5">
        <v>1</v>
      </c>
      <c r="E6" s="2" t="s">
        <v>124</v>
      </c>
      <c r="F6" s="2"/>
      <c r="G6" s="2"/>
      <c r="H6" s="2"/>
      <c r="I6" s="2"/>
      <c r="J6" s="2">
        <v>1</v>
      </c>
      <c r="K6" s="2">
        <v>1</v>
      </c>
      <c r="L6" s="2">
        <v>1</v>
      </c>
    </row>
    <row r="7" spans="1:12">
      <c r="A7" s="1"/>
      <c r="B7" s="2"/>
      <c r="C7" s="2" t="s">
        <v>101</v>
      </c>
      <c r="D7" s="5">
        <v>3</v>
      </c>
      <c r="E7" s="2" t="s">
        <v>125</v>
      </c>
      <c r="F7" s="2"/>
      <c r="G7" s="2"/>
      <c r="H7" s="2"/>
      <c r="I7" s="2"/>
      <c r="J7" s="2">
        <v>3</v>
      </c>
      <c r="K7" s="2">
        <v>3</v>
      </c>
      <c r="L7" s="2">
        <v>3</v>
      </c>
    </row>
    <row r="8" spans="1:12">
      <c r="A8" s="1"/>
      <c r="B8" s="2" t="s">
        <v>91</v>
      </c>
      <c r="C8" s="4" t="s">
        <v>91</v>
      </c>
      <c r="D8" s="5">
        <v>1</v>
      </c>
      <c r="E8" s="2" t="s">
        <v>124</v>
      </c>
      <c r="F8" s="2"/>
      <c r="G8" s="2"/>
      <c r="H8" s="2"/>
      <c r="I8" s="2"/>
      <c r="J8" s="2">
        <v>1</v>
      </c>
      <c r="K8" s="2">
        <v>1</v>
      </c>
      <c r="L8" s="2">
        <v>1</v>
      </c>
    </row>
    <row r="9" spans="1:12">
      <c r="A9" s="1"/>
      <c r="B9" s="2"/>
      <c r="C9" s="2" t="s">
        <v>102</v>
      </c>
      <c r="D9" s="5">
        <v>3</v>
      </c>
      <c r="E9" s="2" t="s">
        <v>125</v>
      </c>
      <c r="F9" s="2"/>
      <c r="G9" s="2"/>
      <c r="H9" s="2"/>
      <c r="I9" s="2"/>
      <c r="J9" s="2">
        <v>3</v>
      </c>
      <c r="K9" s="2">
        <v>3</v>
      </c>
      <c r="L9" s="2">
        <v>3</v>
      </c>
    </row>
    <row r="10" spans="1:12">
      <c r="A10" s="1"/>
      <c r="B10" s="2" t="s">
        <v>83</v>
      </c>
      <c r="C10" s="2" t="s">
        <v>83</v>
      </c>
      <c r="D10" s="5">
        <v>1</v>
      </c>
      <c r="E10" s="2" t="s">
        <v>125</v>
      </c>
      <c r="F10" s="2"/>
      <c r="G10" s="2"/>
      <c r="H10" s="2"/>
      <c r="I10" s="2"/>
      <c r="J10" s="2">
        <v>1</v>
      </c>
      <c r="K10" s="2">
        <v>1</v>
      </c>
      <c r="L10" s="2"/>
    </row>
    <row r="11" spans="1:12">
      <c r="A11" s="1"/>
      <c r="B11" s="2"/>
      <c r="C11" s="2" t="s">
        <v>126</v>
      </c>
      <c r="D11" s="5">
        <v>1</v>
      </c>
      <c r="E11" s="2" t="s">
        <v>125</v>
      </c>
      <c r="F11" s="2"/>
      <c r="G11" s="2"/>
      <c r="H11" s="2"/>
      <c r="I11" s="2"/>
      <c r="J11" s="2">
        <v>1</v>
      </c>
      <c r="K11" s="2">
        <v>1</v>
      </c>
      <c r="L11" s="2"/>
    </row>
    <row r="12" spans="1:12">
      <c r="A12" s="1"/>
      <c r="B12" s="2" t="s">
        <v>85</v>
      </c>
      <c r="C12" s="2" t="s">
        <v>85</v>
      </c>
      <c r="D12" s="5">
        <v>1</v>
      </c>
      <c r="E12" s="2" t="s">
        <v>125</v>
      </c>
      <c r="F12" s="2"/>
      <c r="G12" s="2"/>
      <c r="H12" s="2"/>
      <c r="I12" s="2"/>
      <c r="J12" s="2">
        <v>1</v>
      </c>
      <c r="K12" s="2">
        <v>1</v>
      </c>
      <c r="L12" s="2"/>
    </row>
    <row r="13" spans="1:12">
      <c r="A13" s="1"/>
      <c r="B13" s="2"/>
      <c r="C13" s="2" t="s">
        <v>127</v>
      </c>
      <c r="D13" s="5">
        <v>1</v>
      </c>
      <c r="E13" s="2" t="s">
        <v>125</v>
      </c>
      <c r="F13" s="2"/>
      <c r="G13" s="2"/>
      <c r="H13" s="2"/>
      <c r="I13" s="2"/>
      <c r="J13" s="2">
        <v>1</v>
      </c>
      <c r="K13" s="2">
        <v>1</v>
      </c>
      <c r="L13" s="2"/>
    </row>
    <row r="14" spans="1:12">
      <c r="A14" s="1"/>
      <c r="B14" s="2" t="s">
        <v>86</v>
      </c>
      <c r="C14" s="2" t="s">
        <v>86</v>
      </c>
      <c r="D14" s="5">
        <v>1</v>
      </c>
      <c r="E14" s="2" t="s">
        <v>125</v>
      </c>
      <c r="F14" s="2"/>
      <c r="G14" s="2"/>
      <c r="H14" s="2"/>
      <c r="I14" s="2"/>
      <c r="J14" s="2">
        <v>1</v>
      </c>
      <c r="K14" s="2">
        <v>1</v>
      </c>
      <c r="L14" s="2"/>
    </row>
    <row r="15" spans="1:12">
      <c r="A15" s="1"/>
      <c r="B15" s="2"/>
      <c r="C15" s="2" t="s">
        <v>128</v>
      </c>
      <c r="D15" s="5">
        <v>1</v>
      </c>
      <c r="E15" s="2" t="s">
        <v>125</v>
      </c>
      <c r="F15" s="2"/>
      <c r="G15" s="2"/>
      <c r="H15" s="2"/>
      <c r="I15" s="2"/>
      <c r="J15" s="2">
        <v>1</v>
      </c>
      <c r="K15" s="2">
        <v>1</v>
      </c>
      <c r="L15" s="2"/>
    </row>
    <row r="16" spans="1:12">
      <c r="A16" s="1"/>
      <c r="B16" s="2" t="s">
        <v>129</v>
      </c>
      <c r="C16" s="2" t="s">
        <v>60</v>
      </c>
      <c r="D16" s="5">
        <v>7</v>
      </c>
      <c r="E16" s="2" t="s">
        <v>130</v>
      </c>
      <c r="F16" s="2"/>
      <c r="G16" s="2"/>
      <c r="H16" s="2"/>
      <c r="I16" s="2"/>
      <c r="J16" s="2">
        <v>4</v>
      </c>
      <c r="K16" s="2">
        <v>4</v>
      </c>
      <c r="L16" s="2">
        <v>4</v>
      </c>
    </row>
    <row r="17" spans="1:12">
      <c r="A17" s="1"/>
      <c r="B17" s="2" t="s">
        <v>131</v>
      </c>
      <c r="C17" s="2" t="s">
        <v>64</v>
      </c>
      <c r="D17" s="5">
        <v>5</v>
      </c>
      <c r="E17" s="2" t="s">
        <v>130</v>
      </c>
      <c r="F17" s="2"/>
      <c r="G17" s="2"/>
      <c r="H17" s="2"/>
      <c r="I17" s="2"/>
      <c r="J17" s="2">
        <v>3</v>
      </c>
      <c r="K17" s="2">
        <v>3</v>
      </c>
      <c r="L17" s="2">
        <v>3</v>
      </c>
    </row>
    <row r="18" spans="1:12">
      <c r="A18" s="1"/>
      <c r="B18" s="2" t="s">
        <v>29</v>
      </c>
      <c r="C18" s="2" t="s">
        <v>92</v>
      </c>
      <c r="D18" s="5">
        <v>4</v>
      </c>
      <c r="E18" s="2" t="s">
        <v>125</v>
      </c>
      <c r="F18" s="2">
        <v>3</v>
      </c>
      <c r="G18" s="2">
        <v>3</v>
      </c>
      <c r="H18" s="2">
        <v>3</v>
      </c>
      <c r="I18" s="2">
        <v>3</v>
      </c>
      <c r="J18" s="2">
        <v>5</v>
      </c>
      <c r="K18" s="2">
        <v>5</v>
      </c>
      <c r="L18" s="2"/>
    </row>
    <row r="19" spans="1:12">
      <c r="A19" s="1"/>
      <c r="B19" s="2"/>
      <c r="C19" s="2"/>
      <c r="D19" s="5"/>
      <c r="E19" s="2" t="s">
        <v>130</v>
      </c>
      <c r="F19" s="2"/>
      <c r="G19" s="2"/>
      <c r="H19" s="2"/>
      <c r="I19" s="2"/>
      <c r="J19" s="2">
        <v>2</v>
      </c>
      <c r="K19" s="2">
        <v>2</v>
      </c>
      <c r="L19" s="2">
        <v>2</v>
      </c>
    </row>
    <row r="20" spans="1:12">
      <c r="A20" s="1"/>
      <c r="B20" s="1"/>
      <c r="C20" s="1"/>
      <c r="D20" s="1"/>
      <c r="E20" s="1"/>
      <c r="F20" s="1">
        <f ca="1" t="shared" ref="F20:L20" si="0">SUM(F2:F27)</f>
        <v>0</v>
      </c>
      <c r="G20" s="1">
        <f ca="1" t="shared" si="0"/>
        <v>3</v>
      </c>
      <c r="H20" s="1">
        <f ca="1" t="shared" si="0"/>
        <v>3</v>
      </c>
      <c r="I20" s="1">
        <f ca="1" t="shared" si="0"/>
        <v>3</v>
      </c>
      <c r="J20" s="1">
        <f ca="1" t="shared" si="0"/>
        <v>35</v>
      </c>
      <c r="K20" s="1">
        <f ca="1" t="shared" si="0"/>
        <v>35</v>
      </c>
      <c r="L20" s="1">
        <f ca="1" t="shared" si="0"/>
        <v>29</v>
      </c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2" t="s">
        <v>125</v>
      </c>
      <c r="F22" s="2">
        <f t="shared" ref="F22:L22" si="1">F3+F5+F7+F9+F10+F11+F12+F13+F14+F15+F18</f>
        <v>3</v>
      </c>
      <c r="G22" s="2">
        <f t="shared" si="1"/>
        <v>3</v>
      </c>
      <c r="H22" s="2">
        <f t="shared" si="1"/>
        <v>3</v>
      </c>
      <c r="I22" s="2">
        <f t="shared" si="1"/>
        <v>3</v>
      </c>
      <c r="J22" s="2">
        <f t="shared" si="1"/>
        <v>25</v>
      </c>
      <c r="K22" s="2">
        <f t="shared" si="1"/>
        <v>25</v>
      </c>
      <c r="L22" s="2">
        <f t="shared" si="1"/>
        <v>14</v>
      </c>
    </row>
    <row r="23" spans="1:12">
      <c r="A23" s="1"/>
      <c r="B23" s="1"/>
      <c r="C23" s="1"/>
      <c r="D23" s="1"/>
      <c r="E23" s="2" t="s">
        <v>130</v>
      </c>
      <c r="F23" s="2">
        <f t="shared" ref="F23:L23" si="2">F16+F17+F19</f>
        <v>0</v>
      </c>
      <c r="G23" s="2">
        <f t="shared" si="2"/>
        <v>0</v>
      </c>
      <c r="H23" s="2">
        <f t="shared" si="2"/>
        <v>0</v>
      </c>
      <c r="I23" s="2">
        <f t="shared" si="2"/>
        <v>0</v>
      </c>
      <c r="J23" s="2">
        <f t="shared" si="2"/>
        <v>9</v>
      </c>
      <c r="K23" s="2">
        <f t="shared" si="2"/>
        <v>9</v>
      </c>
      <c r="L23" s="2">
        <f t="shared" si="2"/>
        <v>9</v>
      </c>
    </row>
    <row r="24" spans="1:12">
      <c r="A24" s="1"/>
      <c r="B24" s="1"/>
      <c r="C24" s="1"/>
      <c r="D24" s="1"/>
      <c r="E24" s="2" t="s">
        <v>124</v>
      </c>
      <c r="F24" s="2">
        <f t="shared" ref="F24:L24" si="3">F2+F4+F6+F8</f>
        <v>0</v>
      </c>
      <c r="G24" s="2">
        <f t="shared" si="3"/>
        <v>0</v>
      </c>
      <c r="H24" s="2">
        <f t="shared" si="3"/>
        <v>0</v>
      </c>
      <c r="I24" s="2">
        <f t="shared" si="3"/>
        <v>0</v>
      </c>
      <c r="J24" s="2">
        <f t="shared" si="3"/>
        <v>4</v>
      </c>
      <c r="K24" s="2">
        <f t="shared" si="3"/>
        <v>4</v>
      </c>
      <c r="L24" s="2">
        <f t="shared" si="3"/>
        <v>4</v>
      </c>
    </row>
  </sheetData>
  <mergeCells count="10">
    <mergeCell ref="B2:B3"/>
    <mergeCell ref="B4:B5"/>
    <mergeCell ref="B6:B7"/>
    <mergeCell ref="B8:B9"/>
    <mergeCell ref="B10:B11"/>
    <mergeCell ref="B12:B13"/>
    <mergeCell ref="B14:B15"/>
    <mergeCell ref="B18:B19"/>
    <mergeCell ref="C18:C19"/>
    <mergeCell ref="D18:D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预算单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2023-12-27T09:09:58Z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