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limudan\采购项目\2020年会\康辉\"/>
    </mc:Choice>
  </mc:AlternateContent>
  <xr:revisionPtr revIDLastSave="0" documentId="13_ncr:1_{9AC4966A-2278-4A01-95D1-2E72719BF643}" xr6:coauthVersionLast="45" xr6:coauthVersionMax="45" xr10:uidLastSave="{00000000-0000-0000-0000-000000000000}"/>
  <bookViews>
    <workbookView xWindow="-110" yWindow="-110" windowWidth="22780" windowHeight="14660" tabRatio="822" firstSheet="2" activeTab="2" xr2:uid="{00000000-000D-0000-FFFF-FFFF00000000}"/>
  </bookViews>
  <sheets>
    <sheet name="Sheet1" sheetId="1" state="hidden" r:id="rId1"/>
    <sheet name="华山国际酒店二区报价 " sheetId="2" state="hidden" r:id="rId2"/>
    <sheet name="Sheet2" sheetId="12" r:id="rId3"/>
    <sheet name="Sheet3" sheetId="13" r:id="rId4"/>
    <sheet name="华山国际酒店八区报价" sheetId="8" state="hidden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8" l="1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H10" i="12"/>
  <c r="H11" i="12"/>
  <c r="H12" i="12"/>
  <c r="H13" i="12"/>
  <c r="H14" i="12"/>
  <c r="H15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<sst xmlns="http://schemas.openxmlformats.org/spreadsheetml/2006/main" count="333" uniqueCount="151">
  <si>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</si>
  <si>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</si>
  <si>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</si>
  <si>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</si>
  <si>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</si>
  <si>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</si>
  <si>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</si>
  <si>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</si>
  <si>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</si>
  <si>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</si>
  <si>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</si>
  <si>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</si>
  <si>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</si>
  <si>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</si>
  <si>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</si>
  <si>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</si>
  <si>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</si>
  <si>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</si>
  <si>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</si>
  <si>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</si>
  <si>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</si>
  <si>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</si>
  <si>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</si>
  <si>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</si>
  <si>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</si>
  <si>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</si>
  <si>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</si>
  <si>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</si>
  <si>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</si>
  <si>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</si>
  <si>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</si>
  <si>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</si>
  <si>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</si>
  <si>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</si>
  <si>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</si>
  <si>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</si>
  <si>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</si>
  <si>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</si>
  <si>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</si>
  <si>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</si>
  <si>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</si>
  <si>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</si>
  <si>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</si>
  <si>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</si>
  <si>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</si>
  <si>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</si>
  <si>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</si>
  <si>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</si>
  <si>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</si>
  <si>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</si>
  <si>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</si>
  <si>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</si>
  <si>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</si>
  <si>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</si>
  <si>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</si>
  <si>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</si>
  <si>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</si>
  <si>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</si>
  <si>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</si>
  <si>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</si>
  <si>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</si>
  <si>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</si>
  <si>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</si>
  <si>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</si>
  <si>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</si>
  <si>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</si>
  <si>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</si>
  <si>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</si>
  <si>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</si>
  <si>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</si>
  <si>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</si>
  <si>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</si>
  <si>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</si>
  <si>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</si>
  <si>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</si>
  <si>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</si>
  <si>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</si>
  <si>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</si>
  <si>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</si>
  <si>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</si>
  <si>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</si>
  <si>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</si>
  <si>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</si>
  <si>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</si>
  <si>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</si>
  <si>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</si>
  <si>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</si>
  <si>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</si>
  <si>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</si>
  <si>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</si>
  <si>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</si>
  <si>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</si>
  <si>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</si>
  <si>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</si>
  <si>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</si>
  <si>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</si>
  <si>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</si>
  <si>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</si>
  <si>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</si>
  <si>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</si>
  <si>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</si>
  <si>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</si>
  <si>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</si>
  <si>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</si>
  <si>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</si>
  <si>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</si>
  <si>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</si>
  <si>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</si>
  <si>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南京团建</t>
  </si>
  <si>
    <t>时间：</t>
  </si>
  <si>
    <t>地点</t>
  </si>
  <si>
    <t>餐费</t>
  </si>
  <si>
    <t>1.10午餐</t>
  </si>
  <si>
    <t>预估，用餐数及金额以实际为准</t>
  </si>
  <si>
    <t>1.10 晚宴</t>
  </si>
  <si>
    <t>桌</t>
  </si>
  <si>
    <t>预估，以实际为准</t>
  </si>
  <si>
    <t>1.11 午餐</t>
  </si>
  <si>
    <t>酒水预估（红酒）</t>
  </si>
  <si>
    <t>瓶</t>
  </si>
  <si>
    <t>预估,不含运费,以实际为准</t>
  </si>
  <si>
    <t>软饮</t>
  </si>
  <si>
    <t>房费</t>
  </si>
  <si>
    <t>南京索菲特银河大酒店</t>
  </si>
  <si>
    <t>南京威孚金宁宾馆</t>
  </si>
  <si>
    <t>房间费用合计</t>
  </si>
  <si>
    <t>1.11 包车</t>
  </si>
  <si>
    <t>53座大巴，限时：8小时，限公里数：100公里。</t>
  </si>
  <si>
    <t>租车费用合计</t>
  </si>
  <si>
    <t>团建费用（含道具、人员）</t>
  </si>
  <si>
    <t>团建保险</t>
  </si>
  <si>
    <t>团建费用合计</t>
  </si>
  <si>
    <t>执行人员交通费（飞机/火车）</t>
  </si>
  <si>
    <t>具体以实际为准</t>
  </si>
  <si>
    <t>执行人员市内交通费用</t>
  </si>
  <si>
    <t>需要执行人员统筹与会人员房间安排（统计需求、协调拼房等），现场会务安排及协调</t>
  </si>
  <si>
    <t>总计</t>
  </si>
  <si>
    <t>服务费10%</t>
  </si>
  <si>
    <t>净价合计（不含增值税6%）</t>
  </si>
  <si>
    <t>含税合计</t>
  </si>
  <si>
    <t>2014.12.04—2014.12.06</t>
  </si>
  <si>
    <t>100</t>
  </si>
  <si>
    <t>自助午餐</t>
  </si>
  <si>
    <t>投影+幕布</t>
  </si>
  <si>
    <t>项目</t>
    <phoneticPr fontId="18" type="noConversion"/>
  </si>
  <si>
    <t>年会</t>
    <phoneticPr fontId="18" type="noConversion"/>
  </si>
  <si>
    <t>南京团建</t>
    <phoneticPr fontId="18" type="noConversion"/>
  </si>
  <si>
    <t>年会场地</t>
    <phoneticPr fontId="18" type="noConversion"/>
  </si>
  <si>
    <t>含税总计</t>
    <phoneticPr fontId="18" type="noConversion"/>
  </si>
  <si>
    <t>备注</t>
    <phoneticPr fontId="18" type="noConversion"/>
  </si>
  <si>
    <t>个人报销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</si>
</sst>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 "/>
    <numFmt numFmtId="177" formatCode="\¥#,##0.00;\¥\-#,##0.00"/>
    <numFmt numFmtId="178" formatCode="0.00_ "/>
    <numFmt numFmtId="179" formatCode="\¥#,##0.00"/>
    <numFmt numFmtId="180" formatCode="\¥#,##0.00_);[Red]\(\¥#,##0.00\)"/>
  </numFmts>
  <fonts count="19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7" fillId="0" borderId="0">
      <alignment vertical="center"/>
    </xf>
    <xf numFmtId="0" fontId="15" fillId="0" borderId="0"/>
    <xf numFmtId="0" fontId="16" fillId="0" borderId="0"/>
    <xf numFmtId="43" fontId="17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80" fontId="1" fillId="3" borderId="15" xfId="4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180" fontId="2" fillId="0" borderId="13" xfId="4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80" fontId="1" fillId="0" borderId="18" xfId="4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180" fontId="1" fillId="7" borderId="15" xfId="4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180" fontId="1" fillId="7" borderId="16" xfId="4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80" fontId="1" fillId="3" borderId="8" xfId="0" applyNumberFormat="1" applyFont="1" applyFill="1" applyBorder="1" applyAlignment="1">
      <alignment horizontal="center" vertical="center"/>
    </xf>
    <xf numFmtId="180" fontId="2" fillId="5" borderId="8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80" fontId="2" fillId="0" borderId="8" xfId="4" applyNumberFormat="1" applyFont="1" applyFill="1" applyBorder="1" applyAlignment="1">
      <alignment horizontal="right" vertical="center"/>
    </xf>
    <xf numFmtId="180" fontId="3" fillId="5" borderId="8" xfId="4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vertical="center"/>
    </xf>
    <xf numFmtId="0" fontId="1" fillId="7" borderId="16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80" fontId="1" fillId="3" borderId="14" xfId="0" applyNumberFormat="1" applyFont="1" applyFill="1" applyBorder="1" applyAlignment="1">
      <alignment horizontal="right" vertical="center"/>
    </xf>
    <xf numFmtId="180" fontId="2" fillId="3" borderId="26" xfId="0" applyNumberFormat="1" applyFont="1" applyFill="1" applyBorder="1" applyAlignment="1">
      <alignment horizontal="left" vertical="center"/>
    </xf>
    <xf numFmtId="180" fontId="2" fillId="0" borderId="26" xfId="0" applyNumberFormat="1" applyFont="1" applyFill="1" applyBorder="1" applyAlignment="1">
      <alignment horizontal="left" vertical="center"/>
    </xf>
    <xf numFmtId="180" fontId="2" fillId="0" borderId="26" xfId="0" applyNumberFormat="1" applyFont="1" applyFill="1" applyBorder="1" applyAlignment="1">
      <alignment horizontal="left" vertical="center" wrapText="1"/>
    </xf>
    <xf numFmtId="180" fontId="1" fillId="3" borderId="26" xfId="0" applyNumberFormat="1" applyFont="1" applyFill="1" applyBorder="1" applyAlignment="1">
      <alignment horizontal="left" vertical="center"/>
    </xf>
    <xf numFmtId="180" fontId="2" fillId="2" borderId="8" xfId="0" applyNumberFormat="1" applyFont="1" applyFill="1" applyBorder="1" applyAlignment="1">
      <alignment horizontal="right" vertical="center"/>
    </xf>
    <xf numFmtId="180" fontId="2" fillId="0" borderId="27" xfId="0" applyNumberFormat="1" applyFont="1" applyFill="1" applyBorder="1" applyAlignment="1">
      <alignment horizontal="left" vertical="center"/>
    </xf>
    <xf numFmtId="180" fontId="2" fillId="0" borderId="27" xfId="0" applyNumberFormat="1" applyFont="1" applyFill="1" applyBorder="1" applyAlignment="1">
      <alignment horizontal="left" vertical="center" wrapText="1"/>
    </xf>
    <xf numFmtId="180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80" fontId="1" fillId="6" borderId="8" xfId="0" applyNumberFormat="1" applyFont="1" applyFill="1" applyBorder="1" applyAlignment="1">
      <alignment horizontal="right" vertical="center"/>
    </xf>
    <xf numFmtId="180" fontId="1" fillId="6" borderId="26" xfId="0" applyNumberFormat="1" applyFont="1" applyFill="1" applyBorder="1" applyAlignment="1">
      <alignment horizontal="left" vertical="center"/>
    </xf>
    <xf numFmtId="180" fontId="1" fillId="7" borderId="8" xfId="0" applyNumberFormat="1" applyFont="1" applyFill="1" applyBorder="1" applyAlignment="1">
      <alignment horizontal="right" vertical="center"/>
    </xf>
    <xf numFmtId="180" fontId="1" fillId="7" borderId="26" xfId="0" applyNumberFormat="1" applyFont="1" applyFill="1" applyBorder="1" applyAlignment="1">
      <alignment horizontal="left" vertical="center"/>
    </xf>
    <xf numFmtId="180" fontId="4" fillId="8" borderId="23" xfId="0" applyNumberFormat="1" applyFont="1" applyFill="1" applyBorder="1" applyAlignment="1">
      <alignment horizontal="right" vertical="center"/>
    </xf>
    <xf numFmtId="180" fontId="4" fillId="8" borderId="28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80" fontId="2" fillId="0" borderId="16" xfId="4" applyNumberFormat="1" applyFont="1" applyFill="1" applyBorder="1" applyAlignment="1">
      <alignment horizontal="center" vertical="center"/>
    </xf>
    <xf numFmtId="180" fontId="1" fillId="0" borderId="17" xfId="4" applyNumberFormat="1" applyFont="1" applyFill="1" applyBorder="1" applyAlignment="1">
      <alignment horizontal="center" vertical="center"/>
    </xf>
    <xf numFmtId="180" fontId="2" fillId="0" borderId="8" xfId="4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80" fontId="1" fillId="3" borderId="13" xfId="0" applyNumberFormat="1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top"/>
    </xf>
    <xf numFmtId="176" fontId="2" fillId="0" borderId="1" xfId="0" applyNumberFormat="1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180" fontId="1" fillId="3" borderId="14" xfId="0" applyNumberFormat="1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180" fontId="6" fillId="0" borderId="2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right" vertical="center"/>
    </xf>
    <xf numFmtId="180" fontId="2" fillId="0" borderId="26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vertical="center" wrapText="1"/>
    </xf>
    <xf numFmtId="180" fontId="7" fillId="6" borderId="8" xfId="0" applyNumberFormat="1" applyFont="1" applyFill="1" applyBorder="1" applyAlignment="1">
      <alignment horizontal="right" vertical="center"/>
    </xf>
    <xf numFmtId="180" fontId="7" fillId="6" borderId="35" xfId="0" applyNumberFormat="1" applyFont="1" applyFill="1" applyBorder="1" applyAlignment="1">
      <alignment horizontal="right" vertical="center"/>
    </xf>
    <xf numFmtId="180" fontId="1" fillId="6" borderId="28" xfId="0" applyNumberFormat="1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0" xfId="0" applyAlignment="1"/>
    <xf numFmtId="49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/>
    <xf numFmtId="49" fontId="11" fillId="9" borderId="8" xfId="0" applyNumberFormat="1" applyFont="1" applyFill="1" applyBorder="1" applyAlignment="1">
      <alignment vertical="center"/>
    </xf>
    <xf numFmtId="14" fontId="12" fillId="0" borderId="17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/>
    </xf>
    <xf numFmtId="0" fontId="11" fillId="0" borderId="0" xfId="0" applyFont="1" applyBorder="1" applyAlignment="1"/>
    <xf numFmtId="49" fontId="11" fillId="0" borderId="0" xfId="0" applyNumberFormat="1" applyFont="1" applyBorder="1" applyAlignment="1"/>
    <xf numFmtId="14" fontId="11" fillId="0" borderId="39" xfId="0" applyNumberFormat="1" applyFont="1" applyFill="1" applyBorder="1" applyAlignment="1">
      <alignment horizontal="left"/>
    </xf>
    <xf numFmtId="0" fontId="11" fillId="0" borderId="1" xfId="0" applyFont="1" applyBorder="1" applyAlignment="1"/>
    <xf numFmtId="49" fontId="11" fillId="0" borderId="1" xfId="0" applyNumberFormat="1" applyFont="1" applyBorder="1" applyAlignment="1"/>
    <xf numFmtId="1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2" fillId="0" borderId="0" xfId="0" applyFont="1"/>
    <xf numFmtId="49" fontId="12" fillId="0" borderId="0" xfId="0" applyNumberFormat="1" applyFont="1"/>
    <xf numFmtId="0" fontId="11" fillId="9" borderId="8" xfId="0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Border="1" applyAlignment="1"/>
    <xf numFmtId="0" fontId="14" fillId="0" borderId="0" xfId="0" applyFont="1"/>
    <xf numFmtId="178" fontId="12" fillId="0" borderId="26" xfId="0" applyNumberFormat="1" applyFont="1" applyBorder="1" applyAlignment="1">
      <alignment horizontal="center" vertical="center"/>
    </xf>
    <xf numFmtId="0" fontId="11" fillId="0" borderId="42" xfId="0" applyFont="1" applyBorder="1" applyAlignment="1"/>
    <xf numFmtId="0" fontId="11" fillId="0" borderId="43" xfId="0" applyFont="1" applyBorder="1" applyAlignment="1"/>
    <xf numFmtId="0" fontId="1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9" borderId="5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8" fontId="11" fillId="10" borderId="22" xfId="0" applyNumberFormat="1" applyFont="1" applyFill="1" applyBorder="1" applyAlignment="1">
      <alignment horizontal="right" vertical="center"/>
    </xf>
    <xf numFmtId="178" fontId="11" fillId="10" borderId="40" xfId="0" applyNumberFormat="1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31" fontId="11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80" fontId="1" fillId="0" borderId="18" xfId="4" applyNumberFormat="1" applyFont="1" applyFill="1" applyBorder="1" applyAlignment="1">
      <alignment horizontal="center" vertical="center"/>
    </xf>
    <xf numFmtId="180" fontId="1" fillId="0" borderId="20" xfId="4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80" fontId="2" fillId="3" borderId="16" xfId="4" applyNumberFormat="1" applyFont="1" applyFill="1" applyBorder="1" applyAlignment="1">
      <alignment horizontal="center" vertical="center"/>
    </xf>
    <xf numFmtId="180" fontId="1" fillId="7" borderId="15" xfId="4" applyNumberFormat="1" applyFont="1" applyFill="1" applyBorder="1" applyAlignment="1">
      <alignment horizontal="left" vertical="center"/>
    </xf>
    <xf numFmtId="180" fontId="1" fillId="7" borderId="16" xfId="4" applyNumberFormat="1" applyFont="1" applyFill="1" applyBorder="1" applyAlignment="1">
      <alignment horizontal="left" vertical="center"/>
    </xf>
    <xf numFmtId="180" fontId="1" fillId="3" borderId="17" xfId="4" applyNumberFormat="1" applyFont="1" applyFill="1" applyBorder="1" applyAlignment="1">
      <alignment horizontal="left" vertical="center"/>
    </xf>
    <xf numFmtId="180" fontId="1" fillId="3" borderId="8" xfId="4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80" fontId="2" fillId="0" borderId="13" xfId="4" applyNumberFormat="1" applyFont="1" applyFill="1" applyBorder="1" applyAlignment="1">
      <alignment horizontal="center" vertical="center"/>
    </xf>
    <xf numFmtId="180" fontId="2" fillId="0" borderId="14" xfId="4" applyNumberFormat="1" applyFont="1" applyFill="1" applyBorder="1" applyAlignment="1">
      <alignment horizontal="center" vertical="center"/>
    </xf>
    <xf numFmtId="180" fontId="2" fillId="2" borderId="13" xfId="4" applyNumberFormat="1" applyFont="1" applyFill="1" applyBorder="1" applyAlignment="1">
      <alignment horizontal="center" vertical="center"/>
    </xf>
    <xf numFmtId="180" fontId="2" fillId="2" borderId="14" xfId="4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80" fontId="1" fillId="3" borderId="15" xfId="4" applyNumberFormat="1" applyFont="1" applyFill="1" applyBorder="1" applyAlignment="1">
      <alignment horizontal="left" vertical="center"/>
    </xf>
    <xf numFmtId="180" fontId="1" fillId="3" borderId="16" xfId="4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180" fontId="1" fillId="0" borderId="17" xfId="4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</cellXfs>
  <cellStyles count="5">
    <cellStyle name="0,0_x000d__x000a_NA_x000d__x000a_" xfId="2" xr:uid="{00000000-0005-0000-0000-000002000000}"/>
    <cellStyle name="常规" xfId="0" builtinId="0"/>
    <cellStyle name="常规 2" xfId="3" xr:uid="{00000000-0005-0000-0000-000003000000}"/>
    <cellStyle name="普通 2" xfId="1" xr:uid="{00000000-0005-0000-0000-000001000000}"/>
    <cellStyle name="千位分隔" xfId="4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1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11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12"/>
      <c r="B1" s="112"/>
      <c r="C1" s="112"/>
      <c r="D1" s="144" t="s">
        <v>0</v>
      </c>
      <c r="E1" s="144"/>
      <c r="F1" s="144"/>
      <c r="G1" s="144"/>
      <c r="H1" s="112"/>
      <c r="I1" s="112"/>
      <c r="J1" s="112"/>
      <c r="K1" s="137"/>
    </row>
    <row r="2" spans="1:11" s="108" customFormat="1" ht="16.5">
      <c r="A2" s="114"/>
      <c r="B2" s="114"/>
      <c r="C2" s="114"/>
      <c r="D2" s="144"/>
      <c r="E2" s="144"/>
      <c r="F2" s="144"/>
      <c r="G2" s="144"/>
      <c r="H2" s="114"/>
      <c r="I2" s="114"/>
      <c r="J2" s="114"/>
    </row>
    <row r="3" spans="1:11" s="108" customFormat="1" ht="30.5">
      <c r="A3" s="114"/>
      <c r="B3" s="114"/>
      <c r="C3" s="114"/>
      <c r="D3" s="113"/>
      <c r="E3" s="113"/>
      <c r="F3" s="113"/>
      <c r="G3" s="113"/>
      <c r="H3" s="114"/>
      <c r="I3" s="114"/>
      <c r="J3" s="114"/>
    </row>
    <row r="4" spans="1:11" s="108" customFormat="1" ht="16.5">
      <c r="A4" s="115" t="s">
        <v>1</v>
      </c>
      <c r="B4" s="115" t="s">
        <v>2</v>
      </c>
      <c r="C4" s="115"/>
      <c r="D4" s="162" t="s">
        <v>3</v>
      </c>
      <c r="E4" s="162"/>
      <c r="F4" s="162"/>
      <c r="G4" s="162" t="s">
        <v>4</v>
      </c>
      <c r="H4" s="162"/>
      <c r="I4" s="162"/>
      <c r="J4" s="162"/>
      <c r="K4" s="138"/>
    </row>
    <row r="5" spans="1:11" s="108" customFormat="1" ht="16.5">
      <c r="A5" s="114" t="s">
        <v>5</v>
      </c>
      <c r="B5" s="116" t="s">
        <v>6</v>
      </c>
      <c r="C5" s="117" t="s">
        <v>7</v>
      </c>
      <c r="D5" s="115" t="s">
        <v>8</v>
      </c>
      <c r="E5" s="115"/>
      <c r="F5" s="162" t="s">
        <v>9</v>
      </c>
      <c r="G5" s="162"/>
      <c r="H5" s="163" t="s">
        <v>10</v>
      </c>
      <c r="I5" s="163"/>
      <c r="J5" s="163"/>
      <c r="K5" s="138"/>
    </row>
    <row r="6" spans="1:11" s="108" customFormat="1" ht="16.5">
      <c r="A6" s="114"/>
      <c r="B6" s="114"/>
      <c r="C6" s="114"/>
      <c r="D6" s="118"/>
      <c r="E6" s="114"/>
      <c r="F6" s="114"/>
      <c r="G6" s="114"/>
      <c r="H6" s="114"/>
      <c r="I6" s="114"/>
      <c r="J6" s="114"/>
    </row>
    <row r="7" spans="1:11" s="108" customFormat="1" ht="21.75" customHeight="1">
      <c r="A7" s="153" t="s">
        <v>11</v>
      </c>
      <c r="B7" s="145" t="s">
        <v>12</v>
      </c>
      <c r="C7" s="145" t="s">
        <v>13</v>
      </c>
      <c r="D7" s="145" t="s">
        <v>14</v>
      </c>
      <c r="E7" s="145"/>
      <c r="F7" s="145" t="s">
        <v>15</v>
      </c>
      <c r="G7" s="145"/>
      <c r="H7" s="145" t="s">
        <v>16</v>
      </c>
      <c r="I7" s="145" t="s">
        <v>17</v>
      </c>
      <c r="J7" s="157" t="s">
        <v>18</v>
      </c>
    </row>
    <row r="8" spans="1:11" s="108" customFormat="1" ht="20.25" customHeight="1">
      <c r="A8" s="154"/>
      <c r="B8" s="146"/>
      <c r="C8" s="146"/>
      <c r="D8" s="119" t="s">
        <v>19</v>
      </c>
      <c r="E8" s="135" t="s">
        <v>20</v>
      </c>
      <c r="F8" s="146"/>
      <c r="G8" s="146"/>
      <c r="H8" s="146"/>
      <c r="I8" s="146"/>
      <c r="J8" s="158"/>
    </row>
    <row r="9" spans="1:11" s="109" customFormat="1" ht="38.25" customHeight="1">
      <c r="A9" s="120"/>
      <c r="B9" s="155" t="s">
        <v>21</v>
      </c>
      <c r="C9" s="121"/>
      <c r="D9" s="122"/>
      <c r="E9" s="122"/>
      <c r="F9" s="159"/>
      <c r="G9" s="147"/>
      <c r="H9" s="136"/>
      <c r="I9" s="136"/>
      <c r="J9" s="139"/>
    </row>
    <row r="10" spans="1:11" s="109" customFormat="1" ht="38.25" customHeight="1">
      <c r="A10" s="120"/>
      <c r="B10" s="156"/>
      <c r="C10" s="121"/>
      <c r="D10" s="122"/>
      <c r="E10" s="122"/>
      <c r="F10" s="160"/>
      <c r="G10" s="161"/>
      <c r="H10" s="136"/>
      <c r="I10" s="136"/>
      <c r="J10" s="139"/>
    </row>
    <row r="11" spans="1:11" s="109" customFormat="1" ht="38.25" customHeight="1">
      <c r="A11" s="120"/>
      <c r="B11" s="156"/>
      <c r="C11" s="121"/>
      <c r="D11" s="122"/>
      <c r="E11" s="122"/>
      <c r="F11" s="159"/>
      <c r="G11" s="147"/>
      <c r="H11" s="136"/>
      <c r="I11" s="136"/>
      <c r="J11" s="139"/>
    </row>
    <row r="12" spans="1:11" s="109" customFormat="1" ht="21.75" customHeight="1">
      <c r="A12" s="120"/>
      <c r="B12" s="156"/>
      <c r="C12" s="121"/>
      <c r="D12" s="122"/>
      <c r="E12" s="122"/>
      <c r="F12" s="147"/>
      <c r="G12" s="147"/>
      <c r="H12" s="136"/>
      <c r="I12" s="136"/>
      <c r="J12" s="139"/>
    </row>
    <row r="13" spans="1:11" s="109" customFormat="1" ht="21.75" customHeight="1">
      <c r="A13" s="120"/>
      <c r="B13" s="156"/>
      <c r="C13" s="121"/>
      <c r="D13" s="122"/>
      <c r="E13" s="122"/>
      <c r="F13" s="147"/>
      <c r="G13" s="147"/>
      <c r="H13" s="136"/>
      <c r="I13" s="136"/>
      <c r="J13" s="139"/>
    </row>
    <row r="14" spans="1:11" s="109" customFormat="1" ht="21.75" customHeight="1">
      <c r="A14" s="120"/>
      <c r="B14" s="156"/>
      <c r="C14" s="121"/>
      <c r="D14" s="122"/>
      <c r="E14" s="122"/>
      <c r="F14" s="147"/>
      <c r="G14" s="147"/>
      <c r="H14" s="136"/>
      <c r="I14" s="136"/>
      <c r="J14" s="139"/>
    </row>
    <row r="15" spans="1:11" s="109" customFormat="1" ht="21.75" customHeight="1">
      <c r="A15" s="123" t="s">
        <v>22</v>
      </c>
      <c r="B15" s="148">
        <f>SUM(J9:J14)</f>
        <v>0</v>
      </c>
      <c r="C15" s="148"/>
      <c r="D15" s="148"/>
      <c r="E15" s="148"/>
      <c r="F15" s="148"/>
      <c r="G15" s="148"/>
      <c r="H15" s="148"/>
      <c r="I15" s="148"/>
      <c r="J15" s="149"/>
    </row>
    <row r="16" spans="1:11" s="109" customFormat="1" ht="18.75" customHeight="1">
      <c r="A16" s="150" t="s">
        <v>23</v>
      </c>
      <c r="B16" s="151"/>
      <c r="C16" s="151"/>
      <c r="D16" s="151"/>
      <c r="E16" s="151"/>
      <c r="F16" s="151"/>
      <c r="G16" s="151"/>
      <c r="H16" s="151"/>
      <c r="I16" s="151"/>
      <c r="J16" s="152"/>
    </row>
    <row r="17" spans="1:10" s="110" customFormat="1" ht="36.75" customHeight="1">
      <c r="A17" s="124" t="s">
        <v>24</v>
      </c>
      <c r="B17" s="125"/>
      <c r="C17" s="125"/>
      <c r="D17" s="126"/>
      <c r="E17" s="125" t="s">
        <v>25</v>
      </c>
      <c r="F17" s="125"/>
      <c r="G17" s="125"/>
      <c r="H17" s="125" t="s">
        <v>26</v>
      </c>
      <c r="I17" s="125"/>
      <c r="J17" s="140"/>
    </row>
    <row r="18" spans="1:10" s="110" customFormat="1" ht="36" customHeight="1">
      <c r="A18" s="127" t="s">
        <v>27</v>
      </c>
      <c r="B18" s="128"/>
      <c r="C18" s="128"/>
      <c r="D18" s="129"/>
      <c r="E18" s="128" t="s">
        <v>28</v>
      </c>
      <c r="F18" s="128"/>
      <c r="G18" s="128"/>
      <c r="H18" s="128"/>
      <c r="I18" s="128"/>
      <c r="J18" s="141"/>
    </row>
    <row r="19" spans="1:10" ht="36" customHeight="1">
      <c r="A19" s="130"/>
      <c r="B19" s="131"/>
      <c r="C19" s="131"/>
      <c r="D19" s="132"/>
      <c r="E19" s="131"/>
      <c r="F19" s="131"/>
      <c r="G19" s="131"/>
      <c r="H19" s="131"/>
      <c r="I19" s="131"/>
      <c r="J19" s="131"/>
    </row>
    <row r="20" spans="1:10" ht="16.5">
      <c r="A20" s="133"/>
      <c r="B20" s="133"/>
      <c r="C20" s="133"/>
      <c r="D20" s="134"/>
      <c r="E20" s="133"/>
      <c r="F20" s="133"/>
      <c r="G20" s="133"/>
      <c r="H20" s="133"/>
      <c r="I20" s="133"/>
      <c r="J20" s="133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8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92" t="s">
        <v>30</v>
      </c>
      <c r="C1" s="192"/>
      <c r="D1" s="192"/>
      <c r="E1" s="192"/>
      <c r="F1" s="192"/>
      <c r="G1" s="192"/>
      <c r="H1" s="192"/>
      <c r="I1" s="192"/>
      <c r="J1" s="192"/>
    </row>
    <row r="2" spans="1:23" s="1" customFormat="1" ht="26.15" customHeight="1">
      <c r="A2" s="7" t="s">
        <v>31</v>
      </c>
      <c r="B2" s="193" t="s">
        <v>32</v>
      </c>
      <c r="C2" s="192"/>
      <c r="D2" s="192"/>
      <c r="E2" s="192"/>
      <c r="F2" s="192"/>
      <c r="G2" s="192"/>
      <c r="H2" s="192"/>
      <c r="I2" s="192"/>
      <c r="J2" s="192"/>
    </row>
    <row r="3" spans="1:23" s="1" customFormat="1" ht="26.15" customHeight="1">
      <c r="A3" s="7" t="s">
        <v>33</v>
      </c>
      <c r="B3" s="192" t="s">
        <v>34</v>
      </c>
      <c r="C3" s="192"/>
      <c r="D3" s="192"/>
      <c r="E3" s="192"/>
      <c r="F3" s="192"/>
      <c r="G3" s="192"/>
      <c r="H3" s="192"/>
      <c r="I3" s="192"/>
      <c r="J3" s="192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9" t="s">
        <v>41</v>
      </c>
      <c r="B7" s="200"/>
      <c r="C7" s="201"/>
      <c r="D7" s="194" t="s">
        <v>42</v>
      </c>
      <c r="E7" s="194"/>
      <c r="F7" s="194"/>
      <c r="G7" s="194"/>
      <c r="H7" s="194"/>
      <c r="I7" s="194"/>
      <c r="J7" s="197" t="s">
        <v>43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 s="2" customFormat="1" ht="16.5" customHeight="1">
      <c r="A8" s="202"/>
      <c r="B8" s="203"/>
      <c r="C8" s="204"/>
      <c r="D8" s="195" t="s">
        <v>44</v>
      </c>
      <c r="E8" s="195"/>
      <c r="F8" s="195"/>
      <c r="G8" s="195"/>
      <c r="H8" s="196" t="s">
        <v>45</v>
      </c>
      <c r="I8" s="196"/>
      <c r="J8" s="198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205"/>
      <c r="B9" s="206"/>
      <c r="C9" s="207"/>
      <c r="D9" s="15" t="s">
        <v>46</v>
      </c>
      <c r="E9" s="15" t="s">
        <v>47</v>
      </c>
      <c r="F9" s="15" t="s">
        <v>46</v>
      </c>
      <c r="G9" s="15" t="s">
        <v>47</v>
      </c>
      <c r="H9" s="38" t="s">
        <v>48</v>
      </c>
      <c r="I9" s="51" t="s">
        <v>49</v>
      </c>
      <c r="J9" s="198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2" customHeight="1">
      <c r="A10" s="167" t="s">
        <v>50</v>
      </c>
      <c r="B10" s="188" t="s">
        <v>51</v>
      </c>
      <c r="C10" s="189"/>
      <c r="D10" s="18">
        <v>1</v>
      </c>
      <c r="E10" s="18" t="s">
        <v>52</v>
      </c>
      <c r="F10" s="18">
        <v>1</v>
      </c>
      <c r="G10" s="18" t="s">
        <v>53</v>
      </c>
      <c r="H10" s="39">
        <v>450</v>
      </c>
      <c r="I10" s="39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2" customHeight="1">
      <c r="A11" s="168"/>
      <c r="B11" s="188" t="s">
        <v>55</v>
      </c>
      <c r="C11" s="189"/>
      <c r="D11" s="18">
        <v>20</v>
      </c>
      <c r="E11" s="18" t="s">
        <v>52</v>
      </c>
      <c r="F11" s="18">
        <v>1</v>
      </c>
      <c r="G11" s="18" t="s">
        <v>53</v>
      </c>
      <c r="H11" s="39">
        <v>450</v>
      </c>
      <c r="I11" s="39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90" t="s">
        <v>56</v>
      </c>
      <c r="B12" s="191"/>
      <c r="C12" s="191"/>
      <c r="D12" s="20"/>
      <c r="E12" s="40"/>
      <c r="F12" s="40"/>
      <c r="G12" s="40"/>
      <c r="H12" s="40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2" customHeight="1">
      <c r="A13" s="169"/>
      <c r="B13" s="184" t="s">
        <v>58</v>
      </c>
      <c r="C13" s="185"/>
      <c r="D13" s="22">
        <v>50</v>
      </c>
      <c r="E13" s="22" t="s">
        <v>59</v>
      </c>
      <c r="F13" s="22">
        <v>1</v>
      </c>
      <c r="G13" s="22" t="s">
        <v>60</v>
      </c>
      <c r="H13" s="41">
        <v>80</v>
      </c>
      <c r="I13" s="39">
        <f>H13*F13*D13</f>
        <v>4000</v>
      </c>
      <c r="J13" s="55" t="s">
        <v>61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2" customHeight="1">
      <c r="A14" s="169"/>
      <c r="B14" s="184" t="s">
        <v>62</v>
      </c>
      <c r="C14" s="185"/>
      <c r="D14" s="22"/>
      <c r="E14" s="22" t="s">
        <v>59</v>
      </c>
      <c r="F14" s="22"/>
      <c r="G14" s="22" t="s">
        <v>60</v>
      </c>
      <c r="H14" s="41"/>
      <c r="I14" s="39"/>
      <c r="J14" s="56"/>
    </row>
    <row r="15" spans="1:23" s="2" customFormat="1" ht="16.5" customHeight="1">
      <c r="A15" s="181" t="s">
        <v>63</v>
      </c>
      <c r="B15" s="182"/>
      <c r="C15" s="182"/>
      <c r="D15" s="15"/>
      <c r="E15" s="15"/>
      <c r="F15" s="15"/>
      <c r="G15" s="15"/>
      <c r="H15" s="15"/>
      <c r="I15" s="51">
        <f>SUM(I13:I14)</f>
        <v>4000</v>
      </c>
      <c r="J15" s="57"/>
    </row>
    <row r="16" spans="1:23" s="3" customFormat="1" ht="23.15" customHeight="1">
      <c r="A16" s="170" t="s">
        <v>64</v>
      </c>
      <c r="B16" s="186" t="s">
        <v>65</v>
      </c>
      <c r="C16" s="187"/>
      <c r="D16" s="24">
        <v>1</v>
      </c>
      <c r="E16" s="42" t="s">
        <v>66</v>
      </c>
      <c r="F16" s="24">
        <v>1</v>
      </c>
      <c r="G16" s="42" t="s">
        <v>67</v>
      </c>
      <c r="H16" s="43">
        <v>13000</v>
      </c>
      <c r="I16" s="58">
        <v>13000</v>
      </c>
      <c r="J16" s="59" t="s">
        <v>68</v>
      </c>
    </row>
    <row r="17" spans="1:10" s="3" customFormat="1" ht="23.15" customHeight="1">
      <c r="A17" s="171"/>
      <c r="B17" s="186" t="s">
        <v>69</v>
      </c>
      <c r="C17" s="187"/>
      <c r="D17" s="24">
        <v>1</v>
      </c>
      <c r="E17" s="42" t="s">
        <v>70</v>
      </c>
      <c r="F17" s="24">
        <v>1</v>
      </c>
      <c r="G17" s="42" t="s">
        <v>66</v>
      </c>
      <c r="H17" s="43">
        <v>4000</v>
      </c>
      <c r="I17" s="58">
        <f>H17*F17</f>
        <v>4000</v>
      </c>
      <c r="J17" s="59"/>
    </row>
    <row r="18" spans="1:10" s="2" customFormat="1" ht="16.5" customHeight="1">
      <c r="A18" s="181" t="s">
        <v>71</v>
      </c>
      <c r="B18" s="182"/>
      <c r="C18" s="182"/>
      <c r="D18" s="15"/>
      <c r="E18" s="15"/>
      <c r="F18" s="15"/>
      <c r="G18" s="15"/>
      <c r="H18" s="15"/>
      <c r="I18" s="51">
        <f>SUM(I16:I17)</f>
        <v>17000</v>
      </c>
      <c r="J18" s="57"/>
    </row>
    <row r="19" spans="1:10" s="2" customFormat="1" ht="24" customHeight="1">
      <c r="A19" s="171"/>
      <c r="B19" s="184" t="s">
        <v>72</v>
      </c>
      <c r="C19" s="185"/>
      <c r="D19" s="25">
        <v>1</v>
      </c>
      <c r="E19" s="22" t="s">
        <v>73</v>
      </c>
      <c r="F19" s="25">
        <v>15</v>
      </c>
      <c r="G19" s="22" t="s">
        <v>74</v>
      </c>
      <c r="H19" s="44">
        <v>150</v>
      </c>
      <c r="I19" s="39">
        <v>750</v>
      </c>
      <c r="J19" s="60" t="s">
        <v>75</v>
      </c>
    </row>
    <row r="20" spans="1:10" s="2" customFormat="1" ht="24" customHeight="1">
      <c r="A20" s="171"/>
      <c r="B20" s="184" t="s">
        <v>76</v>
      </c>
      <c r="C20" s="185"/>
      <c r="D20" s="25">
        <v>6</v>
      </c>
      <c r="E20" s="22" t="s">
        <v>73</v>
      </c>
      <c r="F20" s="25">
        <v>1</v>
      </c>
      <c r="G20" s="22" t="s">
        <v>60</v>
      </c>
      <c r="H20" s="44">
        <v>200</v>
      </c>
      <c r="I20" s="39">
        <v>400</v>
      </c>
      <c r="J20" s="59" t="s">
        <v>77</v>
      </c>
    </row>
    <row r="21" spans="1:10" s="2" customFormat="1" ht="24" customHeight="1">
      <c r="A21" s="171"/>
      <c r="B21" s="184" t="s">
        <v>78</v>
      </c>
      <c r="C21" s="185"/>
      <c r="D21" s="25">
        <v>2</v>
      </c>
      <c r="E21" s="22" t="s">
        <v>79</v>
      </c>
      <c r="F21" s="25">
        <v>1</v>
      </c>
      <c r="G21" s="22" t="s">
        <v>60</v>
      </c>
      <c r="H21" s="44">
        <v>200</v>
      </c>
      <c r="I21" s="39">
        <f>H21*F21*D21</f>
        <v>400</v>
      </c>
      <c r="J21" s="61" t="s">
        <v>80</v>
      </c>
    </row>
    <row r="22" spans="1:10" s="2" customFormat="1" ht="24" customHeight="1">
      <c r="A22" s="171"/>
      <c r="B22" s="184" t="s">
        <v>81</v>
      </c>
      <c r="C22" s="185"/>
      <c r="D22" s="25">
        <v>2</v>
      </c>
      <c r="E22" s="25" t="s">
        <v>82</v>
      </c>
      <c r="F22" s="25">
        <v>1</v>
      </c>
      <c r="G22" s="25" t="s">
        <v>60</v>
      </c>
      <c r="H22" s="44">
        <v>50</v>
      </c>
      <c r="I22" s="39">
        <v>100</v>
      </c>
      <c r="J22" s="61"/>
    </row>
    <row r="23" spans="1:10" s="2" customFormat="1" ht="24" customHeight="1">
      <c r="A23" s="171"/>
      <c r="B23" s="184" t="s">
        <v>83</v>
      </c>
      <c r="C23" s="185"/>
      <c r="D23" s="25">
        <v>2</v>
      </c>
      <c r="E23" s="25" t="s">
        <v>84</v>
      </c>
      <c r="F23" s="25">
        <v>1</v>
      </c>
      <c r="G23" s="25" t="s">
        <v>60</v>
      </c>
      <c r="H23" s="44">
        <v>50</v>
      </c>
      <c r="I23" s="39">
        <v>100</v>
      </c>
      <c r="J23" s="61"/>
    </row>
    <row r="24" spans="1:10" s="2" customFormat="1" ht="24" customHeight="1">
      <c r="A24" s="171"/>
      <c r="B24" s="184" t="s">
        <v>85</v>
      </c>
      <c r="C24" s="185"/>
      <c r="D24" s="25">
        <v>10</v>
      </c>
      <c r="E24" s="25" t="s">
        <v>73</v>
      </c>
      <c r="F24" s="25">
        <v>1</v>
      </c>
      <c r="G24" s="25" t="s">
        <v>60</v>
      </c>
      <c r="H24" s="44">
        <v>100</v>
      </c>
      <c r="I24" s="39">
        <f>H24*F24*D24</f>
        <v>1000</v>
      </c>
      <c r="J24" s="61" t="s">
        <v>86</v>
      </c>
    </row>
    <row r="25" spans="1:10" s="2" customFormat="1" ht="24" customHeight="1">
      <c r="A25" s="171"/>
      <c r="B25" s="176" t="s">
        <v>87</v>
      </c>
      <c r="C25" s="177"/>
      <c r="D25" s="25">
        <v>10</v>
      </c>
      <c r="E25" s="25" t="s">
        <v>88</v>
      </c>
      <c r="F25" s="25">
        <v>1</v>
      </c>
      <c r="G25" s="25" t="s">
        <v>60</v>
      </c>
      <c r="H25" s="44">
        <v>150</v>
      </c>
      <c r="I25" s="39">
        <f>H25*D25</f>
        <v>1500</v>
      </c>
      <c r="J25" s="62"/>
    </row>
    <row r="26" spans="1:10" s="2" customFormat="1" ht="24" customHeight="1">
      <c r="A26" s="171"/>
      <c r="B26" s="176" t="s">
        <v>89</v>
      </c>
      <c r="C26" s="177"/>
      <c r="D26" s="25">
        <v>12</v>
      </c>
      <c r="E26" s="25" t="s">
        <v>88</v>
      </c>
      <c r="F26" s="25">
        <v>1</v>
      </c>
      <c r="G26" s="25" t="s">
        <v>60</v>
      </c>
      <c r="H26" s="44">
        <v>225</v>
      </c>
      <c r="I26" s="39">
        <v>300</v>
      </c>
      <c r="J26" s="62" t="s">
        <v>90</v>
      </c>
    </row>
    <row r="27" spans="1:10" s="2" customFormat="1" ht="24" customHeight="1">
      <c r="A27" s="171"/>
      <c r="B27" s="176" t="s">
        <v>91</v>
      </c>
      <c r="C27" s="177"/>
      <c r="D27" s="25">
        <v>1</v>
      </c>
      <c r="E27" s="25" t="s">
        <v>67</v>
      </c>
      <c r="F27" s="25">
        <v>1</v>
      </c>
      <c r="G27" s="25" t="s">
        <v>60</v>
      </c>
      <c r="H27" s="44">
        <v>1200</v>
      </c>
      <c r="I27" s="39">
        <v>400</v>
      </c>
      <c r="J27" s="62" t="s">
        <v>92</v>
      </c>
    </row>
    <row r="28" spans="1:10" s="2" customFormat="1" ht="24" customHeight="1">
      <c r="A28" s="181" t="s">
        <v>93</v>
      </c>
      <c r="B28" s="182"/>
      <c r="C28" s="182"/>
      <c r="D28" s="15"/>
      <c r="E28" s="15"/>
      <c r="F28" s="15"/>
      <c r="G28" s="15"/>
      <c r="H28" s="15"/>
      <c r="I28" s="51">
        <f>SUM(I19:I27)</f>
        <v>4950</v>
      </c>
      <c r="J28" s="57"/>
    </row>
    <row r="29" spans="1:10" s="2" customFormat="1" ht="24" customHeight="1">
      <c r="A29" s="172" t="s">
        <v>94</v>
      </c>
      <c r="B29" s="183" t="s">
        <v>95</v>
      </c>
      <c r="C29" s="183"/>
      <c r="D29" s="26">
        <v>2</v>
      </c>
      <c r="E29" s="26" t="s">
        <v>59</v>
      </c>
      <c r="F29" s="26">
        <v>2</v>
      </c>
      <c r="G29" s="26" t="s">
        <v>60</v>
      </c>
      <c r="H29" s="45">
        <v>1430</v>
      </c>
      <c r="I29" s="45">
        <v>1907</v>
      </c>
      <c r="J29" s="63" t="s">
        <v>96</v>
      </c>
    </row>
    <row r="30" spans="1:10" s="2" customFormat="1" ht="24" customHeight="1">
      <c r="A30" s="173"/>
      <c r="B30" s="174" t="s">
        <v>97</v>
      </c>
      <c r="C30" s="175"/>
      <c r="D30" s="26">
        <v>1</v>
      </c>
      <c r="E30" s="26" t="s">
        <v>52</v>
      </c>
      <c r="F30" s="26">
        <v>5</v>
      </c>
      <c r="G30" s="26" t="s">
        <v>53</v>
      </c>
      <c r="H30" s="45">
        <v>450</v>
      </c>
      <c r="I30" s="45">
        <v>700</v>
      </c>
      <c r="J30" s="63" t="s">
        <v>98</v>
      </c>
    </row>
    <row r="31" spans="1:10" s="2" customFormat="1" ht="24" customHeight="1">
      <c r="A31" s="173"/>
      <c r="B31" s="174" t="s">
        <v>94</v>
      </c>
      <c r="C31" s="175"/>
      <c r="D31" s="26">
        <v>2</v>
      </c>
      <c r="E31" s="26" t="s">
        <v>59</v>
      </c>
      <c r="F31" s="26">
        <v>5</v>
      </c>
      <c r="G31" s="26" t="s">
        <v>66</v>
      </c>
      <c r="H31" s="45">
        <v>200</v>
      </c>
      <c r="I31" s="45">
        <v>667</v>
      </c>
      <c r="J31" s="63" t="s">
        <v>92</v>
      </c>
    </row>
    <row r="32" spans="1:10" s="2" customFormat="1" ht="24" customHeight="1">
      <c r="A32" s="173"/>
      <c r="B32" s="176" t="s">
        <v>99</v>
      </c>
      <c r="C32" s="177"/>
      <c r="D32" s="26">
        <v>2</v>
      </c>
      <c r="E32" s="26" t="s">
        <v>59</v>
      </c>
      <c r="F32" s="26">
        <v>5</v>
      </c>
      <c r="G32" s="26" t="s">
        <v>66</v>
      </c>
      <c r="H32" s="45">
        <v>100</v>
      </c>
      <c r="I32" s="45">
        <v>334</v>
      </c>
      <c r="J32" s="63" t="s">
        <v>92</v>
      </c>
    </row>
    <row r="33" spans="1:10" s="2" customFormat="1" ht="25.5" customHeight="1">
      <c r="A33" s="19" t="s">
        <v>100</v>
      </c>
      <c r="B33" s="178"/>
      <c r="C33" s="178"/>
      <c r="D33" s="28"/>
      <c r="E33" s="28"/>
      <c r="F33" s="28"/>
      <c r="G33" s="28"/>
      <c r="H33" s="46"/>
      <c r="I33" s="51">
        <f>SUM(I29:I32)</f>
        <v>3608</v>
      </c>
      <c r="J33" s="57"/>
    </row>
    <row r="34" spans="1:10" s="2" customFormat="1" ht="24" customHeight="1">
      <c r="A34" s="29" t="s">
        <v>101</v>
      </c>
      <c r="B34" s="30"/>
      <c r="C34" s="30"/>
      <c r="D34" s="31"/>
      <c r="E34" s="31"/>
      <c r="F34" s="31"/>
      <c r="G34" s="31"/>
      <c r="H34" s="47"/>
      <c r="I34" s="64">
        <f>I12+I15+I18+I28+I33</f>
        <v>29558</v>
      </c>
      <c r="J34" s="65"/>
    </row>
    <row r="35" spans="1:10" s="2" customFormat="1">
      <c r="A35" s="179" t="s">
        <v>102</v>
      </c>
      <c r="B35" s="180"/>
      <c r="C35" s="180"/>
      <c r="D35" s="33"/>
      <c r="E35" s="48"/>
      <c r="F35" s="48"/>
      <c r="G35" s="48"/>
      <c r="H35" s="48"/>
      <c r="I35" s="66">
        <f>SUM(I34-I33)*10%</f>
        <v>2595</v>
      </c>
      <c r="J35" s="67"/>
    </row>
    <row r="36" spans="1:10" s="2" customFormat="1">
      <c r="A36" s="32" t="s">
        <v>103</v>
      </c>
      <c r="B36" s="34"/>
      <c r="C36" s="34"/>
      <c r="D36" s="33"/>
      <c r="E36" s="48"/>
      <c r="F36" s="48"/>
      <c r="G36" s="48"/>
      <c r="H36" s="48"/>
      <c r="I36" s="66">
        <f>(I34+I35)*0.06</f>
        <v>1929.1799999999998</v>
      </c>
      <c r="J36" s="67"/>
    </row>
    <row r="37" spans="1:10" s="2" customFormat="1" ht="23.15" customHeight="1">
      <c r="A37" s="164" t="s">
        <v>104</v>
      </c>
      <c r="B37" s="165"/>
      <c r="C37" s="166"/>
      <c r="D37" s="35"/>
      <c r="E37" s="49"/>
      <c r="F37" s="49"/>
      <c r="G37" s="49"/>
      <c r="H37" s="49"/>
      <c r="I37" s="68">
        <f>I34+I35+I36</f>
        <v>34082.18</v>
      </c>
      <c r="J37" s="69"/>
    </row>
    <row r="38" spans="1:10" ht="16.5" customHeight="1">
      <c r="A38" s="6"/>
      <c r="B38" s="36"/>
      <c r="C38" s="36"/>
      <c r="D38" s="37"/>
      <c r="E38" s="37"/>
      <c r="F38" s="37"/>
      <c r="G38" s="37"/>
      <c r="H38" s="37"/>
      <c r="I38" s="37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3"/>
  <sheetViews>
    <sheetView tabSelected="1" topLeftCell="A6" zoomScale="95" zoomScaleNormal="95" workbookViewId="0">
      <selection activeCell="M26" sqref="M26"/>
    </sheetView>
  </sheetViews>
  <sheetFormatPr defaultColWidth="8.83203125" defaultRowHeight="16.5"/>
  <cols>
    <col min="1" max="1" width="17.08203125" style="4" customWidth="1"/>
    <col min="2" max="2" width="32.1640625" style="2" bestFit="1" customWidth="1"/>
    <col min="3" max="4" width="5.08203125" style="4" customWidth="1"/>
    <col min="5" max="5" width="5" style="4" customWidth="1"/>
    <col min="6" max="6" width="5.08203125" style="4" customWidth="1"/>
    <col min="7" max="7" width="11.5" style="5" customWidth="1"/>
    <col min="8" max="8" width="15.25" style="5" customWidth="1"/>
    <col min="9" max="9" width="38.25" style="2" customWidth="1"/>
    <col min="10" max="16384" width="8.83203125" style="4"/>
  </cols>
  <sheetData>
    <row r="1" spans="1:22" s="1" customFormat="1">
      <c r="A1" s="37" t="s">
        <v>105</v>
      </c>
      <c r="B1" s="71" t="s">
        <v>106</v>
      </c>
      <c r="C1" s="71"/>
      <c r="D1" s="71"/>
      <c r="E1" s="71"/>
      <c r="F1" s="71"/>
      <c r="G1" s="71"/>
      <c r="H1" s="91"/>
      <c r="I1" s="92"/>
    </row>
    <row r="2" spans="1:22" s="1" customFormat="1">
      <c r="A2" s="37" t="s">
        <v>107</v>
      </c>
      <c r="B2" s="71" t="s">
        <v>108</v>
      </c>
      <c r="C2" s="71"/>
      <c r="D2" s="71"/>
      <c r="E2" s="71"/>
      <c r="F2" s="71"/>
      <c r="G2" s="71"/>
      <c r="H2" s="91"/>
      <c r="I2" s="92"/>
    </row>
    <row r="3" spans="1:22" s="1" customFormat="1">
      <c r="A3" s="37" t="s">
        <v>109</v>
      </c>
      <c r="B3" s="72"/>
      <c r="C3" s="72"/>
      <c r="D3" s="72"/>
      <c r="E3" s="72"/>
      <c r="F3" s="72"/>
      <c r="G3" s="72"/>
      <c r="H3" s="93"/>
      <c r="I3" s="72"/>
    </row>
    <row r="4" spans="1:22" s="1" customFormat="1">
      <c r="A4" s="37" t="s">
        <v>110</v>
      </c>
      <c r="B4" s="72"/>
      <c r="C4" s="72"/>
      <c r="D4" s="72"/>
      <c r="E4" s="72"/>
      <c r="F4" s="72"/>
      <c r="G4" s="72"/>
      <c r="H4" s="71"/>
      <c r="I4" s="72"/>
    </row>
    <row r="5" spans="1:22" s="1" customFormat="1">
      <c r="A5" s="37" t="s">
        <v>37</v>
      </c>
      <c r="B5" s="73"/>
      <c r="C5" s="74"/>
      <c r="D5" s="74"/>
      <c r="E5" s="74"/>
      <c r="F5" s="74"/>
      <c r="G5" s="86"/>
      <c r="H5" s="86"/>
      <c r="I5" s="74"/>
    </row>
    <row r="6" spans="1:22" s="1" customFormat="1" ht="17" thickBot="1">
      <c r="A6" s="37" t="s">
        <v>39</v>
      </c>
      <c r="B6" s="75"/>
      <c r="C6" s="76"/>
      <c r="D6" s="76"/>
      <c r="E6" s="76"/>
      <c r="F6" s="76"/>
      <c r="G6" s="76"/>
      <c r="H6" s="94"/>
      <c r="I6" s="76"/>
    </row>
    <row r="7" spans="1:22">
      <c r="A7" s="142" t="s">
        <v>41</v>
      </c>
      <c r="B7" s="12"/>
      <c r="C7" s="212" t="s">
        <v>42</v>
      </c>
      <c r="D7" s="213"/>
      <c r="E7" s="213"/>
      <c r="F7" s="213"/>
      <c r="G7" s="213"/>
      <c r="H7" s="214"/>
      <c r="I7" s="95" t="s">
        <v>43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s="2" customFormat="1">
      <c r="A8" s="13"/>
      <c r="B8" s="14"/>
      <c r="C8" s="77" t="s">
        <v>44</v>
      </c>
      <c r="D8" s="87"/>
      <c r="E8" s="87"/>
      <c r="F8" s="88"/>
      <c r="G8" s="89" t="s">
        <v>45</v>
      </c>
      <c r="H8" s="96"/>
      <c r="I8" s="97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s="2" customFormat="1">
      <c r="A9" s="16"/>
      <c r="B9" s="17"/>
      <c r="C9" s="15" t="s">
        <v>46</v>
      </c>
      <c r="D9" s="15" t="s">
        <v>47</v>
      </c>
      <c r="E9" s="15" t="s">
        <v>46</v>
      </c>
      <c r="F9" s="15" t="s">
        <v>47</v>
      </c>
      <c r="G9" s="38" t="s">
        <v>48</v>
      </c>
      <c r="H9" s="51" t="s">
        <v>49</v>
      </c>
      <c r="I9" s="98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s="70" customFormat="1">
      <c r="A10" s="208" t="s">
        <v>111</v>
      </c>
      <c r="B10" s="78" t="s">
        <v>112</v>
      </c>
      <c r="C10" s="79">
        <v>50</v>
      </c>
      <c r="D10" s="79" t="s">
        <v>59</v>
      </c>
      <c r="E10" s="79">
        <v>1</v>
      </c>
      <c r="F10" s="79" t="s">
        <v>60</v>
      </c>
      <c r="G10" s="41">
        <v>50</v>
      </c>
      <c r="H10" s="39">
        <f>C10*E10*G10</f>
        <v>2500</v>
      </c>
      <c r="I10" s="99" t="s">
        <v>113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</row>
    <row r="11" spans="1:22" s="2" customFormat="1">
      <c r="A11" s="208"/>
      <c r="B11" s="80" t="s">
        <v>114</v>
      </c>
      <c r="C11" s="22">
        <v>5</v>
      </c>
      <c r="D11" s="22" t="s">
        <v>115</v>
      </c>
      <c r="E11" s="22">
        <v>1</v>
      </c>
      <c r="F11" s="22" t="s">
        <v>60</v>
      </c>
      <c r="G11" s="41">
        <v>2500</v>
      </c>
      <c r="H11" s="39">
        <f>C11*E11*G11</f>
        <v>12500</v>
      </c>
      <c r="I11" s="55" t="s">
        <v>116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s="2" customFormat="1">
      <c r="A12" s="208"/>
      <c r="B12" s="80" t="s">
        <v>117</v>
      </c>
      <c r="C12" s="22">
        <v>50</v>
      </c>
      <c r="D12" s="22" t="s">
        <v>59</v>
      </c>
      <c r="E12" s="22">
        <v>1</v>
      </c>
      <c r="F12" s="22" t="s">
        <v>60</v>
      </c>
      <c r="G12" s="41">
        <v>120</v>
      </c>
      <c r="H12" s="39">
        <f>C12*E12*G12</f>
        <v>6000</v>
      </c>
      <c r="I12" s="99" t="s">
        <v>113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22" s="2" customFormat="1" ht="15" customHeight="1">
      <c r="A13" s="208"/>
      <c r="B13" s="80" t="s">
        <v>118</v>
      </c>
      <c r="C13" s="22">
        <v>5</v>
      </c>
      <c r="D13" s="22" t="s">
        <v>115</v>
      </c>
      <c r="E13" s="22">
        <v>4</v>
      </c>
      <c r="F13" s="22" t="s">
        <v>119</v>
      </c>
      <c r="G13" s="41">
        <v>200</v>
      </c>
      <c r="H13" s="39">
        <f>C13*E13*G13</f>
        <v>4000</v>
      </c>
      <c r="I13" s="55" t="s">
        <v>120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s="2" customFormat="1">
      <c r="A14" s="208"/>
      <c r="B14" s="80" t="s">
        <v>121</v>
      </c>
      <c r="C14" s="22">
        <v>5</v>
      </c>
      <c r="D14" s="22" t="s">
        <v>115</v>
      </c>
      <c r="E14" s="22">
        <v>2</v>
      </c>
      <c r="F14" s="22" t="s">
        <v>119</v>
      </c>
      <c r="G14" s="41">
        <v>10</v>
      </c>
      <c r="H14" s="39">
        <f>C14*E14*G14</f>
        <v>100</v>
      </c>
      <c r="I14" s="55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 s="2" customFormat="1">
      <c r="A15" s="181" t="s">
        <v>63</v>
      </c>
      <c r="B15" s="182"/>
      <c r="C15" s="15"/>
      <c r="D15" s="15"/>
      <c r="E15" s="15"/>
      <c r="F15" s="15"/>
      <c r="G15" s="15"/>
      <c r="H15" s="51">
        <f>SUM(H10:H14)</f>
        <v>25100</v>
      </c>
      <c r="I15" s="57"/>
    </row>
    <row r="16" spans="1:22" s="2" customFormat="1">
      <c r="A16" s="23" t="s">
        <v>122</v>
      </c>
      <c r="B16" s="21" t="s">
        <v>123</v>
      </c>
      <c r="C16" s="25">
        <v>25</v>
      </c>
      <c r="D16" s="22" t="s">
        <v>52</v>
      </c>
      <c r="E16" s="25">
        <v>2</v>
      </c>
      <c r="F16" s="22" t="s">
        <v>53</v>
      </c>
      <c r="G16" s="90">
        <v>500</v>
      </c>
      <c r="H16" s="101">
        <v>0</v>
      </c>
      <c r="I16" s="99" t="s">
        <v>150</v>
      </c>
    </row>
    <row r="17" spans="1:10" s="2" customFormat="1">
      <c r="A17" s="23"/>
      <c r="B17" s="21" t="s">
        <v>124</v>
      </c>
      <c r="C17" s="25">
        <v>1</v>
      </c>
      <c r="D17" s="22" t="s">
        <v>66</v>
      </c>
      <c r="E17" s="25">
        <v>1</v>
      </c>
      <c r="F17" s="22" t="s">
        <v>60</v>
      </c>
      <c r="G17" s="90">
        <v>3200</v>
      </c>
      <c r="H17" s="39">
        <v>3200</v>
      </c>
      <c r="I17" s="55"/>
    </row>
    <row r="18" spans="1:10" s="2" customFormat="1">
      <c r="A18" s="23"/>
      <c r="B18" s="21" t="s">
        <v>124</v>
      </c>
      <c r="C18" s="25">
        <v>1</v>
      </c>
      <c r="D18" s="22" t="s">
        <v>67</v>
      </c>
      <c r="E18" s="25">
        <v>1</v>
      </c>
      <c r="F18" s="22" t="s">
        <v>60</v>
      </c>
      <c r="G18" s="90">
        <v>400</v>
      </c>
      <c r="H18" s="39">
        <f>C18*E18*G18</f>
        <v>400</v>
      </c>
      <c r="I18" s="55"/>
    </row>
    <row r="19" spans="1:10" s="2" customFormat="1">
      <c r="A19" s="181" t="s">
        <v>125</v>
      </c>
      <c r="B19" s="182"/>
      <c r="C19" s="15"/>
      <c r="D19" s="15"/>
      <c r="E19" s="15"/>
      <c r="F19" s="15"/>
      <c r="G19" s="15"/>
      <c r="H19" s="51">
        <f>SUM(H16:H18)</f>
        <v>3600</v>
      </c>
      <c r="I19" s="57"/>
    </row>
    <row r="20" spans="1:10" s="2" customFormat="1">
      <c r="A20" s="81"/>
      <c r="B20" s="82" t="s">
        <v>126</v>
      </c>
      <c r="C20" s="22">
        <v>1</v>
      </c>
      <c r="D20" s="22" t="s">
        <v>60</v>
      </c>
      <c r="E20" s="22">
        <v>1</v>
      </c>
      <c r="F20" s="22" t="s">
        <v>60</v>
      </c>
      <c r="G20" s="90">
        <v>1800</v>
      </c>
      <c r="H20" s="101">
        <f>C20*E20*G20</f>
        <v>1800</v>
      </c>
      <c r="I20" s="102" t="s">
        <v>127</v>
      </c>
    </row>
    <row r="21" spans="1:10" s="2" customFormat="1">
      <c r="A21" s="181" t="s">
        <v>128</v>
      </c>
      <c r="B21" s="182"/>
      <c r="C21" s="15"/>
      <c r="D21" s="15"/>
      <c r="E21" s="15"/>
      <c r="F21" s="15"/>
      <c r="G21" s="15"/>
      <c r="H21" s="51">
        <f>SUM(H20:H20)</f>
        <v>1800</v>
      </c>
      <c r="I21" s="57"/>
    </row>
    <row r="22" spans="1:10" s="2" customFormat="1">
      <c r="A22" s="209"/>
      <c r="B22" s="82" t="s">
        <v>129</v>
      </c>
      <c r="C22" s="22">
        <v>50</v>
      </c>
      <c r="D22" s="22" t="s">
        <v>59</v>
      </c>
      <c r="E22" s="22">
        <v>1</v>
      </c>
      <c r="F22" s="22" t="s">
        <v>60</v>
      </c>
      <c r="G22" s="90">
        <v>200</v>
      </c>
      <c r="H22" s="101">
        <f>G22*E22*C22</f>
        <v>10000</v>
      </c>
      <c r="I22" s="102"/>
      <c r="J22" s="103"/>
    </row>
    <row r="23" spans="1:10" s="2" customFormat="1">
      <c r="A23" s="209"/>
      <c r="B23" s="82" t="s">
        <v>130</v>
      </c>
      <c r="C23" s="22">
        <v>50</v>
      </c>
      <c r="D23" s="22" t="s">
        <v>59</v>
      </c>
      <c r="E23" s="22">
        <v>1</v>
      </c>
      <c r="F23" s="22" t="s">
        <v>66</v>
      </c>
      <c r="G23" s="90">
        <v>20</v>
      </c>
      <c r="H23" s="101">
        <f>G23*E23*C23</f>
        <v>1000</v>
      </c>
      <c r="I23" s="102"/>
    </row>
    <row r="24" spans="1:10" s="2" customFormat="1">
      <c r="A24" s="181" t="s">
        <v>131</v>
      </c>
      <c r="B24" s="182"/>
      <c r="C24" s="15"/>
      <c r="D24" s="15"/>
      <c r="E24" s="15"/>
      <c r="F24" s="15"/>
      <c r="G24" s="15"/>
      <c r="H24" s="51">
        <f>SUM(H22:H23)</f>
        <v>11000</v>
      </c>
      <c r="I24" s="57"/>
    </row>
    <row r="25" spans="1:10" s="2" customFormat="1">
      <c r="A25" s="172" t="s">
        <v>94</v>
      </c>
      <c r="B25" s="26" t="s">
        <v>132</v>
      </c>
      <c r="C25" s="26">
        <v>1</v>
      </c>
      <c r="D25" s="26" t="s">
        <v>59</v>
      </c>
      <c r="E25" s="26">
        <v>1</v>
      </c>
      <c r="F25" s="26" t="s">
        <v>60</v>
      </c>
      <c r="G25" s="45">
        <v>700</v>
      </c>
      <c r="H25" s="45">
        <f>G25*E25*C25</f>
        <v>700</v>
      </c>
      <c r="I25" s="104" t="s">
        <v>133</v>
      </c>
    </row>
    <row r="26" spans="1:10" s="2" customFormat="1">
      <c r="A26" s="173"/>
      <c r="B26" s="26" t="s">
        <v>134</v>
      </c>
      <c r="C26" s="26">
        <v>1</v>
      </c>
      <c r="D26" s="26" t="s">
        <v>59</v>
      </c>
      <c r="E26" s="26">
        <v>1</v>
      </c>
      <c r="F26" s="26" t="s">
        <v>60</v>
      </c>
      <c r="G26" s="45">
        <v>500</v>
      </c>
      <c r="H26" s="45">
        <f>G26*E26*C26</f>
        <v>500</v>
      </c>
      <c r="I26" s="104"/>
    </row>
    <row r="27" spans="1:10" s="2" customFormat="1">
      <c r="A27" s="173"/>
      <c r="B27" s="27" t="s">
        <v>97</v>
      </c>
      <c r="C27" s="26">
        <v>1</v>
      </c>
      <c r="D27" s="26" t="s">
        <v>52</v>
      </c>
      <c r="E27" s="26">
        <v>2</v>
      </c>
      <c r="F27" s="26" t="s">
        <v>53</v>
      </c>
      <c r="G27" s="45">
        <v>400</v>
      </c>
      <c r="H27" s="45">
        <f>G27*E27*C27</f>
        <v>800</v>
      </c>
      <c r="I27" s="210" t="s">
        <v>135</v>
      </c>
    </row>
    <row r="28" spans="1:10" s="2" customFormat="1">
      <c r="A28" s="173"/>
      <c r="B28" s="27" t="s">
        <v>94</v>
      </c>
      <c r="C28" s="26">
        <v>1</v>
      </c>
      <c r="D28" s="26" t="s">
        <v>59</v>
      </c>
      <c r="E28" s="26">
        <v>3</v>
      </c>
      <c r="F28" s="26" t="s">
        <v>66</v>
      </c>
      <c r="G28" s="45">
        <v>500</v>
      </c>
      <c r="H28" s="45">
        <f>G28*E28*C28</f>
        <v>1500</v>
      </c>
      <c r="I28" s="211"/>
    </row>
    <row r="29" spans="1:10" s="2" customFormat="1">
      <c r="A29" s="181" t="s">
        <v>100</v>
      </c>
      <c r="B29" s="182"/>
      <c r="C29" s="15"/>
      <c r="D29" s="15"/>
      <c r="E29" s="15"/>
      <c r="F29" s="15"/>
      <c r="G29" s="15"/>
      <c r="H29" s="51">
        <f>SUM(H25:H28)</f>
        <v>3500</v>
      </c>
      <c r="I29" s="57"/>
    </row>
    <row r="30" spans="1:10" s="2" customFormat="1">
      <c r="A30" s="29" t="s">
        <v>136</v>
      </c>
      <c r="B30" s="30"/>
      <c r="C30" s="31"/>
      <c r="D30" s="31"/>
      <c r="E30" s="31"/>
      <c r="F30" s="31"/>
      <c r="G30" s="47"/>
      <c r="H30" s="64">
        <f>H15+H19+H21+H24+H29</f>
        <v>45000</v>
      </c>
      <c r="I30" s="65"/>
    </row>
    <row r="31" spans="1:10" s="2" customFormat="1">
      <c r="A31" s="29" t="s">
        <v>137</v>
      </c>
      <c r="B31" s="30"/>
      <c r="C31" s="31"/>
      <c r="D31" s="31"/>
      <c r="E31" s="31"/>
      <c r="F31" s="31"/>
      <c r="G31" s="31"/>
      <c r="H31" s="64">
        <f>H30*0.1</f>
        <v>4500</v>
      </c>
      <c r="I31" s="65"/>
    </row>
    <row r="32" spans="1:10" s="2" customFormat="1">
      <c r="A32" s="29" t="s">
        <v>138</v>
      </c>
      <c r="B32" s="30"/>
      <c r="C32" s="31"/>
      <c r="D32" s="31"/>
      <c r="E32" s="31"/>
      <c r="F32" s="31"/>
      <c r="G32" s="31"/>
      <c r="H32" s="105">
        <f>SUM(H30:H31)</f>
        <v>49500</v>
      </c>
      <c r="I32" s="65"/>
    </row>
    <row r="33" spans="1:9" s="2" customFormat="1" ht="17" thickBot="1">
      <c r="A33" s="83" t="s">
        <v>139</v>
      </c>
      <c r="B33" s="84"/>
      <c r="C33" s="85"/>
      <c r="D33" s="85"/>
      <c r="E33" s="85"/>
      <c r="F33" s="85"/>
      <c r="G33" s="85"/>
      <c r="H33" s="106">
        <f>H32*1.06</f>
        <v>52470</v>
      </c>
      <c r="I33" s="107"/>
    </row>
  </sheetData>
  <mergeCells count="10">
    <mergeCell ref="A29:B29"/>
    <mergeCell ref="A21:B21"/>
    <mergeCell ref="A24:B24"/>
    <mergeCell ref="A15:B15"/>
    <mergeCell ref="A19:B19"/>
    <mergeCell ref="A10:A14"/>
    <mergeCell ref="A22:A23"/>
    <mergeCell ref="A25:A28"/>
    <mergeCell ref="I27:I28"/>
    <mergeCell ref="C7:H7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A887-9D1A-4B31-BA09-B0F67DB0CFFE}">
  <dimension ref="A3:C7"/>
  <sheetViews>
    <sheetView workbookViewId="0">
      <selection activeCell="A3" sqref="A3:C6"/>
    </sheetView>
  </sheetViews>
  <sheetFormatPr defaultRowHeight="15"/>
  <cols>
    <col min="1" max="1" width="14.4140625" customWidth="1"/>
    <col min="2" max="2" width="14" customWidth="1"/>
    <col min="3" max="3" width="15.58203125" customWidth="1"/>
  </cols>
  <sheetData>
    <row r="3" spans="1:3" ht="16.5">
      <c r="A3" s="136" t="s">
        <v>144</v>
      </c>
      <c r="B3" s="136" t="s">
        <v>148</v>
      </c>
      <c r="C3" s="136" t="s">
        <v>149</v>
      </c>
    </row>
    <row r="4" spans="1:3" ht="16.5">
      <c r="A4" s="136" t="s">
        <v>145</v>
      </c>
      <c r="B4" s="136"/>
      <c r="C4" s="136"/>
    </row>
    <row r="5" spans="1:3" ht="16.5">
      <c r="A5" s="136" t="s">
        <v>147</v>
      </c>
      <c r="B5" s="136"/>
      <c r="C5" s="136"/>
    </row>
    <row r="6" spans="1:3" ht="16.5">
      <c r="A6" s="136" t="s">
        <v>146</v>
      </c>
      <c r="B6" s="136"/>
      <c r="C6" s="136"/>
    </row>
    <row r="7" spans="1:3" ht="16.5">
      <c r="A7" s="143"/>
      <c r="B7" s="143"/>
      <c r="C7" s="143"/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92" t="s">
        <v>30</v>
      </c>
      <c r="C1" s="192"/>
      <c r="D1" s="192"/>
      <c r="E1" s="192"/>
      <c r="F1" s="192"/>
      <c r="G1" s="192"/>
      <c r="H1" s="192"/>
      <c r="I1" s="192"/>
      <c r="J1" s="192"/>
    </row>
    <row r="2" spans="1:23" s="1" customFormat="1" ht="26.15" customHeight="1">
      <c r="A2" s="7" t="s">
        <v>31</v>
      </c>
      <c r="B2" s="193" t="s">
        <v>32</v>
      </c>
      <c r="C2" s="192"/>
      <c r="D2" s="192"/>
      <c r="E2" s="192"/>
      <c r="F2" s="192"/>
      <c r="G2" s="192"/>
      <c r="H2" s="192"/>
      <c r="I2" s="192"/>
      <c r="J2" s="192"/>
    </row>
    <row r="3" spans="1:23" s="1" customFormat="1" ht="26.15" customHeight="1">
      <c r="A3" s="7" t="s">
        <v>33</v>
      </c>
      <c r="B3" s="192" t="s">
        <v>140</v>
      </c>
      <c r="C3" s="192"/>
      <c r="D3" s="192"/>
      <c r="E3" s="192"/>
      <c r="F3" s="192"/>
      <c r="G3" s="192"/>
      <c r="H3" s="192"/>
      <c r="I3" s="192"/>
      <c r="J3" s="192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141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9" t="s">
        <v>41</v>
      </c>
      <c r="B7" s="200"/>
      <c r="C7" s="201"/>
      <c r="D7" s="194" t="s">
        <v>42</v>
      </c>
      <c r="E7" s="194"/>
      <c r="F7" s="194"/>
      <c r="G7" s="194"/>
      <c r="H7" s="194"/>
      <c r="I7" s="194"/>
      <c r="J7" s="197" t="s">
        <v>43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 s="2" customFormat="1" ht="16.5" customHeight="1">
      <c r="A8" s="202"/>
      <c r="B8" s="203"/>
      <c r="C8" s="204"/>
      <c r="D8" s="195" t="s">
        <v>44</v>
      </c>
      <c r="E8" s="195"/>
      <c r="F8" s="195"/>
      <c r="G8" s="195"/>
      <c r="H8" s="196" t="s">
        <v>45</v>
      </c>
      <c r="I8" s="196"/>
      <c r="J8" s="198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205"/>
      <c r="B9" s="206"/>
      <c r="C9" s="207"/>
      <c r="D9" s="15" t="s">
        <v>46</v>
      </c>
      <c r="E9" s="15" t="s">
        <v>47</v>
      </c>
      <c r="F9" s="15" t="s">
        <v>46</v>
      </c>
      <c r="G9" s="15" t="s">
        <v>47</v>
      </c>
      <c r="H9" s="38" t="s">
        <v>48</v>
      </c>
      <c r="I9" s="51" t="s">
        <v>49</v>
      </c>
      <c r="J9" s="198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2" customHeight="1">
      <c r="A10" s="167" t="s">
        <v>50</v>
      </c>
      <c r="B10" s="188" t="s">
        <v>51</v>
      </c>
      <c r="C10" s="189"/>
      <c r="D10" s="18">
        <v>1</v>
      </c>
      <c r="E10" s="18" t="s">
        <v>52</v>
      </c>
      <c r="F10" s="18">
        <v>1</v>
      </c>
      <c r="G10" s="18" t="s">
        <v>53</v>
      </c>
      <c r="H10" s="39">
        <v>450</v>
      </c>
      <c r="I10" s="39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2" customHeight="1">
      <c r="A11" s="168"/>
      <c r="B11" s="188" t="s">
        <v>55</v>
      </c>
      <c r="C11" s="189"/>
      <c r="D11" s="18">
        <v>50</v>
      </c>
      <c r="E11" s="18" t="s">
        <v>52</v>
      </c>
      <c r="F11" s="18">
        <v>1</v>
      </c>
      <c r="G11" s="18" t="s">
        <v>53</v>
      </c>
      <c r="H11" s="39">
        <v>450</v>
      </c>
      <c r="I11" s="39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90" t="s">
        <v>56</v>
      </c>
      <c r="B12" s="191"/>
      <c r="C12" s="191"/>
      <c r="D12" s="20"/>
      <c r="E12" s="40"/>
      <c r="F12" s="40"/>
      <c r="G12" s="40"/>
      <c r="H12" s="40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2" customHeight="1">
      <c r="A13" s="169"/>
      <c r="B13" s="184" t="s">
        <v>58</v>
      </c>
      <c r="C13" s="185"/>
      <c r="D13" s="22">
        <v>100</v>
      </c>
      <c r="E13" s="22" t="s">
        <v>59</v>
      </c>
      <c r="F13" s="22">
        <v>1</v>
      </c>
      <c r="G13" s="22" t="s">
        <v>60</v>
      </c>
      <c r="H13" s="41">
        <v>80</v>
      </c>
      <c r="I13" s="39">
        <f>H13*F13*D13</f>
        <v>8000</v>
      </c>
      <c r="J13" s="55" t="s">
        <v>142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2" customHeight="1">
      <c r="A14" s="169"/>
      <c r="B14" s="184" t="s">
        <v>62</v>
      </c>
      <c r="C14" s="185"/>
      <c r="D14" s="22"/>
      <c r="E14" s="22" t="s">
        <v>59</v>
      </c>
      <c r="F14" s="22"/>
      <c r="G14" s="22" t="s">
        <v>60</v>
      </c>
      <c r="H14" s="41"/>
      <c r="I14" s="39"/>
      <c r="J14" s="56"/>
    </row>
    <row r="15" spans="1:23" s="2" customFormat="1" ht="16.5" customHeight="1">
      <c r="A15" s="181" t="s">
        <v>63</v>
      </c>
      <c r="B15" s="182"/>
      <c r="C15" s="182"/>
      <c r="D15" s="15"/>
      <c r="E15" s="15"/>
      <c r="F15" s="15"/>
      <c r="G15" s="15"/>
      <c r="H15" s="15"/>
      <c r="I15" s="51">
        <f>SUM(I13:I14)</f>
        <v>8000</v>
      </c>
      <c r="J15" s="57"/>
    </row>
    <row r="16" spans="1:23" s="3" customFormat="1" ht="23.15" customHeight="1">
      <c r="A16" s="170" t="s">
        <v>64</v>
      </c>
      <c r="B16" s="186" t="s">
        <v>65</v>
      </c>
      <c r="C16" s="187"/>
      <c r="D16" s="24">
        <v>1</v>
      </c>
      <c r="E16" s="42" t="s">
        <v>66</v>
      </c>
      <c r="F16" s="24">
        <v>1</v>
      </c>
      <c r="G16" s="42" t="s">
        <v>67</v>
      </c>
      <c r="H16" s="43">
        <v>13000</v>
      </c>
      <c r="I16" s="58">
        <f>H16*F16*D16</f>
        <v>13000</v>
      </c>
      <c r="J16" s="59" t="s">
        <v>68</v>
      </c>
    </row>
    <row r="17" spans="1:10" s="3" customFormat="1" ht="23.15" customHeight="1">
      <c r="A17" s="171"/>
      <c r="B17" s="186" t="s">
        <v>143</v>
      </c>
      <c r="C17" s="187"/>
      <c r="D17" s="24">
        <v>1</v>
      </c>
      <c r="E17" s="42" t="s">
        <v>70</v>
      </c>
      <c r="F17" s="24">
        <v>1</v>
      </c>
      <c r="G17" s="42" t="s">
        <v>66</v>
      </c>
      <c r="H17" s="43">
        <v>4000</v>
      </c>
      <c r="I17" s="58">
        <f>H17*F17</f>
        <v>4000</v>
      </c>
      <c r="J17" s="59"/>
    </row>
    <row r="18" spans="1:10" s="2" customFormat="1" ht="16.5" customHeight="1">
      <c r="A18" s="181" t="s">
        <v>71</v>
      </c>
      <c r="B18" s="182"/>
      <c r="C18" s="182"/>
      <c r="D18" s="15"/>
      <c r="E18" s="15"/>
      <c r="F18" s="15"/>
      <c r="G18" s="15"/>
      <c r="H18" s="15"/>
      <c r="I18" s="51">
        <f>SUM(I16:I17)</f>
        <v>17000</v>
      </c>
      <c r="J18" s="57"/>
    </row>
    <row r="19" spans="1:10" s="2" customFormat="1" ht="24" customHeight="1">
      <c r="A19" s="171"/>
      <c r="B19" s="184" t="s">
        <v>72</v>
      </c>
      <c r="C19" s="185"/>
      <c r="D19" s="25">
        <v>1</v>
      </c>
      <c r="E19" s="22" t="s">
        <v>73</v>
      </c>
      <c r="F19" s="25">
        <v>15</v>
      </c>
      <c r="G19" s="22" t="s">
        <v>74</v>
      </c>
      <c r="H19" s="44">
        <v>150</v>
      </c>
      <c r="I19" s="39">
        <v>750</v>
      </c>
      <c r="J19" s="60" t="s">
        <v>75</v>
      </c>
    </row>
    <row r="20" spans="1:10" s="2" customFormat="1" ht="24" customHeight="1">
      <c r="A20" s="171"/>
      <c r="B20" s="184" t="s">
        <v>76</v>
      </c>
      <c r="C20" s="185"/>
      <c r="D20" s="25">
        <v>6</v>
      </c>
      <c r="E20" s="22" t="s">
        <v>73</v>
      </c>
      <c r="F20" s="25">
        <v>1</v>
      </c>
      <c r="G20" s="22" t="s">
        <v>60</v>
      </c>
      <c r="H20" s="44">
        <v>200</v>
      </c>
      <c r="I20" s="39">
        <v>400</v>
      </c>
      <c r="J20" s="59" t="s">
        <v>77</v>
      </c>
    </row>
    <row r="21" spans="1:10" s="2" customFormat="1" ht="24" customHeight="1">
      <c r="A21" s="171"/>
      <c r="B21" s="184" t="s">
        <v>78</v>
      </c>
      <c r="C21" s="185"/>
      <c r="D21" s="25">
        <v>2</v>
      </c>
      <c r="E21" s="22" t="s">
        <v>79</v>
      </c>
      <c r="F21" s="25">
        <v>1</v>
      </c>
      <c r="G21" s="22" t="s">
        <v>60</v>
      </c>
      <c r="H21" s="44">
        <v>200</v>
      </c>
      <c r="I21" s="39">
        <f t="shared" ref="I21:I24" si="0">H21*F21*D21</f>
        <v>400</v>
      </c>
      <c r="J21" s="61" t="s">
        <v>80</v>
      </c>
    </row>
    <row r="22" spans="1:10" s="2" customFormat="1" ht="24" customHeight="1">
      <c r="A22" s="171"/>
      <c r="B22" s="184" t="s">
        <v>85</v>
      </c>
      <c r="C22" s="185"/>
      <c r="D22" s="25">
        <v>10</v>
      </c>
      <c r="E22" s="25" t="s">
        <v>73</v>
      </c>
      <c r="F22" s="25">
        <v>1</v>
      </c>
      <c r="G22" s="25" t="s">
        <v>60</v>
      </c>
      <c r="H22" s="44">
        <v>100</v>
      </c>
      <c r="I22" s="39">
        <f t="shared" si="0"/>
        <v>1000</v>
      </c>
      <c r="J22" s="61" t="s">
        <v>86</v>
      </c>
    </row>
    <row r="23" spans="1:10" s="2" customFormat="1" ht="24" customHeight="1">
      <c r="A23" s="171"/>
      <c r="B23" s="184" t="s">
        <v>83</v>
      </c>
      <c r="C23" s="185"/>
      <c r="D23" s="25">
        <v>2</v>
      </c>
      <c r="E23" s="25" t="s">
        <v>84</v>
      </c>
      <c r="F23" s="25">
        <v>1</v>
      </c>
      <c r="G23" s="25" t="s">
        <v>60</v>
      </c>
      <c r="H23" s="44">
        <v>50</v>
      </c>
      <c r="I23" s="39">
        <f t="shared" si="0"/>
        <v>100</v>
      </c>
      <c r="J23" s="61"/>
    </row>
    <row r="24" spans="1:10" s="2" customFormat="1" ht="24" customHeight="1">
      <c r="A24" s="171"/>
      <c r="B24" s="184" t="s">
        <v>81</v>
      </c>
      <c r="C24" s="185"/>
      <c r="D24" s="25">
        <v>2</v>
      </c>
      <c r="E24" s="25" t="s">
        <v>82</v>
      </c>
      <c r="F24" s="25">
        <v>1</v>
      </c>
      <c r="G24" s="25" t="s">
        <v>60</v>
      </c>
      <c r="H24" s="44">
        <v>50</v>
      </c>
      <c r="I24" s="39">
        <f t="shared" si="0"/>
        <v>100</v>
      </c>
      <c r="J24" s="61"/>
    </row>
    <row r="25" spans="1:10" s="2" customFormat="1" ht="24" customHeight="1">
      <c r="A25" s="171"/>
      <c r="B25" s="176" t="s">
        <v>87</v>
      </c>
      <c r="C25" s="177"/>
      <c r="D25" s="25">
        <v>10</v>
      </c>
      <c r="E25" s="25" t="s">
        <v>88</v>
      </c>
      <c r="F25" s="25">
        <v>1</v>
      </c>
      <c r="G25" s="25" t="s">
        <v>60</v>
      </c>
      <c r="H25" s="44">
        <v>150</v>
      </c>
      <c r="I25" s="39">
        <f>H25*D25</f>
        <v>1500</v>
      </c>
      <c r="J25" s="62"/>
    </row>
    <row r="26" spans="1:10" s="2" customFormat="1" ht="24" customHeight="1">
      <c r="A26" s="171"/>
      <c r="B26" s="176" t="s">
        <v>89</v>
      </c>
      <c r="C26" s="177"/>
      <c r="D26" s="25">
        <v>12</v>
      </c>
      <c r="E26" s="25" t="s">
        <v>88</v>
      </c>
      <c r="F26" s="25">
        <v>1</v>
      </c>
      <c r="G26" s="25" t="s">
        <v>60</v>
      </c>
      <c r="H26" s="44">
        <v>225</v>
      </c>
      <c r="I26" s="39">
        <v>300</v>
      </c>
      <c r="J26" s="62" t="s">
        <v>90</v>
      </c>
    </row>
    <row r="27" spans="1:10" s="2" customFormat="1" ht="24" customHeight="1">
      <c r="A27" s="171"/>
      <c r="B27" s="176" t="s">
        <v>91</v>
      </c>
      <c r="C27" s="177"/>
      <c r="D27" s="25">
        <v>1</v>
      </c>
      <c r="E27" s="25" t="s">
        <v>67</v>
      </c>
      <c r="F27" s="25">
        <v>1</v>
      </c>
      <c r="G27" s="25" t="s">
        <v>60</v>
      </c>
      <c r="H27" s="44">
        <v>1200</v>
      </c>
      <c r="I27" s="39">
        <v>400</v>
      </c>
      <c r="J27" s="62" t="s">
        <v>92</v>
      </c>
    </row>
    <row r="28" spans="1:10" s="2" customFormat="1" ht="24" customHeight="1">
      <c r="A28" s="181" t="s">
        <v>93</v>
      </c>
      <c r="B28" s="182"/>
      <c r="C28" s="182"/>
      <c r="D28" s="15"/>
      <c r="E28" s="15"/>
      <c r="F28" s="15"/>
      <c r="G28" s="15"/>
      <c r="H28" s="15"/>
      <c r="I28" s="51">
        <f>SUM(I19:I27)</f>
        <v>4950</v>
      </c>
      <c r="J28" s="57"/>
    </row>
    <row r="29" spans="1:10" s="2" customFormat="1" ht="24" customHeight="1">
      <c r="A29" s="172" t="s">
        <v>94</v>
      </c>
      <c r="B29" s="183" t="s">
        <v>95</v>
      </c>
      <c r="C29" s="183"/>
      <c r="D29" s="26">
        <v>2</v>
      </c>
      <c r="E29" s="26" t="s">
        <v>59</v>
      </c>
      <c r="F29" s="26">
        <v>2</v>
      </c>
      <c r="G29" s="26" t="s">
        <v>60</v>
      </c>
      <c r="H29" s="45">
        <v>1430</v>
      </c>
      <c r="I29" s="45">
        <v>1907</v>
      </c>
      <c r="J29" s="63" t="s">
        <v>96</v>
      </c>
    </row>
    <row r="30" spans="1:10" s="2" customFormat="1" ht="24" customHeight="1">
      <c r="A30" s="173"/>
      <c r="B30" s="174" t="s">
        <v>97</v>
      </c>
      <c r="C30" s="175"/>
      <c r="D30" s="26">
        <v>1</v>
      </c>
      <c r="E30" s="26" t="s">
        <v>52</v>
      </c>
      <c r="F30" s="26">
        <v>5</v>
      </c>
      <c r="G30" s="26" t="s">
        <v>53</v>
      </c>
      <c r="H30" s="45">
        <v>450</v>
      </c>
      <c r="I30" s="45">
        <v>700</v>
      </c>
      <c r="J30" s="63" t="s">
        <v>98</v>
      </c>
    </row>
    <row r="31" spans="1:10" s="2" customFormat="1" ht="24" customHeight="1">
      <c r="A31" s="173"/>
      <c r="B31" s="174" t="s">
        <v>94</v>
      </c>
      <c r="C31" s="175"/>
      <c r="D31" s="26">
        <v>2</v>
      </c>
      <c r="E31" s="26" t="s">
        <v>59</v>
      </c>
      <c r="F31" s="26">
        <v>5</v>
      </c>
      <c r="G31" s="26" t="s">
        <v>66</v>
      </c>
      <c r="H31" s="45">
        <v>200</v>
      </c>
      <c r="I31" s="45">
        <v>667</v>
      </c>
      <c r="J31" s="63" t="s">
        <v>92</v>
      </c>
    </row>
    <row r="32" spans="1:10" s="2" customFormat="1" ht="24" customHeight="1">
      <c r="A32" s="173"/>
      <c r="B32" s="176" t="s">
        <v>99</v>
      </c>
      <c r="C32" s="177"/>
      <c r="D32" s="26">
        <v>2</v>
      </c>
      <c r="E32" s="26" t="s">
        <v>59</v>
      </c>
      <c r="F32" s="26">
        <v>5</v>
      </c>
      <c r="G32" s="26" t="s">
        <v>66</v>
      </c>
      <c r="H32" s="45">
        <v>100</v>
      </c>
      <c r="I32" s="45">
        <v>334</v>
      </c>
      <c r="J32" s="63" t="s">
        <v>92</v>
      </c>
    </row>
    <row r="33" spans="1:10" s="2" customFormat="1" ht="25.5" customHeight="1">
      <c r="A33" s="19" t="s">
        <v>100</v>
      </c>
      <c r="B33" s="178"/>
      <c r="C33" s="178"/>
      <c r="D33" s="28"/>
      <c r="E33" s="28"/>
      <c r="F33" s="28"/>
      <c r="G33" s="28"/>
      <c r="H33" s="46"/>
      <c r="I33" s="51">
        <f>SUM(I29:I32)</f>
        <v>3608</v>
      </c>
      <c r="J33" s="57"/>
    </row>
    <row r="34" spans="1:10" s="2" customFormat="1" ht="24" customHeight="1">
      <c r="A34" s="29" t="s">
        <v>101</v>
      </c>
      <c r="B34" s="30"/>
      <c r="C34" s="30"/>
      <c r="D34" s="31"/>
      <c r="E34" s="31"/>
      <c r="F34" s="31"/>
      <c r="G34" s="31"/>
      <c r="H34" s="47"/>
      <c r="I34" s="64">
        <f>I12+I15+I18+I28+I33</f>
        <v>33558</v>
      </c>
      <c r="J34" s="65"/>
    </row>
    <row r="35" spans="1:10" s="2" customFormat="1">
      <c r="A35" s="179" t="s">
        <v>102</v>
      </c>
      <c r="B35" s="180"/>
      <c r="C35" s="180"/>
      <c r="D35" s="33"/>
      <c r="E35" s="48"/>
      <c r="F35" s="48"/>
      <c r="G35" s="48"/>
      <c r="H35" s="48"/>
      <c r="I35" s="66">
        <f>SUM(I34-I33)*10%</f>
        <v>2995</v>
      </c>
      <c r="J35" s="67"/>
    </row>
    <row r="36" spans="1:10" s="2" customFormat="1">
      <c r="A36" s="32" t="s">
        <v>103</v>
      </c>
      <c r="B36" s="34"/>
      <c r="C36" s="34"/>
      <c r="D36" s="33"/>
      <c r="E36" s="48"/>
      <c r="F36" s="48"/>
      <c r="G36" s="48"/>
      <c r="H36" s="48"/>
      <c r="I36" s="66">
        <f>(I34+I35)*0.06</f>
        <v>2193.1799999999998</v>
      </c>
      <c r="J36" s="67"/>
    </row>
    <row r="37" spans="1:10" s="2" customFormat="1" ht="23.15" customHeight="1">
      <c r="A37" s="164" t="s">
        <v>104</v>
      </c>
      <c r="B37" s="165"/>
      <c r="C37" s="166"/>
      <c r="D37" s="35"/>
      <c r="E37" s="49"/>
      <c r="F37" s="49"/>
      <c r="G37" s="49"/>
      <c r="H37" s="49"/>
      <c r="I37" s="68">
        <f>I34+I35+I36</f>
        <v>38746.18</v>
      </c>
      <c r="J37" s="69"/>
    </row>
    <row r="38" spans="1:10" ht="16.5" customHeight="1">
      <c r="A38" s="6"/>
      <c r="B38" s="36"/>
      <c r="C38" s="36"/>
      <c r="D38" s="37"/>
      <c r="E38" s="37"/>
      <c r="F38" s="37"/>
      <c r="G38" s="37"/>
      <c r="H38" s="37"/>
      <c r="I38" s="37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华山国际酒店二区报价 </vt:lpstr>
      <vt:lpstr>Sheet2</vt:lpstr>
      <vt:lpstr>Sheet3</vt:lpstr>
      <vt:lpstr>华山国际酒店八区报价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李牡丹</cp:lastModifiedBy>
  <cp:lastPrinted>2016-03-31T11:10:00Z</cp:lastPrinted>
  <dcterms:created xsi:type="dcterms:W3CDTF">2002-04-15T10:22:00Z</dcterms:created>
  <dcterms:modified xsi:type="dcterms:W3CDTF">2020-01-03T10:02:25Z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2052-1.8.2.2861</vt:lpwstr>
  </property>
</Properties>
</file>