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6D4322F9-799B-4B67-A8EB-4C735D16841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52" i="1"/>
  <c r="F51" i="1"/>
  <c r="F49" i="1"/>
  <c r="F48" i="1"/>
  <c r="F47" i="1" s="1"/>
  <c r="F46" i="1"/>
  <c r="F42" i="1"/>
  <c r="F41" i="1"/>
  <c r="F40" i="1"/>
  <c r="F39" i="1"/>
  <c r="F38" i="1"/>
  <c r="F37" i="1"/>
  <c r="F36" i="1"/>
  <c r="F35" i="1"/>
  <c r="F30" i="1"/>
  <c r="F29" i="1"/>
  <c r="F28" i="1" s="1"/>
  <c r="F27" i="1"/>
  <c r="F26" i="1"/>
  <c r="F25" i="1"/>
  <c r="F24" i="1"/>
  <c r="F23" i="1"/>
  <c r="F22" i="1"/>
  <c r="F20" i="1"/>
  <c r="F19" i="1" s="1"/>
  <c r="F18" i="1"/>
  <c r="F17" i="1"/>
  <c r="F16" i="1"/>
  <c r="F15" i="1"/>
  <c r="F14" i="1"/>
  <c r="F9" i="1"/>
  <c r="F21" i="1" l="1"/>
  <c r="F53" i="1" s="1"/>
  <c r="F54" i="1" l="1"/>
  <c r="F55" i="1" s="1"/>
  <c r="F56" i="1" s="1"/>
</calcChain>
</file>

<file path=xl/sharedStrings.xml><?xml version="1.0" encoding="utf-8"?>
<sst xmlns="http://schemas.openxmlformats.org/spreadsheetml/2006/main" count="98" uniqueCount="94">
  <si>
    <t>2025海立-胡志明报价表</t>
  </si>
  <si>
    <t>公司名称Company :</t>
  </si>
  <si>
    <t>2025海立电器-用户大会-商务考察</t>
  </si>
  <si>
    <t>供应商Vendor：康辉会展</t>
  </si>
  <si>
    <t>活动人数Event Participants:</t>
  </si>
  <si>
    <t>50人</t>
  </si>
  <si>
    <t>联系人Contact person：</t>
  </si>
  <si>
    <t>杨燕</t>
  </si>
  <si>
    <t xml:space="preserve">活动日期Event Date: </t>
  </si>
  <si>
    <t>电话Phone：13585523855</t>
  </si>
  <si>
    <t>活动地点Event Venue</t>
  </si>
  <si>
    <t>越南·胡志明市</t>
  </si>
  <si>
    <t>币种Currency：</t>
  </si>
  <si>
    <t>人民币</t>
  </si>
  <si>
    <t>服务项目Item</t>
  </si>
  <si>
    <t>描述Describe</t>
  </si>
  <si>
    <t>单价Unite Price</t>
  </si>
  <si>
    <t>数量Numbers</t>
  </si>
  <si>
    <t>天数/次数Days/Times</t>
  </si>
  <si>
    <t>金额Amount</t>
  </si>
  <si>
    <t>1 - 机票  Plane Ticket</t>
  </si>
  <si>
    <t>经济舱</t>
  </si>
  <si>
    <t>自行预定</t>
  </si>
  <si>
    <t>头等舱</t>
  </si>
  <si>
    <t>接机牌、车头牌</t>
  </si>
  <si>
    <t>可选</t>
  </si>
  <si>
    <t>接机小礼品</t>
  </si>
  <si>
    <t>2 - 交通 Transportation</t>
  </si>
  <si>
    <t>19座考思特-接送机</t>
  </si>
  <si>
    <t>第一天、第四天</t>
  </si>
  <si>
    <t>越野商务-- 接送机</t>
  </si>
  <si>
    <t>商务轿车-- 接送机</t>
  </si>
  <si>
    <t>45座旅游车</t>
  </si>
  <si>
    <t>第三天</t>
  </si>
  <si>
    <t>3 - 酒店/住宿 Hotel Accommodation</t>
  </si>
  <si>
    <t xml:space="preserve">西贡希尔顿酒店（共3晚） </t>
  </si>
  <si>
    <t>130大床 + 20双床=150间</t>
  </si>
  <si>
    <t>4 -  餐饮 Food &amp; Beverage</t>
  </si>
  <si>
    <t>day1 自助晚餐</t>
  </si>
  <si>
    <t>酒店自助晚餐，保底人数50人（只能提供桌餐）</t>
  </si>
  <si>
    <t>day 1 圆桌晚宴</t>
  </si>
  <si>
    <t>圆桌包厢（点都德包厢）</t>
  </si>
  <si>
    <t>day 2 午餐</t>
  </si>
  <si>
    <t>酒店自助餐+会议茶歇</t>
  </si>
  <si>
    <t>day 2 晚餐</t>
  </si>
  <si>
    <t>酒店晚宴</t>
  </si>
  <si>
    <t>day 3 午餐</t>
  </si>
  <si>
    <t>越南特色餐厅-圆桌餐</t>
  </si>
  <si>
    <t>day 3 晚餐</t>
  </si>
  <si>
    <t>越南特色餐厅-邮轮自助餐</t>
  </si>
  <si>
    <t>5 - 会议   Meeting</t>
  </si>
  <si>
    <t>第二天-大会议室</t>
  </si>
  <si>
    <t>全体会议，150㎡（含场租，投影设备，会议用品）</t>
  </si>
  <si>
    <t>第二天-小会议室</t>
  </si>
  <si>
    <t>上午会议，Sapa/Dalat 1/Dalat 2（50㎡）</t>
  </si>
  <si>
    <t>会务物料</t>
  </si>
  <si>
    <t>小程序UI界面设计、测试；会议报名系统、系统邀请函、会议日程、会场导览、座位安排、交通指引等</t>
  </si>
  <si>
    <t>中英文短信平台、云照片直播、温馨提示等功能技术人员现场差旅</t>
  </si>
  <si>
    <t>会务资料物料制作</t>
  </si>
  <si>
    <t>晚宴节目</t>
  </si>
  <si>
    <t>越南特色歌舞节目</t>
  </si>
  <si>
    <t>6 - 商务考察-团队行程  Team Itinerary</t>
  </si>
  <si>
    <t>景点门票</t>
  </si>
  <si>
    <t>越南景点门票湄公河游览船票、统一宫、粉红大教堂-邮局等</t>
  </si>
  <si>
    <t>7 - 人员  Staff</t>
  </si>
  <si>
    <t>管家</t>
  </si>
  <si>
    <t>项目经理2位，4天管家服务</t>
  </si>
  <si>
    <t>项目经理往返机票差旅费</t>
  </si>
  <si>
    <t>会务</t>
  </si>
  <si>
    <t>会务服务工作人员（D1机场接机，D2会议服务）</t>
  </si>
  <si>
    <t>导游</t>
  </si>
  <si>
    <t>胡志明导游费用</t>
  </si>
  <si>
    <t>小费</t>
  </si>
  <si>
    <t>摄影（拍照）</t>
  </si>
  <si>
    <t>会议拍照+晚宴拍照+旅行拍照</t>
  </si>
  <si>
    <t>照片云直播</t>
  </si>
  <si>
    <t>云直播照片（小程序线上）</t>
  </si>
  <si>
    <t>摄像视频</t>
  </si>
  <si>
    <t>摄像视频+花絮视频剪辑</t>
  </si>
  <si>
    <t>差旅</t>
  </si>
  <si>
    <t>工作人员吃住行</t>
  </si>
  <si>
    <t>9- 其他 Others</t>
  </si>
  <si>
    <t>伴手礼</t>
  </si>
  <si>
    <t>预估价，根据实际结算</t>
  </si>
  <si>
    <t>奖品</t>
  </si>
  <si>
    <t>晚宴奖品</t>
  </si>
  <si>
    <t>不可预算费用</t>
  </si>
  <si>
    <t>踩点、新增项目等</t>
  </si>
  <si>
    <t>保险、雨披、药箱等</t>
  </si>
  <si>
    <t>矿泉水</t>
  </si>
  <si>
    <t>小计 Sub Total</t>
  </si>
  <si>
    <t>服务费6%</t>
  </si>
  <si>
    <t>税费6%（专票6%，活动服务费）</t>
  </si>
  <si>
    <t>合计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</si>
</sst>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8" formatCode="[$¥-804]#,##0.00;[$¥-804]\-#,##0.00"/>
    <numFmt numFmtId="179" formatCode="[$¥-804]#,##0;[$¥-804]\-#,##0"/>
    <numFmt numFmtId="180" formatCode="0.00_ "/>
    <numFmt numFmtId="181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24"/>
      <color rgb="FF000090"/>
      <name val="微软雅黑"/>
      <charset val="134"/>
    </font>
    <font>
      <b/>
      <sz val="10"/>
      <color rgb="FF000090"/>
      <name val="微软雅黑"/>
      <charset val="134"/>
    </font>
    <font>
      <b/>
      <u/>
      <sz val="10"/>
      <color rgb="FF000090"/>
      <name val="微软雅黑"/>
      <charset val="134"/>
    </font>
    <font>
      <sz val="10"/>
      <color rgb="FF000090"/>
      <name val="微软雅黑"/>
      <charset val="134"/>
    </font>
    <font>
      <b/>
      <sz val="11"/>
      <color rgb="FF000090"/>
      <name val="微软雅黑"/>
      <charset val="134"/>
    </font>
    <font>
      <sz val="10"/>
      <name val="Arial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0"/>
      </left>
      <right style="medium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 applyProtection="0"/>
    <xf numFmtId="178" fontId="7" fillId="0" borderId="0">
      <alignment vertical="center"/>
    </xf>
    <xf numFmtId="179" fontId="8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57" fontId="2" fillId="0" borderId="0" xfId="0" applyNumberFormat="1" applyFont="1" applyAlignment="1">
      <alignment horizontal="left" vertical="center"/>
    </xf>
    <xf numFmtId="17" fontId="2" fillId="0" borderId="0" xfId="0" applyNumberFormat="1" applyFo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left" vertical="center"/>
    </xf>
    <xf numFmtId="4" fontId="4" fillId="2" borderId="16" xfId="0" applyNumberFormat="1" applyFont="1" applyFill="1" applyBorder="1" applyAlignment="1">
      <alignment horizontal="left" vertical="center"/>
    </xf>
    <xf numFmtId="4" fontId="4" fillId="2" borderId="14" xfId="0" applyNumberFormat="1" applyFont="1" applyFill="1" applyBorder="1" applyAlignment="1">
      <alignment horizontal="left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left" vertical="center"/>
    </xf>
    <xf numFmtId="180" fontId="4" fillId="0" borderId="14" xfId="0" applyNumberFormat="1" applyFont="1" applyBorder="1" applyAlignment="1">
      <alignment horizontal="center" vertical="center" wrapText="1"/>
    </xf>
    <xf numFmtId="179" fontId="4" fillId="3" borderId="14" xfId="2" applyNumberFormat="1" applyFont="1" applyFill="1" applyBorder="1" applyAlignment="1">
      <alignment horizontal="center" vertical="center" wrapText="1"/>
    </xf>
    <xf numFmtId="180" fontId="4" fillId="3" borderId="14" xfId="2" applyNumberFormat="1" applyFont="1" applyFill="1" applyBorder="1" applyAlignment="1">
      <alignment horizontal="center" vertical="center" wrapText="1"/>
    </xf>
    <xf numFmtId="0" fontId="4" fillId="3" borderId="14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left" vertical="center" wrapText="1"/>
    </xf>
    <xf numFmtId="14" fontId="4" fillId="0" borderId="23" xfId="0" applyNumberFormat="1" applyFont="1" applyBorder="1" applyAlignment="1">
      <alignment horizontal="left" vertical="center"/>
    </xf>
    <xf numFmtId="0" fontId="4" fillId="3" borderId="24" xfId="2" applyNumberFormat="1" applyFont="1" applyFill="1" applyBorder="1" applyAlignment="1">
      <alignment horizontal="center" vertical="center" wrapText="1"/>
    </xf>
    <xf numFmtId="179" fontId="4" fillId="3" borderId="14" xfId="2" applyNumberFormat="1" applyFont="1" applyFill="1" applyBorder="1" applyAlignment="1">
      <alignment horizontal="left" vertical="center" wrapText="1"/>
    </xf>
    <xf numFmtId="179" fontId="4" fillId="3" borderId="14" xfId="3" applyFont="1" applyFill="1" applyBorder="1" applyAlignment="1">
      <alignment horizontal="left" vertical="center"/>
    </xf>
    <xf numFmtId="179" fontId="4" fillId="3" borderId="15" xfId="2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readingOrder="1"/>
    </xf>
    <xf numFmtId="0" fontId="4" fillId="0" borderId="24" xfId="0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181" fontId="4" fillId="0" borderId="1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79" fontId="4" fillId="3" borderId="20" xfId="2" applyNumberFormat="1" applyFont="1" applyFill="1" applyBorder="1" applyAlignment="1">
      <alignment horizontal="center" vertical="center" wrapText="1"/>
    </xf>
    <xf numFmtId="179" fontId="4" fillId="3" borderId="25" xfId="2" applyNumberFormat="1" applyFont="1" applyFill="1" applyBorder="1" applyAlignment="1">
      <alignment horizontal="center" vertical="center" wrapText="1"/>
    </xf>
    <xf numFmtId="179" fontId="4" fillId="3" borderId="18" xfId="2" applyNumberFormat="1" applyFont="1" applyFill="1" applyBorder="1" applyAlignment="1">
      <alignment horizontal="center" vertical="center" wrapText="1"/>
    </xf>
    <xf numFmtId="179" fontId="4" fillId="3" borderId="26" xfId="2" applyNumberFormat="1" applyFont="1" applyFill="1" applyBorder="1" applyAlignment="1">
      <alignment horizontal="center" vertical="center" wrapText="1"/>
    </xf>
    <xf numFmtId="179" fontId="4" fillId="3" borderId="27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2" xfId="2" xr:uid="{00000000-0005-0000-0000-000032000000}"/>
    <cellStyle name="常规 3 2" xfId="3" xr:uid="{00000000-0005-0000-0000-000033000000}"/>
    <cellStyle name="常规_Annual meeting Maldives quotation-0428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I54" sqref="I54"/>
    </sheetView>
  </sheetViews>
  <sheetFormatPr defaultColWidth="9" defaultRowHeight="13.5" x14ac:dyDescent="0.3"/>
  <cols>
    <col min="1" max="1" width="21.06640625" customWidth="1"/>
    <col min="2" max="2" width="46.46484375" customWidth="1"/>
    <col min="3" max="3" width="12.3984375" customWidth="1"/>
    <col min="4" max="4" width="11.796875" customWidth="1"/>
    <col min="5" max="5" width="12.1328125" customWidth="1"/>
    <col min="6" max="6" width="12.796875" customWidth="1"/>
  </cols>
  <sheetData>
    <row r="1" spans="1:6" ht="34.15" x14ac:dyDescent="0.3">
      <c r="A1" s="49" t="s">
        <v>0</v>
      </c>
      <c r="B1" s="49"/>
      <c r="C1" s="49"/>
      <c r="D1" s="49"/>
      <c r="E1" s="49"/>
      <c r="F1" s="49"/>
    </row>
    <row r="2" spans="1:6" ht="14.65" x14ac:dyDescent="0.3">
      <c r="A2" s="1" t="s">
        <v>1</v>
      </c>
      <c r="B2" s="2" t="s">
        <v>2</v>
      </c>
      <c r="C2" s="2"/>
      <c r="D2" s="3"/>
      <c r="E2" s="50" t="s">
        <v>3</v>
      </c>
      <c r="F2" s="51"/>
    </row>
    <row r="3" spans="1:6" ht="14.65" x14ac:dyDescent="0.3">
      <c r="A3" s="1" t="s">
        <v>4</v>
      </c>
      <c r="B3" s="1" t="s">
        <v>5</v>
      </c>
      <c r="C3" s="1"/>
      <c r="D3" s="3"/>
      <c r="E3" s="4" t="s">
        <v>6</v>
      </c>
      <c r="F3" s="5" t="s">
        <v>7</v>
      </c>
    </row>
    <row r="4" spans="1:6" ht="14.65" x14ac:dyDescent="0.3">
      <c r="A4" s="1" t="s">
        <v>8</v>
      </c>
      <c r="B4" s="6">
        <v>45931</v>
      </c>
      <c r="C4" s="7"/>
      <c r="D4" s="3"/>
      <c r="E4" s="52" t="s">
        <v>9</v>
      </c>
      <c r="F4" s="53"/>
    </row>
    <row r="5" spans="1:6" ht="14.65" x14ac:dyDescent="0.3">
      <c r="A5" s="1" t="s">
        <v>10</v>
      </c>
      <c r="B5" s="2" t="s">
        <v>11</v>
      </c>
      <c r="C5" s="2"/>
      <c r="D5" s="2"/>
      <c r="E5" s="8"/>
      <c r="F5" s="9"/>
    </row>
    <row r="6" spans="1:6" ht="14.65" x14ac:dyDescent="0.3">
      <c r="A6" s="1" t="s">
        <v>12</v>
      </c>
      <c r="B6" s="1" t="s">
        <v>13</v>
      </c>
      <c r="C6" s="1"/>
      <c r="D6" s="3"/>
      <c r="E6" s="8"/>
      <c r="F6" s="9"/>
    </row>
    <row r="7" spans="1:6" ht="14.65" x14ac:dyDescent="0.3">
      <c r="A7" s="54"/>
      <c r="B7" s="54"/>
      <c r="C7" s="54"/>
      <c r="D7" s="54"/>
      <c r="E7" s="54"/>
      <c r="F7" s="54"/>
    </row>
    <row r="8" spans="1:6" ht="29.25" x14ac:dyDescent="0.3">
      <c r="A8" s="10" t="s">
        <v>14</v>
      </c>
      <c r="B8" s="11" t="s">
        <v>15</v>
      </c>
      <c r="C8" s="12" t="s">
        <v>16</v>
      </c>
      <c r="D8" s="13" t="s">
        <v>17</v>
      </c>
      <c r="E8" s="14" t="s">
        <v>18</v>
      </c>
      <c r="F8" s="15" t="s">
        <v>19</v>
      </c>
    </row>
    <row r="9" spans="1:6" ht="14.65" x14ac:dyDescent="0.3">
      <c r="A9" s="16" t="s">
        <v>20</v>
      </c>
      <c r="B9" s="17"/>
      <c r="C9" s="18"/>
      <c r="D9" s="19"/>
      <c r="E9" s="20"/>
      <c r="F9" s="21">
        <f>SUM(F10:F13)</f>
        <v>0</v>
      </c>
    </row>
    <row r="10" spans="1:6" ht="13.9" x14ac:dyDescent="0.3">
      <c r="A10" s="22" t="s">
        <v>21</v>
      </c>
      <c r="B10" s="23" t="s">
        <v>22</v>
      </c>
      <c r="C10" s="24">
        <v>0</v>
      </c>
      <c r="D10" s="25">
        <v>50</v>
      </c>
      <c r="E10" s="26">
        <v>1</v>
      </c>
      <c r="F10" s="27">
        <v>0</v>
      </c>
    </row>
    <row r="11" spans="1:6" ht="13.9" x14ac:dyDescent="0.3">
      <c r="A11" s="22" t="s">
        <v>23</v>
      </c>
      <c r="B11" s="23" t="s">
        <v>22</v>
      </c>
      <c r="C11" s="24">
        <v>0</v>
      </c>
      <c r="D11" s="25">
        <v>50</v>
      </c>
      <c r="E11" s="26">
        <v>1</v>
      </c>
      <c r="F11" s="27">
        <v>0</v>
      </c>
    </row>
    <row r="12" spans="1:6" ht="13.9" x14ac:dyDescent="0.3">
      <c r="A12" s="22" t="s">
        <v>24</v>
      </c>
      <c r="B12" s="28" t="s">
        <v>25</v>
      </c>
      <c r="C12" s="29">
        <v>400</v>
      </c>
      <c r="D12" s="22">
        <v>4</v>
      </c>
      <c r="E12" s="26">
        <v>1</v>
      </c>
      <c r="F12" s="27">
        <v>0</v>
      </c>
    </row>
    <row r="13" spans="1:6" ht="13.9" x14ac:dyDescent="0.3">
      <c r="A13" s="22" t="s">
        <v>26</v>
      </c>
      <c r="B13" s="28" t="s">
        <v>25</v>
      </c>
      <c r="C13" s="29">
        <v>80</v>
      </c>
      <c r="D13" s="22">
        <v>50</v>
      </c>
      <c r="E13" s="26">
        <v>1</v>
      </c>
      <c r="F13" s="27">
        <v>0</v>
      </c>
    </row>
    <row r="14" spans="1:6" ht="14.65" x14ac:dyDescent="0.3">
      <c r="A14" s="16" t="s">
        <v>27</v>
      </c>
      <c r="B14" s="17"/>
      <c r="C14" s="18"/>
      <c r="D14" s="19"/>
      <c r="E14" s="20"/>
      <c r="F14" s="21">
        <f>SUM(F15:F18)</f>
        <v>24400</v>
      </c>
    </row>
    <row r="15" spans="1:6" ht="13.9" x14ac:dyDescent="0.3">
      <c r="A15" s="30" t="s">
        <v>28</v>
      </c>
      <c r="B15" s="28" t="s">
        <v>29</v>
      </c>
      <c r="C15" s="31">
        <v>1500</v>
      </c>
      <c r="D15" s="32">
        <v>2</v>
      </c>
      <c r="E15" s="33">
        <v>2</v>
      </c>
      <c r="F15" s="34">
        <f t="shared" ref="F15:F18" si="0">C15*D15*E15</f>
        <v>6000</v>
      </c>
    </row>
    <row r="16" spans="1:6" ht="13.9" x14ac:dyDescent="0.3">
      <c r="A16" s="30" t="s">
        <v>30</v>
      </c>
      <c r="B16" s="28" t="s">
        <v>29</v>
      </c>
      <c r="C16" s="31">
        <v>460</v>
      </c>
      <c r="D16" s="32">
        <v>25</v>
      </c>
      <c r="E16" s="33">
        <v>1</v>
      </c>
      <c r="F16" s="27">
        <f t="shared" si="0"/>
        <v>11500</v>
      </c>
    </row>
    <row r="17" spans="1:6" ht="13.9" x14ac:dyDescent="0.3">
      <c r="A17" s="30" t="s">
        <v>31</v>
      </c>
      <c r="B17" s="28" t="s">
        <v>29</v>
      </c>
      <c r="C17" s="31">
        <v>260</v>
      </c>
      <c r="D17" s="32">
        <v>5</v>
      </c>
      <c r="E17" s="33">
        <v>1</v>
      </c>
      <c r="F17" s="27">
        <f t="shared" si="0"/>
        <v>1300</v>
      </c>
    </row>
    <row r="18" spans="1:6" ht="13.9" x14ac:dyDescent="0.3">
      <c r="A18" s="30" t="s">
        <v>32</v>
      </c>
      <c r="B18" s="28" t="s">
        <v>33</v>
      </c>
      <c r="C18" s="31">
        <v>2800</v>
      </c>
      <c r="D18" s="32">
        <v>2</v>
      </c>
      <c r="E18" s="33">
        <v>1</v>
      </c>
      <c r="F18" s="27">
        <f t="shared" si="0"/>
        <v>5600</v>
      </c>
    </row>
    <row r="19" spans="1:6" ht="27.75" x14ac:dyDescent="0.3">
      <c r="A19" s="16" t="s">
        <v>34</v>
      </c>
      <c r="B19" s="17"/>
      <c r="C19" s="20"/>
      <c r="D19" s="20"/>
      <c r="E19" s="20"/>
      <c r="F19" s="21">
        <f>SUM(F20:F20)</f>
        <v>232500</v>
      </c>
    </row>
    <row r="20" spans="1:6" ht="27.75" x14ac:dyDescent="0.3">
      <c r="A20" s="30" t="s">
        <v>35</v>
      </c>
      <c r="B20" s="35" t="s">
        <v>36</v>
      </c>
      <c r="C20" s="31">
        <v>1550</v>
      </c>
      <c r="D20" s="32">
        <v>150</v>
      </c>
      <c r="E20" s="33">
        <v>1</v>
      </c>
      <c r="F20" s="27">
        <f>C20*D20*E20</f>
        <v>232500</v>
      </c>
    </row>
    <row r="21" spans="1:6" ht="27.75" x14ac:dyDescent="0.3">
      <c r="A21" s="16" t="s">
        <v>37</v>
      </c>
      <c r="B21" s="17"/>
      <c r="C21" s="20"/>
      <c r="D21" s="20"/>
      <c r="E21" s="20"/>
      <c r="F21" s="21">
        <f>SUM(F22:F27)</f>
        <v>107250</v>
      </c>
    </row>
    <row r="22" spans="1:6" ht="13.9" x14ac:dyDescent="0.3">
      <c r="A22" s="30" t="s">
        <v>38</v>
      </c>
      <c r="B22" s="36" t="s">
        <v>39</v>
      </c>
      <c r="C22" s="31">
        <v>435</v>
      </c>
      <c r="D22" s="32">
        <v>50</v>
      </c>
      <c r="E22" s="33">
        <v>1</v>
      </c>
      <c r="F22" s="27">
        <f t="shared" ref="F22:F27" si="1">C22*D22*E22</f>
        <v>21750</v>
      </c>
    </row>
    <row r="23" spans="1:6" ht="13.9" x14ac:dyDescent="0.3">
      <c r="A23" s="30" t="s">
        <v>40</v>
      </c>
      <c r="B23" s="36" t="s">
        <v>41</v>
      </c>
      <c r="C23" s="31">
        <v>3500</v>
      </c>
      <c r="D23" s="32">
        <v>2</v>
      </c>
      <c r="E23" s="33">
        <v>1</v>
      </c>
      <c r="F23" s="27">
        <f t="shared" si="1"/>
        <v>7000</v>
      </c>
    </row>
    <row r="24" spans="1:6" ht="13.9" x14ac:dyDescent="0.3">
      <c r="A24" s="30" t="s">
        <v>42</v>
      </c>
      <c r="B24" s="36" t="s">
        <v>43</v>
      </c>
      <c r="C24" s="31">
        <v>435</v>
      </c>
      <c r="D24" s="32">
        <v>50</v>
      </c>
      <c r="E24" s="33">
        <v>1</v>
      </c>
      <c r="F24" s="27">
        <f t="shared" si="1"/>
        <v>21750</v>
      </c>
    </row>
    <row r="25" spans="1:6" ht="13.9" x14ac:dyDescent="0.3">
      <c r="A25" s="30" t="s">
        <v>44</v>
      </c>
      <c r="B25" s="36" t="s">
        <v>45</v>
      </c>
      <c r="C25" s="31">
        <v>435</v>
      </c>
      <c r="D25" s="32">
        <v>50</v>
      </c>
      <c r="E25" s="33">
        <v>1</v>
      </c>
      <c r="F25" s="27">
        <f t="shared" si="1"/>
        <v>21750</v>
      </c>
    </row>
    <row r="26" spans="1:6" ht="13.9" x14ac:dyDescent="0.3">
      <c r="A26" s="30" t="s">
        <v>46</v>
      </c>
      <c r="B26" s="36" t="s">
        <v>47</v>
      </c>
      <c r="C26" s="31">
        <v>300</v>
      </c>
      <c r="D26" s="32">
        <v>50</v>
      </c>
      <c r="E26" s="33">
        <v>1</v>
      </c>
      <c r="F26" s="27">
        <f t="shared" si="1"/>
        <v>15000</v>
      </c>
    </row>
    <row r="27" spans="1:6" ht="13.9" x14ac:dyDescent="0.3">
      <c r="A27" s="30" t="s">
        <v>48</v>
      </c>
      <c r="B27" s="36" t="s">
        <v>49</v>
      </c>
      <c r="C27" s="31">
        <v>400</v>
      </c>
      <c r="D27" s="32">
        <v>50</v>
      </c>
      <c r="E27" s="33">
        <v>1</v>
      </c>
      <c r="F27" s="27">
        <f t="shared" si="1"/>
        <v>20000</v>
      </c>
    </row>
    <row r="28" spans="1:6" ht="14.65" x14ac:dyDescent="0.3">
      <c r="A28" s="16" t="s">
        <v>50</v>
      </c>
      <c r="B28" s="17"/>
      <c r="C28" s="18"/>
      <c r="D28" s="19"/>
      <c r="E28" s="20"/>
      <c r="F28" s="21">
        <f>SUM(F29:F34)</f>
        <v>23974</v>
      </c>
    </row>
    <row r="29" spans="1:6" ht="13.9" x14ac:dyDescent="0.3">
      <c r="A29" s="30" t="s">
        <v>51</v>
      </c>
      <c r="B29" s="36" t="s">
        <v>52</v>
      </c>
      <c r="C29" s="31">
        <v>10000</v>
      </c>
      <c r="D29" s="37">
        <v>1</v>
      </c>
      <c r="E29" s="33">
        <v>1</v>
      </c>
      <c r="F29" s="27">
        <f>C29*D29*E29</f>
        <v>10000</v>
      </c>
    </row>
    <row r="30" spans="1:6" ht="13.9" x14ac:dyDescent="0.3">
      <c r="A30" s="30" t="s">
        <v>53</v>
      </c>
      <c r="B30" s="36" t="s">
        <v>54</v>
      </c>
      <c r="C30" s="31">
        <v>4658</v>
      </c>
      <c r="D30" s="37">
        <v>3</v>
      </c>
      <c r="E30" s="33">
        <v>1</v>
      </c>
      <c r="F30" s="27">
        <f>C30*D30*E30</f>
        <v>13974</v>
      </c>
    </row>
    <row r="31" spans="1:6" ht="27.75" x14ac:dyDescent="0.3">
      <c r="A31" s="61" t="s">
        <v>55</v>
      </c>
      <c r="B31" s="35" t="s">
        <v>56</v>
      </c>
      <c r="C31" s="31">
        <v>10000</v>
      </c>
      <c r="D31" s="37">
        <v>1</v>
      </c>
      <c r="E31" s="33">
        <v>1</v>
      </c>
      <c r="F31" s="27">
        <v>0</v>
      </c>
    </row>
    <row r="32" spans="1:6" ht="27.75" x14ac:dyDescent="0.3">
      <c r="A32" s="62"/>
      <c r="B32" s="38" t="s">
        <v>57</v>
      </c>
      <c r="C32" s="30">
        <v>10000</v>
      </c>
      <c r="D32" s="37">
        <v>1</v>
      </c>
      <c r="E32" s="33">
        <v>1</v>
      </c>
      <c r="F32" s="34">
        <v>0</v>
      </c>
    </row>
    <row r="33" spans="1:6" ht="13.9" x14ac:dyDescent="0.3">
      <c r="A33" s="30" t="s">
        <v>58</v>
      </c>
      <c r="B33" s="36"/>
      <c r="C33" s="31">
        <v>3000</v>
      </c>
      <c r="D33" s="37">
        <v>1</v>
      </c>
      <c r="E33" s="33">
        <v>1</v>
      </c>
      <c r="F33" s="34">
        <v>0</v>
      </c>
    </row>
    <row r="34" spans="1:6" ht="13.9" x14ac:dyDescent="0.3">
      <c r="A34" s="30" t="s">
        <v>59</v>
      </c>
      <c r="B34" s="36" t="s">
        <v>60</v>
      </c>
      <c r="C34" s="31">
        <v>3500</v>
      </c>
      <c r="D34" s="37">
        <v>3</v>
      </c>
      <c r="E34" s="33">
        <v>1</v>
      </c>
      <c r="F34" s="34">
        <v>0</v>
      </c>
    </row>
    <row r="35" spans="1:6" ht="27.75" x14ac:dyDescent="0.3">
      <c r="A35" s="16" t="s">
        <v>61</v>
      </c>
      <c r="B35" s="17"/>
      <c r="C35" s="18"/>
      <c r="D35" s="19"/>
      <c r="E35" s="20"/>
      <c r="F35" s="21">
        <f>SUM(F36:F36)</f>
        <v>5000</v>
      </c>
    </row>
    <row r="36" spans="1:6" ht="13.9" x14ac:dyDescent="0.3">
      <c r="A36" s="30" t="s">
        <v>62</v>
      </c>
      <c r="B36" s="36" t="s">
        <v>63</v>
      </c>
      <c r="C36" s="29">
        <v>100</v>
      </c>
      <c r="D36" s="37">
        <v>50</v>
      </c>
      <c r="E36" s="33">
        <v>1</v>
      </c>
      <c r="F36" s="27">
        <f t="shared" ref="F36:F42" si="2">C36*D36*E36</f>
        <v>5000</v>
      </c>
    </row>
    <row r="37" spans="1:6" ht="14.65" x14ac:dyDescent="0.3">
      <c r="A37" s="16" t="s">
        <v>64</v>
      </c>
      <c r="B37" s="17"/>
      <c r="C37" s="18"/>
      <c r="D37" s="19"/>
      <c r="E37" s="20"/>
      <c r="F37" s="21">
        <f>SUM(F38:F46)</f>
        <v>44500</v>
      </c>
    </row>
    <row r="38" spans="1:6" ht="13.9" x14ac:dyDescent="0.3">
      <c r="A38" s="63" t="s">
        <v>65</v>
      </c>
      <c r="B38" s="39" t="s">
        <v>66</v>
      </c>
      <c r="C38" s="29">
        <v>2000</v>
      </c>
      <c r="D38" s="32">
        <v>2</v>
      </c>
      <c r="E38" s="32">
        <v>3</v>
      </c>
      <c r="F38" s="27">
        <f t="shared" si="2"/>
        <v>12000</v>
      </c>
    </row>
    <row r="39" spans="1:6" ht="13.9" x14ac:dyDescent="0.3">
      <c r="A39" s="64"/>
      <c r="B39" s="39" t="s">
        <v>67</v>
      </c>
      <c r="C39" s="29">
        <v>4000</v>
      </c>
      <c r="D39" s="32">
        <v>2</v>
      </c>
      <c r="E39" s="32">
        <v>1</v>
      </c>
      <c r="F39" s="27">
        <f t="shared" si="2"/>
        <v>8000</v>
      </c>
    </row>
    <row r="40" spans="1:6" ht="13.9" x14ac:dyDescent="0.3">
      <c r="A40" s="40" t="s">
        <v>68</v>
      </c>
      <c r="B40" s="39" t="s">
        <v>69</v>
      </c>
      <c r="C40" s="29">
        <v>1000</v>
      </c>
      <c r="D40" s="32">
        <v>4</v>
      </c>
      <c r="E40" s="32">
        <v>2</v>
      </c>
      <c r="F40" s="27">
        <f t="shared" si="2"/>
        <v>8000</v>
      </c>
    </row>
    <row r="41" spans="1:6" ht="13.9" x14ac:dyDescent="0.3">
      <c r="A41" s="63" t="s">
        <v>70</v>
      </c>
      <c r="B41" s="39" t="s">
        <v>71</v>
      </c>
      <c r="C41" s="29">
        <v>1000</v>
      </c>
      <c r="D41" s="32">
        <v>2</v>
      </c>
      <c r="E41" s="32">
        <v>1</v>
      </c>
      <c r="F41" s="34">
        <f t="shared" si="2"/>
        <v>2000</v>
      </c>
    </row>
    <row r="42" spans="1:6" ht="13.9" x14ac:dyDescent="0.3">
      <c r="A42" s="65"/>
      <c r="B42" s="39" t="s">
        <v>72</v>
      </c>
      <c r="C42" s="29">
        <v>50</v>
      </c>
      <c r="D42" s="32">
        <v>50</v>
      </c>
      <c r="E42" s="32">
        <v>1</v>
      </c>
      <c r="F42" s="27">
        <f t="shared" si="2"/>
        <v>2500</v>
      </c>
    </row>
    <row r="43" spans="1:6" ht="13.9" x14ac:dyDescent="0.3">
      <c r="A43" s="40" t="s">
        <v>73</v>
      </c>
      <c r="B43" s="41" t="s">
        <v>74</v>
      </c>
      <c r="C43" s="29">
        <v>3500</v>
      </c>
      <c r="D43" s="22">
        <v>1</v>
      </c>
      <c r="E43" s="22">
        <v>3</v>
      </c>
      <c r="F43" s="27">
        <v>0</v>
      </c>
    </row>
    <row r="44" spans="1:6" ht="13.9" x14ac:dyDescent="0.3">
      <c r="A44" s="40" t="s">
        <v>75</v>
      </c>
      <c r="B44" s="41" t="s">
        <v>76</v>
      </c>
      <c r="C44" s="29">
        <v>1000</v>
      </c>
      <c r="D44" s="22">
        <v>1</v>
      </c>
      <c r="E44" s="22">
        <v>3</v>
      </c>
      <c r="F44" s="27">
        <v>0</v>
      </c>
    </row>
    <row r="45" spans="1:6" ht="13.9" x14ac:dyDescent="0.3">
      <c r="A45" s="40" t="s">
        <v>77</v>
      </c>
      <c r="B45" s="41" t="s">
        <v>78</v>
      </c>
      <c r="C45" s="31">
        <v>4500</v>
      </c>
      <c r="D45" s="32">
        <v>1</v>
      </c>
      <c r="E45" s="22">
        <v>3</v>
      </c>
      <c r="F45" s="27">
        <v>0</v>
      </c>
    </row>
    <row r="46" spans="1:6" ht="13.9" x14ac:dyDescent="0.3">
      <c r="A46" s="22" t="s">
        <v>79</v>
      </c>
      <c r="B46" s="42" t="s">
        <v>80</v>
      </c>
      <c r="C46" s="31">
        <v>500</v>
      </c>
      <c r="D46" s="32">
        <v>6</v>
      </c>
      <c r="E46" s="32">
        <v>4</v>
      </c>
      <c r="F46" s="27">
        <f>C46*D46*E46</f>
        <v>12000</v>
      </c>
    </row>
    <row r="47" spans="1:6" ht="14.65" x14ac:dyDescent="0.3">
      <c r="A47" s="16" t="s">
        <v>81</v>
      </c>
      <c r="B47" s="17"/>
      <c r="C47" s="20"/>
      <c r="D47" s="20"/>
      <c r="E47" s="20"/>
      <c r="F47" s="21">
        <f>SUM(F48:F52)</f>
        <v>66000</v>
      </c>
    </row>
    <row r="48" spans="1:6" ht="13.9" x14ac:dyDescent="0.3">
      <c r="A48" s="43" t="s">
        <v>82</v>
      </c>
      <c r="B48" s="44" t="s">
        <v>83</v>
      </c>
      <c r="C48" s="45">
        <v>800</v>
      </c>
      <c r="D48" s="46">
        <v>50</v>
      </c>
      <c r="E48" s="32">
        <v>1</v>
      </c>
      <c r="F48" s="27">
        <f t="shared" ref="F48:F52" si="3">C48*D48*E48</f>
        <v>40000</v>
      </c>
    </row>
    <row r="49" spans="1:6" ht="13.9" x14ac:dyDescent="0.3">
      <c r="A49" s="43" t="s">
        <v>84</v>
      </c>
      <c r="B49" s="44" t="s">
        <v>85</v>
      </c>
      <c r="C49" s="22">
        <v>0</v>
      </c>
      <c r="D49" s="46">
        <v>0</v>
      </c>
      <c r="E49" s="32">
        <v>0</v>
      </c>
      <c r="F49" s="27">
        <f t="shared" si="3"/>
        <v>0</v>
      </c>
    </row>
    <row r="50" spans="1:6" ht="13.9" x14ac:dyDescent="0.3">
      <c r="A50" s="43" t="s">
        <v>86</v>
      </c>
      <c r="B50" s="44" t="s">
        <v>87</v>
      </c>
      <c r="C50" s="45">
        <v>20000</v>
      </c>
      <c r="D50" s="46">
        <v>1</v>
      </c>
      <c r="E50" s="32">
        <v>1</v>
      </c>
      <c r="F50" s="27">
        <f t="shared" si="3"/>
        <v>20000</v>
      </c>
    </row>
    <row r="51" spans="1:6" ht="13.9" x14ac:dyDescent="0.3">
      <c r="A51" s="43" t="s">
        <v>88</v>
      </c>
      <c r="B51" s="44"/>
      <c r="C51" s="22">
        <v>20</v>
      </c>
      <c r="D51" s="46">
        <v>50</v>
      </c>
      <c r="E51" s="32">
        <v>4</v>
      </c>
      <c r="F51" s="27">
        <f t="shared" si="3"/>
        <v>4000</v>
      </c>
    </row>
    <row r="52" spans="1:6" ht="13.9" x14ac:dyDescent="0.3">
      <c r="A52" s="43" t="s">
        <v>89</v>
      </c>
      <c r="B52" s="44"/>
      <c r="C52" s="22">
        <v>10</v>
      </c>
      <c r="D52" s="46">
        <v>50</v>
      </c>
      <c r="E52" s="46">
        <v>4</v>
      </c>
      <c r="F52" s="27">
        <f t="shared" si="3"/>
        <v>2000</v>
      </c>
    </row>
    <row r="53" spans="1:6" ht="28.05" customHeight="1" x14ac:dyDescent="0.3">
      <c r="A53" s="55" t="s">
        <v>90</v>
      </c>
      <c r="B53" s="56"/>
      <c r="C53" s="56"/>
      <c r="D53" s="56"/>
      <c r="E53" s="57"/>
      <c r="F53" s="47">
        <f>F47+F37+F35+F28+F21+F19+F14+F9</f>
        <v>503624</v>
      </c>
    </row>
    <row r="54" spans="1:6" ht="28.05" customHeight="1" x14ac:dyDescent="0.3">
      <c r="A54" s="58" t="s">
        <v>91</v>
      </c>
      <c r="B54" s="59"/>
      <c r="C54" s="59"/>
      <c r="D54" s="59"/>
      <c r="E54" s="60"/>
      <c r="F54" s="48">
        <f>F53*6%</f>
        <v>30217.439999999999</v>
      </c>
    </row>
    <row r="55" spans="1:6" ht="28.05" customHeight="1" x14ac:dyDescent="0.3">
      <c r="A55" s="58" t="s">
        <v>92</v>
      </c>
      <c r="B55" s="59"/>
      <c r="C55" s="59"/>
      <c r="D55" s="59"/>
      <c r="E55" s="60"/>
      <c r="F55" s="48">
        <f>(F53+F54)*6%</f>
        <v>32030.486399999994</v>
      </c>
    </row>
    <row r="56" spans="1:6" ht="28.05" customHeight="1" x14ac:dyDescent="0.3">
      <c r="A56" s="58" t="s">
        <v>93</v>
      </c>
      <c r="B56" s="59"/>
      <c r="C56" s="59"/>
      <c r="D56" s="59"/>
      <c r="E56" s="60"/>
      <c r="F56" s="48">
        <f>F53+F54+F55</f>
        <v>565871.9264</v>
      </c>
    </row>
  </sheetData>
  <mergeCells count="11">
    <mergeCell ref="A54:E54"/>
    <mergeCell ref="A55:E55"/>
    <mergeCell ref="A56:E56"/>
    <mergeCell ref="A31:A32"/>
    <mergeCell ref="A38:A39"/>
    <mergeCell ref="A41:A42"/>
    <mergeCell ref="A1:F1"/>
    <mergeCell ref="E2:F2"/>
    <mergeCell ref="E4:F4"/>
    <mergeCell ref="A7:F7"/>
    <mergeCell ref="A53:E53"/>
  </mergeCells>
  <phoneticPr fontId="9" type="noConversion"/>
  <pageMargins left="0.75" right="0.75" top="1" bottom="1" header="0.5" footer="0.5"/>
  <ignoredErrors>
    <ignoredError sqref="F35 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ke ma</cp:lastModifiedBy>
  <dcterms:created xsi:type="dcterms:W3CDTF">2025-08-05T10:37:00Z</dcterms:created>
  <dcterms:modified xsi:type="dcterms:W3CDTF">2025-10-27T04:04:38Z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50F2DCA0494A46F3A5518D55DEDBA194_11</vt:lpwstr>
  </property>
  <property fmtid="{D5CDD505-2E9C-101B-9397-08002B2CF9AE}" pid="3" name="KSOProductBuildVer">
    <vt:lpwstr>2052-12.1.0.22483</vt:lpwstr>
  </property>
</Properties>
</file>