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395"/>
  </bookViews>
  <sheets>
    <sheet name="结算单-地接社" sheetId="18" r:id="rId1"/>
  </sheets>
  <definedNames>
    <definedName name="_xlnm.Print_Area" localSheetId="0">'结算单-地接社'!$A$1:$G$43</definedName>
    <definedName name="_xlnm.Print_Titles" localSheetId="0">'结算单-地接社'!$9:$9</definedName>
  </definedNames>
  <calcPr calcId="144525"/>
</workbook>
</file>

<file path=xl/sharedStrings.xml><?xml version="1.0" encoding="utf-8"?>
<sst xmlns="http://schemas.openxmlformats.org/spreadsheetml/2006/main" count="106" uniqueCount="71">
  <si>
    <t>先声再明会务服务结算单-地接社</t>
  </si>
  <si>
    <t>项目名称：11.25再明陈春宇西安会 - PUR2311022</t>
  </si>
  <si>
    <t>供应商:</t>
  </si>
  <si>
    <t>康辉集团北京国际会议展览有限公司</t>
  </si>
  <si>
    <t>活动时间：11.25</t>
  </si>
  <si>
    <t>联络人:</t>
  </si>
  <si>
    <t>王凤雨</t>
  </si>
  <si>
    <t>活动地点：西安</t>
  </si>
  <si>
    <t>手机:</t>
  </si>
  <si>
    <t>15210370021</t>
  </si>
  <si>
    <t>实际参加人数：25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</si>
  <si>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</si>
  <si>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</si>
  <si>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</si>
  <si>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</si>
  <si>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</si>
  <si>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</si>
  <si>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</si>
  <si>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</si>
  <si>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</si>
  <si>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</si>
  <si>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</si>
  <si>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</si>
  <si>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11.25茶歇</t>
  </si>
  <si>
    <t>茶歇</t>
  </si>
  <si>
    <t>按照实际发生结算（15人预估费用）</t>
  </si>
  <si>
    <t>11.25晚餐</t>
  </si>
  <si>
    <t>桌餐（曲江阅江楼）</t>
  </si>
  <si>
    <t>按照实际发生结算</t>
  </si>
  <si>
    <t>酒</t>
  </si>
  <si>
    <r>
      <rPr>
        <sz val="9"/>
        <rFont val="宋体"/>
        <charset val="134"/>
      </rPr>
      <t>新增需求：汾酒</t>
    </r>
    <r>
      <rPr>
        <sz val="9"/>
        <rFont val="Arial"/>
        <charset val="134"/>
      </rPr>
      <t>4</t>
    </r>
    <r>
      <rPr>
        <sz val="9"/>
        <rFont val="宋体"/>
        <charset val="134"/>
      </rPr>
      <t>瓶</t>
    </r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</si>
  <si>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</si>
  <si>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</si>
  <si>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B. 主要费用-地接社</t>
  </si>
  <si>
    <t>陪同人员</t>
  </si>
  <si>
    <t>超时费4小时*50元</t>
  </si>
  <si>
    <t>人员费用合计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</si>
  <si>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</si>
  <si>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易拉宝</t>
  </si>
  <si>
    <t>1.2m*2m</t>
  </si>
  <si>
    <t>横幅</t>
  </si>
  <si>
    <t>7m</t>
  </si>
  <si>
    <t>日程单页</t>
  </si>
  <si>
    <t>A4，157g铜版纸</t>
  </si>
  <si>
    <t>普通A4彩印（串场）</t>
  </si>
  <si>
    <t>按页数报价</t>
  </si>
  <si>
    <t>席卡</t>
  </si>
  <si>
    <t>250g铜版纸</t>
  </si>
  <si>
    <t>奖状和相框</t>
  </si>
  <si>
    <t>定制尺寸</t>
  </si>
  <si>
    <t>A4草稿纸彩印</t>
  </si>
  <si>
    <t>A4</t>
  </si>
  <si>
    <t>新增需求</t>
  </si>
  <si>
    <t>A4彩印打分二维码</t>
  </si>
  <si>
    <t>签到二维码彩印</t>
  </si>
  <si>
    <t>A4彩印参赛选手</t>
  </si>
  <si>
    <t>A4彩印评分标准</t>
  </si>
  <si>
    <t>货拉拉送货</t>
  </si>
  <si>
    <t>笔+长尾夹</t>
  </si>
  <si>
    <t>茶包 薄荷糖</t>
  </si>
  <si>
    <t>9瓶汇源果汁</t>
  </si>
  <si>
    <t>插线板</t>
  </si>
  <si>
    <t>其余部分合计</t>
  </si>
  <si>
    <t>费用合计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</si>
  <si>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</si>
  <si>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</si>
  <si>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t>A-D费用合计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</si>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</sst>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8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4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46" applyNumberFormat="0" applyAlignment="0" applyProtection="0">
      <alignment vertical="center"/>
    </xf>
    <xf numFmtId="0" fontId="25" fillId="12" borderId="47" applyNumberFormat="0" applyAlignment="0" applyProtection="0">
      <alignment vertical="center"/>
    </xf>
    <xf numFmtId="0" fontId="26" fillId="12" borderId="46" applyNumberFormat="0" applyAlignment="0" applyProtection="0">
      <alignment vertical="center"/>
    </xf>
    <xf numFmtId="0" fontId="27" fillId="13" borderId="48" applyNumberFormat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right" vertical="center" wrapText="1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right" vertical="center" wrapText="1"/>
    </xf>
    <xf numFmtId="0" fontId="3" fillId="6" borderId="12" xfId="0" applyFont="1" applyFill="1" applyBorder="1" applyAlignment="1">
      <alignment horizontal="right" vertical="center" wrapText="1"/>
    </xf>
    <xf numFmtId="0" fontId="3" fillId="6" borderId="17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178" fontId="3" fillId="9" borderId="27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vertical="center"/>
    </xf>
    <xf numFmtId="0" fontId="12" fillId="6" borderId="30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0" fontId="8" fillId="6" borderId="29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left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vertical="center" wrapText="1"/>
    </xf>
    <xf numFmtId="0" fontId="10" fillId="5" borderId="39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会议综合表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43"/>
  <sheetViews>
    <sheetView tabSelected="1" zoomScale="130" zoomScaleNormal="130" topLeftCell="B29" workbookViewId="0">
      <selection activeCell="H37" sqref="H37:M37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7.6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12"/>
      <c r="M1" s="78"/>
    </row>
    <row r="2" s="1" customFormat="1" spans="1:13">
      <c r="A2" s="9"/>
      <c r="B2" s="9"/>
      <c r="C2" s="10"/>
      <c r="D2" s="11"/>
      <c r="H2" s="12"/>
      <c r="M2" s="78"/>
    </row>
    <row r="3" s="1" customFormat="1" ht="51" customHeight="1" spans="1:13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79"/>
    </row>
    <row r="4" s="2" customFormat="1" ht="17.25" customHeight="1" spans="1:13">
      <c r="A4" s="14" t="s">
        <v>1</v>
      </c>
      <c r="B4" s="14"/>
      <c r="C4" s="15"/>
      <c r="H4" s="14" t="s">
        <v>2</v>
      </c>
      <c r="I4" s="2" t="s">
        <v>3</v>
      </c>
      <c r="K4" s="14"/>
      <c r="M4" s="80"/>
    </row>
    <row r="5" s="2" customFormat="1" ht="17.25" customHeight="1" spans="1:13">
      <c r="A5" s="14" t="s">
        <v>4</v>
      </c>
      <c r="B5" s="14"/>
      <c r="C5" s="16"/>
      <c r="H5" s="14" t="s">
        <v>5</v>
      </c>
      <c r="I5" s="2" t="s">
        <v>6</v>
      </c>
      <c r="K5" s="14"/>
      <c r="M5" s="80"/>
    </row>
    <row r="6" s="2" customFormat="1" ht="17.25" customHeight="1" spans="1:13">
      <c r="A6" s="14" t="s">
        <v>7</v>
      </c>
      <c r="B6" s="14"/>
      <c r="C6" s="17"/>
      <c r="H6" s="14" t="s">
        <v>8</v>
      </c>
      <c r="I6" s="2" t="s">
        <v>9</v>
      </c>
      <c r="K6" s="14"/>
      <c r="M6" s="80"/>
    </row>
    <row r="7" s="2" customFormat="1" ht="17.25" customHeight="1" spans="1:13">
      <c r="A7" s="14" t="s">
        <v>10</v>
      </c>
      <c r="B7" s="14"/>
      <c r="C7" s="17"/>
      <c r="H7" s="18" t="s">
        <v>11</v>
      </c>
      <c r="I7" s="2" t="s">
        <v>12</v>
      </c>
      <c r="K7" s="14"/>
      <c r="M7" s="80"/>
    </row>
    <row r="8" s="3" customFormat="1" ht="12.15" spans="3:13">
      <c r="C8" s="19"/>
      <c r="D8" s="20"/>
      <c r="E8" s="20"/>
      <c r="F8" s="20"/>
      <c r="G8" s="20"/>
      <c r="H8" s="20"/>
      <c r="M8" s="19"/>
    </row>
    <row r="9" s="4" customFormat="1" ht="27.75" customHeight="1" spans="1:13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3" t="s">
        <v>19</v>
      </c>
      <c r="I9" s="23" t="s">
        <v>15</v>
      </c>
      <c r="J9" s="23" t="s">
        <v>16</v>
      </c>
      <c r="K9" s="23" t="s">
        <v>17</v>
      </c>
      <c r="L9" s="23" t="s">
        <v>20</v>
      </c>
      <c r="M9" s="81" t="s">
        <v>21</v>
      </c>
    </row>
    <row r="10" s="4" customFormat="1" ht="21" customHeight="1" spans="1:13">
      <c r="A10" s="25" t="s">
        <v>22</v>
      </c>
      <c r="B10" s="26"/>
      <c r="C10" s="26"/>
      <c r="D10" s="26"/>
      <c r="E10" s="26"/>
      <c r="F10" s="26"/>
      <c r="G10" s="27"/>
      <c r="H10" s="25"/>
      <c r="I10" s="26"/>
      <c r="J10" s="26"/>
      <c r="K10" s="26"/>
      <c r="L10" s="26"/>
      <c r="M10" s="82"/>
    </row>
    <row r="11" s="3" customFormat="1" ht="21" customHeight="1" spans="1:13">
      <c r="A11" s="28" t="s">
        <v>23</v>
      </c>
      <c r="B11" s="28" t="s">
        <v>24</v>
      </c>
      <c r="C11" s="29" t="s">
        <v>25</v>
      </c>
      <c r="D11" s="30">
        <v>1000</v>
      </c>
      <c r="E11" s="30">
        <v>1</v>
      </c>
      <c r="F11" s="30">
        <v>1</v>
      </c>
      <c r="G11" s="31">
        <f t="shared" ref="G11:G13" si="0">D11*E11*F11</f>
        <v>1000</v>
      </c>
      <c r="H11" s="30">
        <f>I11*J11</f>
        <v>833</v>
      </c>
      <c r="I11" s="30">
        <v>833</v>
      </c>
      <c r="J11" s="30">
        <v>1</v>
      </c>
      <c r="K11" s="30">
        <v>1</v>
      </c>
      <c r="L11" s="83">
        <f t="shared" ref="L11:L13" si="1">G11-H11</f>
        <v>167</v>
      </c>
      <c r="M11" s="84"/>
    </row>
    <row r="12" s="3" customFormat="1" ht="21" customHeight="1" spans="1:13">
      <c r="A12" s="28" t="s">
        <v>26</v>
      </c>
      <c r="B12" s="28" t="s">
        <v>27</v>
      </c>
      <c r="C12" s="29" t="s">
        <v>28</v>
      </c>
      <c r="D12" s="30">
        <v>6000</v>
      </c>
      <c r="E12" s="30">
        <v>1</v>
      </c>
      <c r="F12" s="30">
        <v>1</v>
      </c>
      <c r="G12" s="31">
        <f t="shared" si="0"/>
        <v>6000</v>
      </c>
      <c r="H12" s="30">
        <f>I12*J12</f>
        <v>6808</v>
      </c>
      <c r="I12" s="30">
        <v>6808</v>
      </c>
      <c r="J12" s="30">
        <v>1</v>
      </c>
      <c r="K12" s="30">
        <v>1</v>
      </c>
      <c r="L12" s="83">
        <f t="shared" si="1"/>
        <v>-808</v>
      </c>
      <c r="M12" s="84"/>
    </row>
    <row r="13" s="3" customFormat="1" ht="21" customHeight="1" spans="1:13">
      <c r="A13" s="28" t="s">
        <v>26</v>
      </c>
      <c r="B13" s="28" t="s">
        <v>29</v>
      </c>
      <c r="C13" s="29" t="s">
        <v>28</v>
      </c>
      <c r="D13" s="30">
        <v>0</v>
      </c>
      <c r="E13" s="30">
        <v>0</v>
      </c>
      <c r="F13" s="30">
        <v>0</v>
      </c>
      <c r="G13" s="31">
        <v>0</v>
      </c>
      <c r="H13" s="30">
        <f>J13*I13</f>
        <v>3600</v>
      </c>
      <c r="I13" s="30">
        <v>900</v>
      </c>
      <c r="J13" s="30">
        <v>4</v>
      </c>
      <c r="K13" s="30">
        <v>1</v>
      </c>
      <c r="L13" s="83">
        <f t="shared" si="1"/>
        <v>-3600</v>
      </c>
      <c r="M13" s="85" t="s">
        <v>30</v>
      </c>
    </row>
    <row r="14" s="3" customFormat="1" ht="21" customHeight="1" spans="1:13">
      <c r="A14" s="32" t="s">
        <v>31</v>
      </c>
      <c r="B14" s="33"/>
      <c r="C14" s="33"/>
      <c r="D14" s="33"/>
      <c r="E14" s="33"/>
      <c r="F14" s="34"/>
      <c r="G14" s="35">
        <f>SUM(G11:G12)</f>
        <v>7000</v>
      </c>
      <c r="H14" s="36">
        <f>H11+H12+H13</f>
        <v>11241</v>
      </c>
      <c r="I14" s="86"/>
      <c r="J14" s="87"/>
      <c r="K14" s="87"/>
      <c r="L14" s="88"/>
      <c r="M14" s="89"/>
    </row>
    <row r="15" s="3" customFormat="1" ht="18" customHeight="1" spans="1:13">
      <c r="A15" s="25" t="s">
        <v>32</v>
      </c>
      <c r="B15" s="26"/>
      <c r="C15" s="26"/>
      <c r="D15" s="26"/>
      <c r="E15" s="26"/>
      <c r="F15" s="26"/>
      <c r="G15" s="27"/>
      <c r="H15" s="37" t="s">
        <v>33</v>
      </c>
      <c r="I15" s="90"/>
      <c r="J15" s="90"/>
      <c r="K15" s="90"/>
      <c r="L15" s="90"/>
      <c r="M15" s="91"/>
    </row>
    <row r="16" s="3" customFormat="1" ht="29" customHeight="1" spans="1:13">
      <c r="A16" s="38" t="s">
        <v>34</v>
      </c>
      <c r="B16" s="39"/>
      <c r="C16" s="28" t="s">
        <v>28</v>
      </c>
      <c r="D16" s="30">
        <v>400</v>
      </c>
      <c r="E16" s="30">
        <v>1</v>
      </c>
      <c r="F16" s="30">
        <v>1</v>
      </c>
      <c r="G16" s="40">
        <f>F16*E16*D16</f>
        <v>400</v>
      </c>
      <c r="H16" s="30">
        <v>600</v>
      </c>
      <c r="I16" s="46">
        <v>600</v>
      </c>
      <c r="J16" s="46">
        <v>1</v>
      </c>
      <c r="K16" s="46">
        <v>1</v>
      </c>
      <c r="L16" s="46">
        <f>G16-H16</f>
        <v>-200</v>
      </c>
      <c r="M16" s="92" t="s">
        <v>35</v>
      </c>
    </row>
    <row r="17" s="3" customFormat="1" ht="17.25" customHeight="1" spans="1:13">
      <c r="A17" s="41" t="s">
        <v>36</v>
      </c>
      <c r="B17" s="42"/>
      <c r="C17" s="42"/>
      <c r="D17" s="42"/>
      <c r="E17" s="42"/>
      <c r="F17" s="42"/>
      <c r="G17" s="43">
        <f>SUM(G16:G16)</f>
        <v>400</v>
      </c>
      <c r="H17" s="44">
        <f>SUM(H16)</f>
        <v>600</v>
      </c>
      <c r="I17" s="93"/>
      <c r="J17" s="94"/>
      <c r="K17" s="94"/>
      <c r="L17" s="94"/>
      <c r="M17" s="95"/>
    </row>
    <row r="18" s="4" customFormat="1" ht="17.25" customHeight="1" spans="1:13">
      <c r="A18" s="25" t="s">
        <v>37</v>
      </c>
      <c r="B18" s="26"/>
      <c r="C18" s="26"/>
      <c r="D18" s="26"/>
      <c r="E18" s="26"/>
      <c r="F18" s="26"/>
      <c r="G18" s="26"/>
      <c r="H18" s="25"/>
      <c r="I18" s="26"/>
      <c r="J18" s="26"/>
      <c r="K18" s="26"/>
      <c r="L18" s="26"/>
      <c r="M18" s="82"/>
    </row>
    <row r="19" s="3" customFormat="1" ht="17.25" customHeight="1" spans="1:13">
      <c r="A19" s="45" t="s">
        <v>38</v>
      </c>
      <c r="B19" s="45" t="s">
        <v>39</v>
      </c>
      <c r="C19" s="45" t="s">
        <v>28</v>
      </c>
      <c r="D19" s="46">
        <v>200</v>
      </c>
      <c r="E19" s="30">
        <v>4</v>
      </c>
      <c r="F19" s="30">
        <v>1</v>
      </c>
      <c r="G19" s="40">
        <f t="shared" ref="G19:G35" si="2">F19*E19*D19</f>
        <v>800</v>
      </c>
      <c r="H19" s="47">
        <f t="shared" ref="H19:H30" si="3">J19*I19</f>
        <v>400</v>
      </c>
      <c r="I19" s="46">
        <v>200</v>
      </c>
      <c r="J19" s="30">
        <v>2</v>
      </c>
      <c r="K19" s="30">
        <v>1</v>
      </c>
      <c r="L19" s="30">
        <f>G19-H19</f>
        <v>400</v>
      </c>
      <c r="M19" s="96"/>
    </row>
    <row r="20" s="3" customFormat="1" ht="15.75" customHeight="1" spans="1:13">
      <c r="A20" s="45" t="s">
        <v>40</v>
      </c>
      <c r="B20" s="45" t="s">
        <v>41</v>
      </c>
      <c r="C20" s="45" t="s">
        <v>28</v>
      </c>
      <c r="D20" s="30">
        <v>200</v>
      </c>
      <c r="E20" s="30">
        <v>1</v>
      </c>
      <c r="F20" s="30">
        <v>1</v>
      </c>
      <c r="G20" s="40">
        <f t="shared" si="2"/>
        <v>200</v>
      </c>
      <c r="H20" s="47">
        <f t="shared" si="3"/>
        <v>200</v>
      </c>
      <c r="I20" s="46">
        <v>200</v>
      </c>
      <c r="J20" s="30">
        <v>1</v>
      </c>
      <c r="K20" s="30">
        <v>1</v>
      </c>
      <c r="L20" s="30">
        <f>G20-H20</f>
        <v>0</v>
      </c>
      <c r="M20" s="96"/>
    </row>
    <row r="21" s="5" customFormat="1" ht="17.25" customHeight="1" spans="1:13">
      <c r="A21" s="45" t="s">
        <v>42</v>
      </c>
      <c r="B21" s="45" t="s">
        <v>43</v>
      </c>
      <c r="C21" s="45" t="s">
        <v>28</v>
      </c>
      <c r="D21" s="30">
        <v>5</v>
      </c>
      <c r="E21" s="30">
        <v>25</v>
      </c>
      <c r="F21" s="30">
        <v>1</v>
      </c>
      <c r="G21" s="40">
        <f t="shared" si="2"/>
        <v>125</v>
      </c>
      <c r="H21" s="47">
        <f t="shared" si="3"/>
        <v>48</v>
      </c>
      <c r="I21" s="30">
        <v>1.2</v>
      </c>
      <c r="J21" s="30">
        <v>40</v>
      </c>
      <c r="K21" s="30">
        <v>1</v>
      </c>
      <c r="L21" s="30">
        <f>G21-H21</f>
        <v>77</v>
      </c>
      <c r="M21" s="96"/>
    </row>
    <row r="22" s="5" customFormat="1" ht="17.25" customHeight="1" spans="1:13">
      <c r="A22" s="48" t="s">
        <v>44</v>
      </c>
      <c r="B22" s="45" t="s">
        <v>45</v>
      </c>
      <c r="C22" s="45" t="s">
        <v>28</v>
      </c>
      <c r="D22" s="46">
        <v>1.2</v>
      </c>
      <c r="E22" s="30">
        <v>2</v>
      </c>
      <c r="F22" s="30">
        <v>40</v>
      </c>
      <c r="G22" s="40">
        <f t="shared" si="2"/>
        <v>96</v>
      </c>
      <c r="H22" s="47">
        <f t="shared" si="3"/>
        <v>426</v>
      </c>
      <c r="I22" s="30">
        <v>1.2</v>
      </c>
      <c r="J22" s="30">
        <v>355</v>
      </c>
      <c r="K22" s="30">
        <v>1</v>
      </c>
      <c r="L22" s="30">
        <f>G22-H22</f>
        <v>-330</v>
      </c>
      <c r="M22" s="96"/>
    </row>
    <row r="23" s="5" customFormat="1" ht="17.25" customHeight="1" spans="1:13">
      <c r="A23" s="48" t="s">
        <v>46</v>
      </c>
      <c r="B23" s="49" t="s">
        <v>47</v>
      </c>
      <c r="C23" s="45" t="s">
        <v>28</v>
      </c>
      <c r="D23" s="46">
        <v>8</v>
      </c>
      <c r="E23" s="30">
        <v>15</v>
      </c>
      <c r="F23" s="30">
        <v>1</v>
      </c>
      <c r="G23" s="40">
        <f t="shared" si="2"/>
        <v>120</v>
      </c>
      <c r="H23" s="47">
        <f t="shared" si="3"/>
        <v>200</v>
      </c>
      <c r="I23" s="30">
        <v>8</v>
      </c>
      <c r="J23" s="30">
        <v>25</v>
      </c>
      <c r="K23" s="30">
        <v>1</v>
      </c>
      <c r="L23" s="30">
        <f>G23-H23</f>
        <v>-80</v>
      </c>
      <c r="M23" s="96"/>
    </row>
    <row r="24" s="3" customFormat="1" ht="17.25" customHeight="1" spans="1:13">
      <c r="A24" s="45" t="s">
        <v>48</v>
      </c>
      <c r="B24" s="49" t="s">
        <v>49</v>
      </c>
      <c r="C24" s="45" t="s">
        <v>28</v>
      </c>
      <c r="D24" s="30">
        <v>120</v>
      </c>
      <c r="E24" s="30">
        <v>10</v>
      </c>
      <c r="F24" s="30">
        <v>1</v>
      </c>
      <c r="G24" s="40">
        <f t="shared" si="2"/>
        <v>1200</v>
      </c>
      <c r="H24" s="47">
        <f t="shared" si="3"/>
        <v>1320</v>
      </c>
      <c r="I24" s="46">
        <v>120</v>
      </c>
      <c r="J24" s="30">
        <v>11</v>
      </c>
      <c r="K24" s="30">
        <v>1</v>
      </c>
      <c r="L24" s="30">
        <f t="shared" ref="L24:L35" si="4">G24-H24</f>
        <v>-120</v>
      </c>
      <c r="M24" s="97"/>
    </row>
    <row r="25" s="3" customFormat="1" ht="17.25" customHeight="1" spans="1:13">
      <c r="A25" s="45" t="s">
        <v>50</v>
      </c>
      <c r="B25" s="49" t="s">
        <v>51</v>
      </c>
      <c r="C25" s="45" t="s">
        <v>28</v>
      </c>
      <c r="D25" s="30">
        <v>0</v>
      </c>
      <c r="E25" s="30">
        <v>0</v>
      </c>
      <c r="F25" s="30">
        <v>0</v>
      </c>
      <c r="G25" s="40">
        <v>0</v>
      </c>
      <c r="H25" s="47">
        <f t="shared" si="3"/>
        <v>36</v>
      </c>
      <c r="I25" s="30">
        <v>1.2</v>
      </c>
      <c r="J25" s="30">
        <v>30</v>
      </c>
      <c r="K25" s="30">
        <v>1</v>
      </c>
      <c r="L25" s="30">
        <f t="shared" si="4"/>
        <v>-36</v>
      </c>
      <c r="M25" s="97" t="s">
        <v>52</v>
      </c>
    </row>
    <row r="26" s="3" customFormat="1" ht="17.25" customHeight="1" spans="1:13">
      <c r="A26" s="45" t="s">
        <v>53</v>
      </c>
      <c r="B26" s="49" t="s">
        <v>51</v>
      </c>
      <c r="C26" s="45" t="s">
        <v>28</v>
      </c>
      <c r="D26" s="30">
        <v>0</v>
      </c>
      <c r="E26" s="30">
        <v>0</v>
      </c>
      <c r="F26" s="30">
        <v>0</v>
      </c>
      <c r="G26" s="40">
        <v>0</v>
      </c>
      <c r="H26" s="47">
        <f t="shared" si="3"/>
        <v>24</v>
      </c>
      <c r="I26" s="30">
        <v>1.2</v>
      </c>
      <c r="J26" s="30">
        <v>20</v>
      </c>
      <c r="K26" s="30">
        <v>1</v>
      </c>
      <c r="L26" s="30">
        <f t="shared" si="4"/>
        <v>-24</v>
      </c>
      <c r="M26" s="97" t="s">
        <v>52</v>
      </c>
    </row>
    <row r="27" s="3" customFormat="1" ht="17.25" customHeight="1" spans="1:13">
      <c r="A27" s="48" t="s">
        <v>54</v>
      </c>
      <c r="B27" s="49" t="s">
        <v>51</v>
      </c>
      <c r="C27" s="45" t="s">
        <v>28</v>
      </c>
      <c r="D27" s="30">
        <v>0</v>
      </c>
      <c r="E27" s="30">
        <v>0</v>
      </c>
      <c r="F27" s="30">
        <v>0</v>
      </c>
      <c r="G27" s="40">
        <f t="shared" si="2"/>
        <v>0</v>
      </c>
      <c r="H27" s="47">
        <f t="shared" si="3"/>
        <v>6</v>
      </c>
      <c r="I27" s="30">
        <v>1.2</v>
      </c>
      <c r="J27" s="30">
        <v>5</v>
      </c>
      <c r="K27" s="30">
        <v>1</v>
      </c>
      <c r="L27" s="30">
        <f t="shared" si="4"/>
        <v>-6</v>
      </c>
      <c r="M27" s="97" t="s">
        <v>52</v>
      </c>
    </row>
    <row r="28" s="3" customFormat="1" ht="17.25" customHeight="1" spans="1:13">
      <c r="A28" s="48" t="s">
        <v>55</v>
      </c>
      <c r="B28" s="49" t="s">
        <v>51</v>
      </c>
      <c r="C28" s="45" t="s">
        <v>28</v>
      </c>
      <c r="D28" s="30">
        <v>0</v>
      </c>
      <c r="E28" s="30">
        <v>0</v>
      </c>
      <c r="F28" s="30">
        <v>0</v>
      </c>
      <c r="G28" s="40">
        <f t="shared" si="2"/>
        <v>0</v>
      </c>
      <c r="H28" s="47">
        <f t="shared" si="3"/>
        <v>24</v>
      </c>
      <c r="I28" s="30">
        <v>1.2</v>
      </c>
      <c r="J28" s="30">
        <v>20</v>
      </c>
      <c r="K28" s="30">
        <v>1</v>
      </c>
      <c r="L28" s="30">
        <f t="shared" si="4"/>
        <v>-24</v>
      </c>
      <c r="M28" s="97" t="s">
        <v>52</v>
      </c>
    </row>
    <row r="29" s="3" customFormat="1" ht="17.25" customHeight="1" spans="1:13">
      <c r="A29" s="45" t="s">
        <v>56</v>
      </c>
      <c r="B29" s="49" t="s">
        <v>51</v>
      </c>
      <c r="C29" s="45" t="s">
        <v>28</v>
      </c>
      <c r="D29" s="30">
        <v>0</v>
      </c>
      <c r="E29" s="30">
        <v>0</v>
      </c>
      <c r="F29" s="30">
        <v>0</v>
      </c>
      <c r="G29" s="40">
        <f t="shared" si="2"/>
        <v>0</v>
      </c>
      <c r="H29" s="47">
        <f t="shared" si="3"/>
        <v>24</v>
      </c>
      <c r="I29" s="30">
        <v>1.2</v>
      </c>
      <c r="J29" s="30">
        <v>20</v>
      </c>
      <c r="K29" s="30">
        <v>1</v>
      </c>
      <c r="L29" s="30">
        <f t="shared" si="4"/>
        <v>-24</v>
      </c>
      <c r="M29" s="97" t="s">
        <v>52</v>
      </c>
    </row>
    <row r="30" s="3" customFormat="1" ht="17.25" customHeight="1" spans="1:13">
      <c r="A30" s="45" t="s">
        <v>57</v>
      </c>
      <c r="B30" s="49"/>
      <c r="C30" s="45" t="s">
        <v>28</v>
      </c>
      <c r="D30" s="30">
        <v>0</v>
      </c>
      <c r="E30" s="30">
        <v>0</v>
      </c>
      <c r="F30" s="30">
        <v>0</v>
      </c>
      <c r="G30" s="40">
        <f t="shared" si="2"/>
        <v>0</v>
      </c>
      <c r="H30" s="47">
        <f t="shared" si="3"/>
        <v>32</v>
      </c>
      <c r="I30" s="98">
        <v>32</v>
      </c>
      <c r="J30" s="99">
        <v>1</v>
      </c>
      <c r="K30" s="30">
        <v>1</v>
      </c>
      <c r="L30" s="30">
        <f t="shared" si="4"/>
        <v>-32</v>
      </c>
      <c r="M30" s="97" t="s">
        <v>52</v>
      </c>
    </row>
    <row r="31" s="3" customFormat="1" ht="17.25" customHeight="1" spans="1:13">
      <c r="A31" s="45" t="s">
        <v>58</v>
      </c>
      <c r="B31" s="49"/>
      <c r="C31" s="45" t="s">
        <v>28</v>
      </c>
      <c r="D31" s="30">
        <v>0</v>
      </c>
      <c r="E31" s="30">
        <v>0</v>
      </c>
      <c r="F31" s="30">
        <v>0</v>
      </c>
      <c r="G31" s="40">
        <f t="shared" si="2"/>
        <v>0</v>
      </c>
      <c r="H31" s="47">
        <v>86.5</v>
      </c>
      <c r="I31" s="46">
        <v>86.5</v>
      </c>
      <c r="J31" s="99">
        <v>1</v>
      </c>
      <c r="K31" s="30">
        <v>1</v>
      </c>
      <c r="L31" s="30">
        <f t="shared" si="4"/>
        <v>-86.5</v>
      </c>
      <c r="M31" s="97" t="s">
        <v>52</v>
      </c>
    </row>
    <row r="32" s="3" customFormat="1" ht="17.25" customHeight="1" spans="1:13">
      <c r="A32" s="45" t="s">
        <v>59</v>
      </c>
      <c r="B32" s="49"/>
      <c r="C32" s="45" t="s">
        <v>28</v>
      </c>
      <c r="D32" s="30">
        <v>0</v>
      </c>
      <c r="E32" s="30">
        <v>0</v>
      </c>
      <c r="F32" s="30">
        <v>0</v>
      </c>
      <c r="G32" s="40">
        <f t="shared" si="2"/>
        <v>0</v>
      </c>
      <c r="H32" s="46">
        <v>99.77</v>
      </c>
      <c r="I32" s="46">
        <v>99.77</v>
      </c>
      <c r="J32" s="99">
        <v>1</v>
      </c>
      <c r="K32" s="30">
        <v>1</v>
      </c>
      <c r="L32" s="30">
        <f t="shared" si="4"/>
        <v>-99.77</v>
      </c>
      <c r="M32" s="97" t="s">
        <v>52</v>
      </c>
    </row>
    <row r="33" s="3" customFormat="1" ht="17.25" customHeight="1" spans="1:13">
      <c r="A33" s="48" t="s">
        <v>60</v>
      </c>
      <c r="B33" s="49"/>
      <c r="C33" s="45" t="s">
        <v>28</v>
      </c>
      <c r="D33" s="30">
        <v>0</v>
      </c>
      <c r="E33" s="30">
        <v>0</v>
      </c>
      <c r="F33" s="30">
        <v>0</v>
      </c>
      <c r="G33" s="40">
        <f t="shared" si="2"/>
        <v>0</v>
      </c>
      <c r="H33" s="46">
        <v>170.1</v>
      </c>
      <c r="I33" s="98">
        <v>170.1</v>
      </c>
      <c r="J33" s="99">
        <v>1</v>
      </c>
      <c r="K33" s="30">
        <v>1</v>
      </c>
      <c r="L33" s="98">
        <f t="shared" si="4"/>
        <v>-170.1</v>
      </c>
      <c r="M33" s="97" t="s">
        <v>52</v>
      </c>
    </row>
    <row r="34" s="3" customFormat="1" ht="17.25" customHeight="1" spans="1:13">
      <c r="A34" s="45" t="s">
        <v>61</v>
      </c>
      <c r="B34" s="49"/>
      <c r="C34" s="45" t="s">
        <v>28</v>
      </c>
      <c r="D34" s="30">
        <v>0</v>
      </c>
      <c r="E34" s="30">
        <v>0</v>
      </c>
      <c r="F34" s="30">
        <v>0</v>
      </c>
      <c r="G34" s="40">
        <f t="shared" si="2"/>
        <v>0</v>
      </c>
      <c r="H34" s="46">
        <v>70</v>
      </c>
      <c r="I34" s="100">
        <v>70</v>
      </c>
      <c r="J34" s="101">
        <v>1</v>
      </c>
      <c r="K34" s="101">
        <v>1</v>
      </c>
      <c r="L34" s="100">
        <f t="shared" si="4"/>
        <v>-70</v>
      </c>
      <c r="M34" s="102" t="s">
        <v>52</v>
      </c>
    </row>
    <row r="35" s="3" customFormat="1" ht="17.25" customHeight="1" spans="1:13">
      <c r="A35" s="50" t="s">
        <v>62</v>
      </c>
      <c r="B35" s="51"/>
      <c r="C35" s="51"/>
      <c r="D35" s="51"/>
      <c r="E35" s="51"/>
      <c r="F35" s="51"/>
      <c r="G35" s="52">
        <f>SUM(G19:G33)</f>
        <v>2541</v>
      </c>
      <c r="H35" s="53">
        <f>SUM(H19:H34)</f>
        <v>3166.37</v>
      </c>
      <c r="I35" s="103"/>
      <c r="J35" s="104"/>
      <c r="K35" s="104"/>
      <c r="L35" s="104"/>
      <c r="M35" s="105"/>
    </row>
    <row r="36" s="5" customFormat="1" ht="17.25" customHeight="1" spans="1:13">
      <c r="A36" s="50" t="s">
        <v>63</v>
      </c>
      <c r="B36" s="51"/>
      <c r="C36" s="51"/>
      <c r="D36" s="51"/>
      <c r="E36" s="51"/>
      <c r="F36" s="51"/>
      <c r="G36" s="52">
        <f>G35+G17+G14</f>
        <v>9941</v>
      </c>
      <c r="H36" s="30">
        <f>H14+H17+H35</f>
        <v>15007.37</v>
      </c>
      <c r="I36" s="30"/>
      <c r="J36" s="30"/>
      <c r="K36" s="30"/>
      <c r="L36" s="30"/>
      <c r="M36" s="85"/>
    </row>
    <row r="37" s="5" customFormat="1" ht="17.25" customHeight="1" spans="1:13">
      <c r="A37" s="25" t="s">
        <v>64</v>
      </c>
      <c r="B37" s="26"/>
      <c r="C37" s="26"/>
      <c r="D37" s="26"/>
      <c r="E37" s="26"/>
      <c r="F37" s="26"/>
      <c r="G37" s="27"/>
      <c r="H37" s="25"/>
      <c r="I37" s="26"/>
      <c r="J37" s="26"/>
      <c r="K37" s="26"/>
      <c r="L37" s="26"/>
      <c r="M37" s="82"/>
    </row>
    <row r="38" s="5" customFormat="1" ht="17.25" customHeight="1" spans="1:13">
      <c r="A38" s="54" t="s">
        <v>65</v>
      </c>
      <c r="B38" s="55"/>
      <c r="C38" s="56">
        <v>0.06</v>
      </c>
      <c r="D38" s="57"/>
      <c r="E38" s="57"/>
      <c r="F38" s="58"/>
      <c r="G38" s="59">
        <f>G36*C38</f>
        <v>596.46</v>
      </c>
      <c r="H38" s="60">
        <f>H36*C38</f>
        <v>900.4422</v>
      </c>
      <c r="I38" s="2"/>
      <c r="J38" s="2"/>
      <c r="K38" s="2"/>
      <c r="L38" s="2"/>
      <c r="M38" s="106"/>
    </row>
    <row r="39" s="5" customFormat="1" ht="17.25" customHeight="1" spans="1:13">
      <c r="A39" s="61" t="s">
        <v>66</v>
      </c>
      <c r="B39" s="33"/>
      <c r="C39" s="33"/>
      <c r="D39" s="33"/>
      <c r="E39" s="33"/>
      <c r="F39" s="34"/>
      <c r="G39" s="35">
        <f>G36+G38</f>
        <v>10537.46</v>
      </c>
      <c r="H39" s="62">
        <f>H36+H38</f>
        <v>15907.8122</v>
      </c>
      <c r="I39" s="107"/>
      <c r="J39" s="107"/>
      <c r="K39" s="107"/>
      <c r="L39" s="107"/>
      <c r="M39" s="108"/>
    </row>
    <row r="40" s="5" customFormat="1" ht="17.25" customHeight="1" spans="1:13">
      <c r="A40" s="63" t="s">
        <v>67</v>
      </c>
      <c r="B40" s="64"/>
      <c r="C40" s="64"/>
      <c r="D40" s="64"/>
      <c r="E40" s="64"/>
      <c r="F40" s="64"/>
      <c r="G40" s="65"/>
      <c r="H40" s="63"/>
      <c r="I40" s="64"/>
      <c r="J40" s="64"/>
      <c r="K40" s="64"/>
      <c r="L40" s="64"/>
      <c r="M40" s="109"/>
    </row>
    <row r="41" s="3" customFormat="1" ht="17.25" customHeight="1" spans="1:13">
      <c r="A41" s="66" t="s">
        <v>68</v>
      </c>
      <c r="B41" s="67"/>
      <c r="C41" s="68">
        <v>0.06</v>
      </c>
      <c r="D41" s="69"/>
      <c r="E41" s="69"/>
      <c r="F41" s="70"/>
      <c r="G41" s="71">
        <f>G39*C41</f>
        <v>632.2476</v>
      </c>
      <c r="H41" s="72">
        <f>H39*0.06</f>
        <v>954.468732</v>
      </c>
      <c r="I41" s="110"/>
      <c r="J41" s="110"/>
      <c r="K41" s="110"/>
      <c r="L41" s="110"/>
      <c r="M41" s="111"/>
    </row>
    <row r="42" s="3" customFormat="1" ht="17.25" customHeight="1" spans="1:13">
      <c r="A42" s="73" t="s">
        <v>69</v>
      </c>
      <c r="B42" s="74"/>
      <c r="C42" s="74"/>
      <c r="D42" s="74"/>
      <c r="E42" s="74"/>
      <c r="F42" s="74"/>
      <c r="G42" s="75">
        <f>G39+G41</f>
        <v>11169.7076</v>
      </c>
      <c r="H42" s="75">
        <f>H39+H41</f>
        <v>16862.280932</v>
      </c>
      <c r="I42" s="112"/>
      <c r="J42" s="112"/>
      <c r="K42" s="112"/>
      <c r="L42" s="112"/>
      <c r="M42" s="113"/>
    </row>
    <row r="43" s="4" customFormat="1" ht="17.25" customHeight="1" spans="1:13">
      <c r="A43" s="76" t="s">
        <v>70</v>
      </c>
      <c r="B43" s="77"/>
      <c r="C43" s="77"/>
      <c r="D43" s="77"/>
      <c r="E43" s="77"/>
      <c r="F43" s="77"/>
      <c r="G43" s="75">
        <f>G42/25</f>
        <v>446.788304</v>
      </c>
      <c r="H43" s="75">
        <f>H42/25</f>
        <v>674.49123728</v>
      </c>
      <c r="I43" s="112"/>
      <c r="J43" s="112"/>
      <c r="K43" s="112"/>
      <c r="L43" s="114"/>
      <c r="M43" s="113"/>
    </row>
  </sheetData>
  <mergeCells count="28">
    <mergeCell ref="A3:M3"/>
    <mergeCell ref="A5:B5"/>
    <mergeCell ref="A6:B6"/>
    <mergeCell ref="A7:B7"/>
    <mergeCell ref="A9:B9"/>
    <mergeCell ref="A10:G10"/>
    <mergeCell ref="H10:M10"/>
    <mergeCell ref="A14:F14"/>
    <mergeCell ref="A15:G15"/>
    <mergeCell ref="H15:M15"/>
    <mergeCell ref="A17:F17"/>
    <mergeCell ref="I17:M17"/>
    <mergeCell ref="A18:G18"/>
    <mergeCell ref="H18:M18"/>
    <mergeCell ref="A35:F35"/>
    <mergeCell ref="A36:F36"/>
    <mergeCell ref="A37:G37"/>
    <mergeCell ref="H37:M37"/>
    <mergeCell ref="A38:B38"/>
    <mergeCell ref="C38:F38"/>
    <mergeCell ref="A39:F39"/>
    <mergeCell ref="A40:G40"/>
    <mergeCell ref="H40:M40"/>
    <mergeCell ref="A41:B41"/>
    <mergeCell ref="C41:F41"/>
    <mergeCell ref="I41:M41"/>
    <mergeCell ref="A42:F42"/>
    <mergeCell ref="A43:F4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晴空一鹤</cp:lastModifiedBy>
  <dcterms:created xsi:type="dcterms:W3CDTF">2005-03-26T15:37:00Z</dcterms:created>
  <cp:lastPrinted>2020-07-01T09:21:00Z</cp:lastPrinted>
  <dcterms:modified xsi:type="dcterms:W3CDTF">2023-12-06T03:45:57Z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9E3D894F5B144D32972C24BC1F4A4793_13</vt:lpwstr>
  </property>
  <property fmtid="{D5CDD505-2E9C-101B-9397-08002B2CF9AE}" pid="6" name="KSOProductBuildVer">
    <vt:lpwstr>2052-12.1.0.15712</vt:lpwstr>
  </property>
</Properties>
</file>