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报价单" sheetId="18" r:id="rId1"/>
    <sheet name="Sheet1" sheetId="19" r:id="rId2"/>
  </sheets>
  <definedNames>
    <definedName name="_xlnm.Print_Area" localSheetId="0">报价单!$A$1:$H$33</definedName>
    <definedName name="_xlnm.Print_Titles" localSheetId="0">报价单!$9:$9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<sst xmlns="http://schemas.openxmlformats.org/spreadsheetml/2006/main" count="74" uniqueCount="71">
  <si>
    <t>先声药业会务服务报价表</t>
  </si>
  <si>
    <t>项目名称：2024欧洲卒中年会ESOC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</si>
  <si>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</si>
  <si>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</si>
  <si>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活动时间：5月14日-5月18日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</si>
  <si>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</si>
  <si>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</si>
  <si>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活动地点：瑞士·巴塞尔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</si>
  <si>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</si>
  <si>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</si>
  <si>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拟参加人数：4+0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</si>
  <si>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</si>
  <si>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</si>
  <si>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</si>
  <si>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单价</t>
  </si>
  <si>
    <t>数量1</t>
  </si>
  <si>
    <t>数量2</t>
  </si>
  <si>
    <t>报价小计</t>
  </si>
  <si>
    <t>备注</t>
  </si>
  <si>
    <t>A. 主要费用-酒店</t>
  </si>
  <si>
    <t>住宿</t>
  </si>
  <si>
    <t>参考酒店：Holiday Inn Express &amp; Suites - Basel - Allschwil, 
费用预估，以实际结算为准
要求：距离会场车程15分钟内，3-4星</t>
  </si>
  <si>
    <t>5.14-5.18入住4晚4单间</t>
  </si>
  <si>
    <t xml:space="preserve"> 距离Messe Basel，5公里车程10分钟 ，标间大床含早餐</t>
  </si>
  <si>
    <t>酒店费用总计</t>
  </si>
  <si>
    <t>B. 主要费用-地接社</t>
  </si>
  <si>
    <t>机票</t>
  </si>
  <si>
    <t>5.14-5.18 北京-巴塞尔往返 经济舱</t>
  </si>
  <si>
    <t>费用预估，以实际出票价格为准</t>
  </si>
  <si>
    <t>请备注可定航班信息：
 1.  KL898    TU14MAY  PEKAMS DK1   1055 1720                 
 2.  KL1949  TU14MAY  AMSBSL DK1   2025 2140                  
 3.  KL1944  SA18MAY  BSLAMS DK1   1015 1145                     
 4.  KL897   SA18MAY  AMSPEK DK1   1600 0855+1</t>
  </si>
  <si>
    <t>5.14-5.18 上海-巴塞尔往返 经济舱</t>
  </si>
  <si>
    <t>请备注可定航班信息：
 1.  KL896   TU14MAY  PVGAMS DK1   1115 1905         
 2.  KL1949 TU14MAY  AMSBSL DK1   2025 2140                        
 3.  KL1944  SA18MAY  BSLAMS DK1   1015 1145                        
 4.  KL895    SA18MAY  AMSPVG DK1   1515 0925+1</t>
  </si>
  <si>
    <t>小交通</t>
  </si>
  <si>
    <t>接送机：商务车7-8座，5月14日接机，5月18日送机</t>
  </si>
  <si>
    <t>按单趟单价报价，趟数预估</t>
  </si>
  <si>
    <t>7-8座奔驰商务车</t>
  </si>
  <si>
    <t xml:space="preserve">包车：商务车7-8座，5.15-5.17
</t>
  </si>
  <si>
    <t>按全天租车报价</t>
  </si>
  <si>
    <t>7-8座奔驰商务车
5月15-17日，工作10小时，司机超时费用650元/小时</t>
  </si>
  <si>
    <t>用餐</t>
  </si>
  <si>
    <t>5.14-5.18用餐，按照80瑞郎餐标/餐4人5天午餐+晚餐预估</t>
  </si>
  <si>
    <t>结算以实际发生为准</t>
  </si>
  <si>
    <t>汇率按照2024.4.1.预估</t>
  </si>
  <si>
    <t>签证费</t>
  </si>
  <si>
    <t>加急签，3人北京1人上海，按无申根签预估</t>
  </si>
  <si>
    <t>费用预估，以实际发生为准结算</t>
  </si>
  <si>
    <t>会议注册</t>
  </si>
  <si>
    <t xml:space="preserve">注册费：https://eso-stroke.org/esoc2024/registration/
</t>
  </si>
  <si>
    <t>按照非会员注册费</t>
  </si>
  <si>
    <t>汇率按照2024.4.1.预估，官网 费用870瑞郎/人
2024年4月17日之前报名</t>
  </si>
  <si>
    <t>注册手续费（如有）
 2024年4月17日之前报名服务费</t>
  </si>
  <si>
    <t>服务费</t>
  </si>
  <si>
    <t>含当地垫付注册费收取5%税金及注册服务费</t>
  </si>
  <si>
    <t>地接</t>
  </si>
  <si>
    <t>方案一：司兼导</t>
  </si>
  <si>
    <t>除用车费用外，如有其他费用请列出</t>
  </si>
  <si>
    <t>司机用餐住宿补助</t>
  </si>
  <si>
    <t>方案二：单独安排上会人员</t>
  </si>
  <si>
    <t>上会人员费用5.14-5.18</t>
  </si>
  <si>
    <t>注：此费用为在方案一司兼导的费用基础上增加上会人员费用；
包含4.5天服务费（5月14日接机按半天核算费用）、一次往返交通补助，4天住宿用餐补助。
5月15日-5月18日全天，工作10小时，导游超时费用500元/小时</t>
  </si>
  <si>
    <t>保险</t>
  </si>
  <si>
    <t>人身意外险</t>
  </si>
  <si>
    <t>4人5天</t>
  </si>
  <si>
    <t>其他</t>
  </si>
  <si>
    <t>如有收费项，请列出</t>
  </si>
  <si>
    <t>费用合计</t>
  </si>
  <si>
    <t>E. 税</t>
  </si>
  <si>
    <t>增值税</t>
  </si>
  <si>
    <r>
      <rPr>
        <b/>
        <sz val="9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</si>
  <si>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 xml:space="preserve"> 地接社费用人均</t>
  </si>
  <si>
    <t>地接要求：负责协调车辆，提前到达地点进行接机、送机、酒店之间往返，解答老师们各种疑问，会中文，态度要好，若客户投诉，可更换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</si>
</sst>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2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24"/>
      <name val="微软雅黑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9"/>
      <color theme="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4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8" fillId="0" borderId="4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50" applyNumberFormat="0" applyAlignment="0" applyProtection="0">
      <alignment vertical="center"/>
    </xf>
    <xf numFmtId="0" fontId="20" fillId="10" borderId="51" applyNumberFormat="0" applyAlignment="0" applyProtection="0">
      <alignment vertical="center"/>
    </xf>
    <xf numFmtId="0" fontId="21" fillId="10" borderId="50" applyNumberFormat="0" applyAlignment="0" applyProtection="0">
      <alignment vertical="center"/>
    </xf>
    <xf numFmtId="0" fontId="22" fillId="11" borderId="52" applyNumberFormat="0" applyAlignment="0" applyProtection="0">
      <alignment vertical="center"/>
    </xf>
    <xf numFmtId="0" fontId="23" fillId="0" borderId="53" applyNumberFormat="0" applyFill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0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/>
    </xf>
    <xf numFmtId="9" fontId="2" fillId="2" borderId="16" xfId="0" applyNumberFormat="1" applyFont="1" applyFill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2" fillId="2" borderId="34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right" vertical="center"/>
    </xf>
    <xf numFmtId="9" fontId="2" fillId="2" borderId="35" xfId="0" applyNumberFormat="1" applyFont="1" applyFill="1" applyBorder="1" applyAlignment="1">
      <alignment horizontal="left" vertical="center"/>
    </xf>
    <xf numFmtId="0" fontId="2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horizontal="righ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0" fontId="2" fillId="7" borderId="36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2" fillId="7" borderId="37" xfId="0" applyFont="1" applyFill="1" applyBorder="1" applyAlignment="1">
      <alignment horizontal="right" vertical="center"/>
    </xf>
    <xf numFmtId="0" fontId="2" fillId="7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177" fontId="1" fillId="0" borderId="39" xfId="0" applyNumberFormat="1" applyFont="1" applyFill="1" applyBorder="1" applyAlignment="1">
      <alignment horizontal="right" vertical="center"/>
    </xf>
    <xf numFmtId="10" fontId="2" fillId="2" borderId="19" xfId="0" applyNumberFormat="1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176" fontId="2" fillId="5" borderId="39" xfId="0" applyNumberFormat="1" applyFont="1" applyFill="1" applyBorder="1" applyAlignment="1">
      <alignment horizontal="right" vertical="center" wrapText="1"/>
    </xf>
    <xf numFmtId="0" fontId="2" fillId="5" borderId="40" xfId="0" applyFont="1" applyFill="1" applyBorder="1" applyAlignment="1">
      <alignment horizontal="left" vertical="center" wrapText="1"/>
    </xf>
    <xf numFmtId="0" fontId="2" fillId="5" borderId="41" xfId="0" applyFont="1" applyFill="1" applyBorder="1" applyAlignment="1">
      <alignment horizontal="left" vertical="center" wrapText="1"/>
    </xf>
    <xf numFmtId="0" fontId="2" fillId="5" borderId="40" xfId="0" applyFont="1" applyFill="1" applyBorder="1" applyAlignment="1">
      <alignment vertical="center" wrapText="1"/>
    </xf>
    <xf numFmtId="0" fontId="2" fillId="5" borderId="41" xfId="0" applyFont="1" applyFill="1" applyBorder="1" applyAlignment="1">
      <alignment vertical="center" wrapText="1"/>
    </xf>
    <xf numFmtId="176" fontId="2" fillId="5" borderId="42" xfId="0" applyNumberFormat="1" applyFont="1" applyFill="1" applyBorder="1" applyAlignment="1">
      <alignment horizontal="right" vertical="center" wrapText="1"/>
    </xf>
    <xf numFmtId="0" fontId="2" fillId="5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46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79376</xdr:colOff>
      <xdr:row>0</xdr:row>
      <xdr:rowOff>123825</xdr:rowOff>
    </xdr:from>
    <xdr:to>
      <xdr:col>1</xdr:col>
      <xdr:colOff>1798954</xdr:colOff>
      <xdr:row>2</xdr:row>
      <xdr:rowOff>326571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267585" cy="59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35"/>
  <sheetViews>
    <sheetView tabSelected="1" zoomScale="85" zoomScaleNormal="85" workbookViewId="0">
      <selection activeCell="K14" sqref="K14"/>
    </sheetView>
  </sheetViews>
  <sheetFormatPr defaultColWidth="9" defaultRowHeight="15"/>
  <cols>
    <col min="1" max="1" width="7.2" style="3" customWidth="1"/>
    <col min="2" max="2" width="43.4" style="3" customWidth="1"/>
    <col min="3" max="3" width="29" style="3" customWidth="1"/>
    <col min="4" max="6" width="9.6" style="4" customWidth="1"/>
    <col min="7" max="7" width="11.1" style="4" customWidth="1"/>
    <col min="8" max="8" width="40.1" style="5" customWidth="1"/>
    <col min="9" max="9" width="14.4" style="3" customWidth="1"/>
    <col min="10" max="16384" width="9" style="3"/>
  </cols>
  <sheetData>
    <row r="1" ht="15.6" spans="1:7">
      <c r="A1" s="6"/>
      <c r="B1" s="6"/>
      <c r="C1" s="6"/>
      <c r="D1" s="7"/>
      <c r="E1" s="3"/>
      <c r="F1" s="3"/>
      <c r="G1" s="3"/>
    </row>
    <row r="2" ht="15.6" spans="1:7">
      <c r="A2" s="6"/>
      <c r="B2" s="6"/>
      <c r="C2" s="6"/>
      <c r="D2" s="7"/>
      <c r="E2" s="3"/>
      <c r="F2" s="3"/>
      <c r="G2" s="3"/>
    </row>
    <row r="3" ht="45.75" customHeight="1" spans="1:8">
      <c r="A3" s="8" t="s">
        <v>0</v>
      </c>
      <c r="B3" s="8"/>
      <c r="C3" s="8"/>
      <c r="D3" s="8"/>
      <c r="E3" s="8"/>
      <c r="F3" s="8"/>
      <c r="G3" s="8"/>
      <c r="H3" s="8"/>
    </row>
    <row r="4" s="1" customFormat="1" ht="17.25" customHeight="1" spans="1:8">
      <c r="A4" s="9" t="s">
        <v>1</v>
      </c>
      <c r="B4" s="9"/>
      <c r="C4" s="9"/>
      <c r="D4" s="10" t="s">
        <v>2</v>
      </c>
      <c r="E4" s="10" t="s">
        <v>3</v>
      </c>
      <c r="F4" s="11"/>
      <c r="H4" s="12"/>
    </row>
    <row r="5" s="1" customFormat="1" ht="17.25" customHeight="1" spans="1:8">
      <c r="A5" s="9" t="s">
        <v>4</v>
      </c>
      <c r="B5" s="9"/>
      <c r="C5" s="9"/>
      <c r="D5" s="10" t="s">
        <v>5</v>
      </c>
      <c r="E5" s="10" t="s">
        <v>6</v>
      </c>
      <c r="F5" s="11"/>
      <c r="H5" s="12"/>
    </row>
    <row r="6" s="1" customFormat="1" ht="17.25" customHeight="1" spans="1:8">
      <c r="A6" s="9" t="s">
        <v>7</v>
      </c>
      <c r="B6" s="9"/>
      <c r="C6" s="9"/>
      <c r="D6" s="10" t="s">
        <v>8</v>
      </c>
      <c r="E6" s="13" t="s">
        <v>9</v>
      </c>
      <c r="F6" s="11"/>
      <c r="H6" s="12"/>
    </row>
    <row r="7" s="1" customFormat="1" ht="17.25" customHeight="1" spans="1:8">
      <c r="A7" s="9" t="s">
        <v>10</v>
      </c>
      <c r="B7" s="9"/>
      <c r="C7" s="9"/>
      <c r="D7" s="14" t="s">
        <v>11</v>
      </c>
      <c r="E7" s="10" t="s">
        <v>12</v>
      </c>
      <c r="F7" s="11"/>
      <c r="H7" s="12"/>
    </row>
    <row r="8" s="1" customFormat="1" ht="17.25" customHeight="1" spans="1:8">
      <c r="A8" s="9"/>
      <c r="B8" s="9"/>
      <c r="C8" s="9"/>
      <c r="D8" s="15"/>
      <c r="E8" s="16"/>
      <c r="H8" s="12"/>
    </row>
    <row r="9" s="2" customFormat="1" ht="12" spans="1:8">
      <c r="A9" s="17" t="s">
        <v>13</v>
      </c>
      <c r="B9" s="18"/>
      <c r="C9" s="19"/>
      <c r="D9" s="20" t="s">
        <v>14</v>
      </c>
      <c r="E9" s="21" t="s">
        <v>15</v>
      </c>
      <c r="F9" s="21" t="s">
        <v>16</v>
      </c>
      <c r="G9" s="21" t="s">
        <v>17</v>
      </c>
      <c r="H9" s="22" t="s">
        <v>18</v>
      </c>
    </row>
    <row r="10" s="2" customFormat="1" ht="12" spans="1:8">
      <c r="A10" s="23" t="s">
        <v>19</v>
      </c>
      <c r="B10" s="24"/>
      <c r="C10" s="24"/>
      <c r="D10" s="23"/>
      <c r="E10" s="24"/>
      <c r="F10" s="24"/>
      <c r="G10" s="24"/>
      <c r="H10" s="25"/>
    </row>
    <row r="11" s="1" customFormat="1" ht="39.6" spans="1:8">
      <c r="A11" s="26" t="s">
        <v>20</v>
      </c>
      <c r="B11" s="27" t="s">
        <v>21</v>
      </c>
      <c r="C11" s="28" t="s">
        <v>22</v>
      </c>
      <c r="D11" s="29">
        <v>1500</v>
      </c>
      <c r="E11" s="30">
        <v>4</v>
      </c>
      <c r="F11" s="30">
        <v>4</v>
      </c>
      <c r="G11" s="31">
        <f>D11*E11*F11</f>
        <v>24000</v>
      </c>
      <c r="H11" s="32" t="s">
        <v>23</v>
      </c>
    </row>
    <row r="12" s="1" customFormat="1" ht="13.2" spans="1:8">
      <c r="A12" s="33" t="s">
        <v>24</v>
      </c>
      <c r="B12" s="34"/>
      <c r="C12" s="34"/>
      <c r="D12" s="35"/>
      <c r="E12" s="36"/>
      <c r="F12" s="37"/>
      <c r="G12" s="36">
        <f>SUM(G11:G11)</f>
        <v>24000</v>
      </c>
      <c r="H12" s="38"/>
    </row>
    <row r="13" s="2" customFormat="1" ht="12" spans="1:8">
      <c r="A13" s="39" t="s">
        <v>25</v>
      </c>
      <c r="B13" s="40"/>
      <c r="C13" s="40"/>
      <c r="D13" s="41"/>
      <c r="E13" s="42"/>
      <c r="F13" s="42"/>
      <c r="G13" s="42"/>
      <c r="H13" s="43"/>
    </row>
    <row r="14" s="1" customFormat="1" ht="66" spans="1:8">
      <c r="A14" s="44" t="s">
        <v>26</v>
      </c>
      <c r="B14" s="45" t="s">
        <v>27</v>
      </c>
      <c r="C14" s="45" t="s">
        <v>28</v>
      </c>
      <c r="D14" s="46">
        <v>15000</v>
      </c>
      <c r="E14" s="47">
        <v>3</v>
      </c>
      <c r="F14" s="47">
        <v>1</v>
      </c>
      <c r="G14" s="48">
        <f t="shared" ref="G14:G18" si="0">D14*E14*F14</f>
        <v>45000</v>
      </c>
      <c r="H14" s="49" t="s">
        <v>29</v>
      </c>
    </row>
    <row r="15" s="1" customFormat="1" ht="66" spans="1:8">
      <c r="A15" s="50"/>
      <c r="B15" s="45" t="s">
        <v>30</v>
      </c>
      <c r="C15" s="45" t="s">
        <v>28</v>
      </c>
      <c r="D15" s="29">
        <v>15000</v>
      </c>
      <c r="E15" s="30">
        <v>1</v>
      </c>
      <c r="F15" s="30">
        <v>1</v>
      </c>
      <c r="G15" s="31">
        <f t="shared" si="0"/>
        <v>15000</v>
      </c>
      <c r="H15" s="49" t="s">
        <v>31</v>
      </c>
    </row>
    <row r="16" s="1" customFormat="1" ht="13.2" spans="1:8">
      <c r="A16" s="44" t="s">
        <v>32</v>
      </c>
      <c r="B16" s="51" t="s">
        <v>33</v>
      </c>
      <c r="C16" s="52" t="s">
        <v>34</v>
      </c>
      <c r="D16" s="29">
        <v>2800</v>
      </c>
      <c r="E16" s="53">
        <v>4</v>
      </c>
      <c r="F16" s="30">
        <v>1</v>
      </c>
      <c r="G16" s="31">
        <f t="shared" si="0"/>
        <v>11200</v>
      </c>
      <c r="H16" s="54" t="s">
        <v>35</v>
      </c>
    </row>
    <row r="17" s="1" customFormat="1" ht="26.4" spans="1:8">
      <c r="A17" s="55"/>
      <c r="B17" s="51" t="s">
        <v>36</v>
      </c>
      <c r="C17" s="52" t="s">
        <v>37</v>
      </c>
      <c r="D17" s="46">
        <v>6000</v>
      </c>
      <c r="E17" s="56">
        <v>3</v>
      </c>
      <c r="F17" s="56">
        <v>1</v>
      </c>
      <c r="G17" s="31">
        <f t="shared" si="0"/>
        <v>18000</v>
      </c>
      <c r="H17" s="32" t="s">
        <v>38</v>
      </c>
    </row>
    <row r="18" s="1" customFormat="1" ht="13.2" spans="1:8">
      <c r="A18" s="44" t="s">
        <v>39</v>
      </c>
      <c r="B18" s="57" t="s">
        <v>40</v>
      </c>
      <c r="C18" s="52" t="s">
        <v>41</v>
      </c>
      <c r="D18" s="58">
        <v>624.02</v>
      </c>
      <c r="E18" s="56">
        <v>4</v>
      </c>
      <c r="F18" s="56">
        <v>10</v>
      </c>
      <c r="G18" s="59">
        <f t="shared" si="0"/>
        <v>24960.8</v>
      </c>
      <c r="H18" s="60" t="s">
        <v>42</v>
      </c>
    </row>
    <row r="19" s="1" customFormat="1" ht="13.2" spans="1:8">
      <c r="A19" s="61" t="s">
        <v>43</v>
      </c>
      <c r="B19" s="57" t="s">
        <v>44</v>
      </c>
      <c r="C19" s="52" t="s">
        <v>45</v>
      </c>
      <c r="D19" s="46">
        <v>3000</v>
      </c>
      <c r="E19" s="56">
        <v>4</v>
      </c>
      <c r="F19" s="56">
        <v>1</v>
      </c>
      <c r="G19" s="59">
        <f t="shared" ref="G19:G24" si="1">D19*E19*F19</f>
        <v>12000</v>
      </c>
      <c r="H19" s="62"/>
    </row>
    <row r="20" s="1" customFormat="1" ht="26.4" spans="1:9">
      <c r="A20" s="50" t="s">
        <v>46</v>
      </c>
      <c r="B20" s="63" t="s">
        <v>47</v>
      </c>
      <c r="C20" s="51" t="s">
        <v>48</v>
      </c>
      <c r="D20" s="58">
        <v>6786.27</v>
      </c>
      <c r="E20" s="56">
        <v>4</v>
      </c>
      <c r="F20" s="56">
        <v>1</v>
      </c>
      <c r="G20" s="59">
        <f t="shared" si="1"/>
        <v>27145.08</v>
      </c>
      <c r="H20" s="60" t="s">
        <v>49</v>
      </c>
      <c r="I20" s="108"/>
    </row>
    <row r="21" s="1" customFormat="1" ht="26.4" spans="1:8">
      <c r="A21" s="50"/>
      <c r="B21" s="51" t="s">
        <v>50</v>
      </c>
      <c r="C21" s="51" t="s">
        <v>51</v>
      </c>
      <c r="D21" s="46">
        <v>600</v>
      </c>
      <c r="E21" s="56">
        <v>4</v>
      </c>
      <c r="F21" s="56">
        <v>1</v>
      </c>
      <c r="G21" s="59">
        <f t="shared" si="1"/>
        <v>2400</v>
      </c>
      <c r="H21" s="62" t="s">
        <v>52</v>
      </c>
    </row>
    <row r="22" s="1" customFormat="1" ht="13.2" spans="1:8">
      <c r="A22" s="61" t="s">
        <v>53</v>
      </c>
      <c r="B22" s="64" t="s">
        <v>54</v>
      </c>
      <c r="C22" s="51" t="s">
        <v>55</v>
      </c>
      <c r="D22" s="46">
        <v>1400</v>
      </c>
      <c r="E22" s="56">
        <v>4</v>
      </c>
      <c r="F22" s="56">
        <v>1</v>
      </c>
      <c r="G22" s="59">
        <f t="shared" si="1"/>
        <v>5600</v>
      </c>
      <c r="H22" s="62" t="s">
        <v>56</v>
      </c>
    </row>
    <row r="23" s="1" customFormat="1" ht="79.2" spans="1:8">
      <c r="A23" s="61"/>
      <c r="B23" s="64" t="s">
        <v>57</v>
      </c>
      <c r="C23" s="51" t="s">
        <v>58</v>
      </c>
      <c r="D23" s="46">
        <v>18150</v>
      </c>
      <c r="E23" s="56">
        <v>1</v>
      </c>
      <c r="F23" s="56">
        <v>1</v>
      </c>
      <c r="G23" s="59">
        <f t="shared" si="1"/>
        <v>18150</v>
      </c>
      <c r="H23" s="60" t="s">
        <v>59</v>
      </c>
    </row>
    <row r="24" s="1" customFormat="1" ht="13.2" spans="1:8">
      <c r="A24" s="65" t="s">
        <v>60</v>
      </c>
      <c r="B24" s="66" t="s">
        <v>61</v>
      </c>
      <c r="C24" s="51" t="s">
        <v>62</v>
      </c>
      <c r="D24" s="46">
        <v>50</v>
      </c>
      <c r="E24" s="56">
        <v>4</v>
      </c>
      <c r="F24" s="56">
        <v>5</v>
      </c>
      <c r="G24" s="59">
        <f t="shared" si="1"/>
        <v>1000</v>
      </c>
      <c r="H24" s="62"/>
    </row>
    <row r="25" s="1" customFormat="1" ht="13.2" spans="1:8">
      <c r="A25" s="65" t="s">
        <v>63</v>
      </c>
      <c r="B25" s="67" t="s">
        <v>64</v>
      </c>
      <c r="C25" s="51"/>
      <c r="D25" s="46"/>
      <c r="E25" s="56"/>
      <c r="F25" s="56"/>
      <c r="G25" s="56"/>
      <c r="H25" s="62"/>
    </row>
    <row r="26" s="1" customFormat="1" ht="13.2" spans="1:8">
      <c r="A26" s="68" t="s">
        <v>65</v>
      </c>
      <c r="B26" s="69"/>
      <c r="C26" s="69"/>
      <c r="D26" s="68"/>
      <c r="E26" s="69"/>
      <c r="F26" s="69"/>
      <c r="G26" s="70">
        <f>SUM(G14:G25)</f>
        <v>180455.88</v>
      </c>
      <c r="H26" s="71"/>
    </row>
    <row r="27" s="1" customFormat="1" ht="13.2" spans="1:8">
      <c r="A27" s="72" t="s">
        <v>51</v>
      </c>
      <c r="B27" s="73"/>
      <c r="C27" s="74"/>
      <c r="D27" s="75">
        <v>0.06</v>
      </c>
      <c r="E27" s="76"/>
      <c r="F27" s="77"/>
      <c r="G27" s="78">
        <f>(G12+G26)*D27</f>
        <v>12267.3528</v>
      </c>
      <c r="H27" s="79"/>
    </row>
    <row r="28" s="1" customFormat="1" ht="13.2" spans="1:8">
      <c r="A28" s="80" t="s">
        <v>65</v>
      </c>
      <c r="B28" s="81"/>
      <c r="C28" s="81"/>
      <c r="D28" s="80"/>
      <c r="E28" s="81"/>
      <c r="F28" s="81"/>
      <c r="G28" s="82">
        <f>G12+G26+G27</f>
        <v>216723.2328</v>
      </c>
      <c r="H28" s="83"/>
    </row>
    <row r="29" s="2" customFormat="1" ht="12" spans="1:8">
      <c r="A29" s="84" t="s">
        <v>66</v>
      </c>
      <c r="B29" s="85"/>
      <c r="C29" s="85"/>
      <c r="D29" s="86"/>
      <c r="E29" s="87"/>
      <c r="F29" s="87"/>
      <c r="G29" s="88"/>
      <c r="H29" s="89"/>
    </row>
    <row r="30" s="1" customFormat="1" ht="13.2" spans="1:8">
      <c r="A30" s="90" t="s">
        <v>67</v>
      </c>
      <c r="B30" s="91"/>
      <c r="C30" s="92"/>
      <c r="D30" s="75">
        <v>0.06</v>
      </c>
      <c r="E30" s="76"/>
      <c r="F30" s="77"/>
      <c r="G30" s="93">
        <f>G28*D30</f>
        <v>13003.393968</v>
      </c>
      <c r="H30" s="94"/>
    </row>
    <row r="31" s="1" customFormat="1" ht="13.2" spans="1:8">
      <c r="A31" s="95" t="s">
        <v>68</v>
      </c>
      <c r="B31" s="96"/>
      <c r="C31" s="96"/>
      <c r="D31" s="80"/>
      <c r="E31" s="81"/>
      <c r="F31" s="81"/>
      <c r="G31" s="97">
        <f>G28+G30</f>
        <v>229726.626768</v>
      </c>
      <c r="H31" s="83"/>
    </row>
    <row r="32" s="1" customFormat="1" ht="13.95" spans="1:8">
      <c r="A32" s="98" t="s">
        <v>69</v>
      </c>
      <c r="B32" s="99"/>
      <c r="C32" s="99"/>
      <c r="D32" s="100"/>
      <c r="E32" s="101"/>
      <c r="F32" s="101"/>
      <c r="G32" s="102">
        <f>G31/4</f>
        <v>57431.656692</v>
      </c>
      <c r="H32" s="103"/>
    </row>
    <row r="33" s="1" customFormat="1" ht="16.35" spans="1:8">
      <c r="A33" s="104" t="s">
        <v>70</v>
      </c>
      <c r="B33" s="105"/>
      <c r="C33" s="105"/>
      <c r="D33" s="105"/>
      <c r="E33" s="105"/>
      <c r="F33" s="105"/>
      <c r="G33" s="105"/>
      <c r="H33" s="106"/>
    </row>
    <row r="34" s="1" customFormat="1" ht="12.75" customHeight="1" spans="1:8">
      <c r="A34" s="107"/>
      <c r="B34" s="107"/>
      <c r="C34" s="107"/>
      <c r="D34" s="107"/>
      <c r="E34" s="107"/>
      <c r="F34" s="107"/>
      <c r="G34" s="107"/>
      <c r="H34" s="107"/>
    </row>
    <row r="35" s="1" customFormat="1" ht="13.2" spans="1:8">
      <c r="A35" s="107"/>
      <c r="B35" s="107"/>
      <c r="C35" s="107"/>
      <c r="D35" s="107"/>
      <c r="E35" s="107"/>
      <c r="F35" s="107"/>
      <c r="G35" s="107"/>
      <c r="H35" s="107"/>
    </row>
  </sheetData>
  <mergeCells count="14">
    <mergeCell ref="A3:H3"/>
    <mergeCell ref="A9:C9"/>
    <mergeCell ref="A12:C12"/>
    <mergeCell ref="A27:C27"/>
    <mergeCell ref="D27:F27"/>
    <mergeCell ref="A30:C30"/>
    <mergeCell ref="D30:F30"/>
    <mergeCell ref="A31:C31"/>
    <mergeCell ref="A32:C32"/>
    <mergeCell ref="A14:A15"/>
    <mergeCell ref="A16:A17"/>
    <mergeCell ref="A20:A21"/>
    <mergeCell ref="A22:A23"/>
    <mergeCell ref="A34:G35"/>
  </mergeCells>
  <printOptions horizontalCentered="1"/>
  <pageMargins left="0.25" right="0.25" top="0.75" bottom="0.75" header="0.298611111111111" footer="0.298611111111111"/>
  <pageSetup paperSize="9" scale="7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Props1.xml><?xml version="1.0" encoding="utf-8"?>
<ds:datastoreItem xmlns:ds="http://schemas.openxmlformats.org/officeDocument/2006/customXml" ds:itemID="{19651E71-4D08-4EE2-A9AD-8098F7449E07}">
  <ds:schemaRefs/>
</ds:datastoreItem>
</file>

<file path=customXml/itemProps2.xml><?xml version="1.0" encoding="utf-8"?>
<ds:datastoreItem xmlns:ds="http://schemas.openxmlformats.org/officeDocument/2006/customXml" ds:itemID="{FF9DB3E2-5EFC-4DB1-B30B-B42B244623E2}">
  <ds:schemaRefs/>
</ds:datastoreItem>
</file>

<file path=customXml/itemProps3.xml><?xml version="1.0" encoding="utf-8"?>
<ds:datastoreItem xmlns:ds="http://schemas.openxmlformats.org/officeDocument/2006/customXml" ds:itemID="{711010CF-846B-4647-BE51-90ECE8CE1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2024-04-02T06:29:26Z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1B5ADA598D9A4350AB605B01CA395928_13</vt:lpwstr>
  </property>
  <property fmtid="{D5CDD505-2E9C-101B-9397-08002B2CF9AE}" pid="6" name="KSOProductBuildVer">
    <vt:lpwstr>2052-12.1.0.16417</vt:lpwstr>
  </property>
</Properties>
</file>