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2雪佛兰绍兴\"/>
    </mc:Choice>
  </mc:AlternateContent>
  <xr:revisionPtr revIDLastSave="0" documentId="13_ncr:1_{37AA57E9-52D8-47C1-8554-3FF52A89012A}" xr6:coauthVersionLast="47" xr6:coauthVersionMax="47" xr10:uidLastSave="{00000000-0000-0000-0000-000000000000}"/>
  <bookViews>
    <workbookView xWindow="-103" yWindow="-103" windowWidth="16663" windowHeight="8863" activeTab="1" xr2:uid="{87D8A750-03FD-484D-B2CE-9AC96A3914CB}"/>
  </bookViews>
  <sheets>
    <sheet name="Sheet1" sheetId="3" r:id="rId1"/>
    <sheet name="结算" sheetId="1" r:id="rId2"/>
    <sheet name="机票" sheetId="2" r:id="rId3"/>
  </sheets>
  <definedNames>
    <definedName name="_xlnm._FilterDatabase" localSheetId="2" hidden="1">机票!$A$8:$K$22</definedName>
    <definedName name="_xlnm.Print_Area" localSheetId="1">结算!$A$1:$H$31</definedName>
    <definedName name="_xlnm.Print_Titles" localSheetId="1">结算!$1:$6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G27" i="1"/>
  <c r="G20" i="1"/>
  <c r="D10" i="3"/>
  <c r="G19" i="1"/>
  <c r="J27" i="2"/>
  <c r="I27" i="2"/>
  <c r="I28" i="2" s="1"/>
  <c r="D25" i="1" s="1"/>
  <c r="G25" i="1" s="1"/>
  <c r="G24" i="1"/>
  <c r="G22" i="1"/>
  <c r="G12" i="1"/>
  <c r="G11" i="1"/>
  <c r="G10" i="1"/>
  <c r="G17" i="1"/>
  <c r="G16" i="1"/>
  <c r="G15" i="1"/>
  <c r="G9" i="1"/>
  <c r="G28" i="1" l="1"/>
  <c r="G29" i="1" l="1"/>
  <c r="G30" i="1" s="1"/>
</calcChain>
</file>

<file path=xl/sharedStrings.xml><?xml version="1.0" encoding="utf-8"?>
<sst xmlns="http://schemas.openxmlformats.org/spreadsheetml/2006/main" count="129" uniqueCount="112">
  <si>
    <t xml:space="preserve">Event:                 </t>
  </si>
  <si>
    <t xml:space="preserve">Date:                  </t>
  </si>
  <si>
    <t>2022年2月28日-3月2日</t>
    <phoneticPr fontId="5" type="noConversion"/>
  </si>
  <si>
    <t xml:space="preserve">VENUE:                  </t>
    <phoneticPr fontId="5" type="noConversion"/>
  </si>
  <si>
    <t>康辉集团北京国际会议展览有限公司</t>
  </si>
  <si>
    <t xml:space="preserve">Project No:               </t>
    <phoneticPr fontId="5" type="noConversion"/>
  </si>
  <si>
    <t>奥特能平台电池拆解技术公开课</t>
    <phoneticPr fontId="5" type="noConversion"/>
  </si>
  <si>
    <t xml:space="preserve">Number of person:       </t>
    <phoneticPr fontId="5" type="noConversion"/>
  </si>
  <si>
    <t>媒体60人，工作人员9人</t>
    <phoneticPr fontId="5" type="noConversion"/>
  </si>
  <si>
    <t>项目Item</t>
    <phoneticPr fontId="5" type="noConversion"/>
  </si>
  <si>
    <t>规格Detail</t>
    <phoneticPr fontId="5" type="noConversion"/>
  </si>
  <si>
    <t>单价</t>
    <phoneticPr fontId="5" type="noConversion"/>
  </si>
  <si>
    <t>次数times</t>
    <phoneticPr fontId="5" type="noConversion"/>
  </si>
  <si>
    <t>数量amount</t>
    <phoneticPr fontId="5" type="noConversion"/>
  </si>
  <si>
    <t>总价</t>
  </si>
  <si>
    <t>备注Remarks</t>
    <phoneticPr fontId="5" type="noConversion"/>
  </si>
  <si>
    <t>客房要求：
1、网络：可宽带上网，WIFI、有限网络均免费
2、关闭长途电话、MINI BAR、洗衣服务、签单权以及房间内可能有的收费项目（如收费电视等）Mini Bar(consumption list: in room consumption closed. clear the mini bar)
3、早餐：均含单早（工作人员双人间含双早）
4、媒体房间尽量保证大床房，房型统一
5、客房数量：确定好数量后允许再上下浮动10％
6、延时退房</t>
    <phoneticPr fontId="5" type="noConversion"/>
  </si>
  <si>
    <t>自付房费
一、客人签单部分由会务组负责人员负责确认是否划入总账
二、房型以酒店当时大床房数量决定</t>
    <phoneticPr fontId="5" type="noConversion"/>
  </si>
  <si>
    <t>2月28日-3月2日大床房（含服务费，宽带费用）</t>
    <phoneticPr fontId="5" type="noConversion"/>
  </si>
  <si>
    <t>SGM工作人员（自付）；
上下浮动三间
工作人员房费不超过800元/晚</t>
    <phoneticPr fontId="5" type="noConversion"/>
  </si>
  <si>
    <t>公付房费
Public housing charge</t>
  </si>
  <si>
    <t>媒体用餐
Have meals</t>
    <phoneticPr fontId="5" type="noConversion"/>
  </si>
  <si>
    <t>车辆安排</t>
    <phoneticPr fontId="5" type="noConversion"/>
  </si>
  <si>
    <t>媒体摆渡大巴
shuttle bus</t>
    <phoneticPr fontId="5" type="noConversion"/>
  </si>
  <si>
    <t>考斯特</t>
    <phoneticPr fontId="5" type="noConversion"/>
  </si>
  <si>
    <t>全天使用</t>
    <phoneticPr fontId="5" type="noConversion"/>
  </si>
  <si>
    <t>媒体相关</t>
    <phoneticPr fontId="5" type="noConversion"/>
  </si>
  <si>
    <t>媒体交通补贴
Media Traffic Reimbursement</t>
    <phoneticPr fontId="5" type="noConversion"/>
  </si>
  <si>
    <t>报销标准500元/人，实报实销</t>
    <phoneticPr fontId="5" type="noConversion"/>
  </si>
  <si>
    <t>活动相关</t>
    <phoneticPr fontId="5" type="noConversion"/>
  </si>
  <si>
    <t>其他（请务必考虑如下明细的发票是否可以使用，是否需要增加税率）</t>
    <phoneticPr fontId="5" type="noConversion"/>
  </si>
  <si>
    <t>可用金额</t>
    <phoneticPr fontId="3" type="noConversion"/>
  </si>
  <si>
    <t>合计</t>
    <phoneticPr fontId="5" type="noConversion"/>
  </si>
  <si>
    <t>服务费10%</t>
    <phoneticPr fontId="5" type="noConversion"/>
  </si>
  <si>
    <t>总计（不含增值税6%）</t>
    <phoneticPr fontId="5" type="noConversion"/>
  </si>
  <si>
    <t>合同总计（不含增值税6%）</t>
    <phoneticPr fontId="5" type="noConversion"/>
  </si>
  <si>
    <t>雪佛兰赛道日</t>
    <phoneticPr fontId="5" type="noConversion"/>
  </si>
  <si>
    <t>酒店相关：绍兴皇冠假日酒店</t>
    <phoneticPr fontId="5" type="noConversion"/>
  </si>
  <si>
    <t>大床房（含服务费，宽带费用）
King-size bed room</t>
    <phoneticPr fontId="5" type="noConversion"/>
  </si>
  <si>
    <t>27-28号两晚两间</t>
    <phoneticPr fontId="5" type="noConversion"/>
  </si>
  <si>
    <t>29号一晚</t>
    <phoneticPr fontId="3" type="noConversion"/>
  </si>
  <si>
    <t xml:space="preserve">欢迎水果 </t>
    <phoneticPr fontId="3" type="noConversion"/>
  </si>
  <si>
    <t xml:space="preserve">用餐 </t>
    <phoneticPr fontId="5" type="noConversion"/>
  </si>
  <si>
    <t>运车</t>
    <phoneticPr fontId="5" type="noConversion"/>
  </si>
  <si>
    <t>迈锐宝XL G1项目垫款</t>
  </si>
  <si>
    <t>公关公司费用（预计）</t>
    <phoneticPr fontId="3" type="noConversion"/>
  </si>
  <si>
    <t>交通费&amp;餐费</t>
    <phoneticPr fontId="3" type="noConversion"/>
  </si>
  <si>
    <t>接机</t>
    <phoneticPr fontId="5" type="noConversion"/>
  </si>
  <si>
    <t>GL8（杭州机场-酒店）</t>
    <phoneticPr fontId="5" type="noConversion"/>
  </si>
  <si>
    <t>2022-9-3全天用车</t>
    <phoneticPr fontId="3" type="noConversion"/>
  </si>
  <si>
    <t xml:space="preserve">2022-9-1接机媒体 </t>
    <phoneticPr fontId="3" type="noConversion"/>
  </si>
  <si>
    <t>2022-9-4媒体送机</t>
    <phoneticPr fontId="5" type="noConversion"/>
  </si>
  <si>
    <t>机票费用</t>
    <phoneticPr fontId="3" type="noConversion"/>
  </si>
  <si>
    <t>【机票应收款帐单】</t>
  </si>
  <si>
    <t>erp操作人：</t>
  </si>
  <si>
    <t xml:space="preserve">团号： </t>
  </si>
  <si>
    <t>序号</t>
  </si>
  <si>
    <t>姓名</t>
  </si>
  <si>
    <t>记录号</t>
  </si>
  <si>
    <t>航班时刻</t>
  </si>
  <si>
    <t>出票价格</t>
  </si>
  <si>
    <t>退票价格</t>
  </si>
  <si>
    <t>高晗</t>
  </si>
  <si>
    <t>JXJJKB</t>
  </si>
  <si>
    <t xml:space="preserve">CA1740 Y   TH01SEP  PEKHGH HK2   1530 1745 </t>
  </si>
  <si>
    <t>吕浩</t>
  </si>
  <si>
    <t xml:space="preserve">马超 </t>
  </si>
  <si>
    <t xml:space="preserve"> KRDK2N   </t>
  </si>
  <si>
    <t xml:space="preserve"> CA1742 L   FR02SEP  CTUHGH HK1   1155 1455  </t>
  </si>
  <si>
    <t>HXH60N</t>
  </si>
  <si>
    <t>3U8912 W   SU04SEP  HGHCTU HK1   1055 1355</t>
  </si>
  <si>
    <t>MAKAROVA/SABINA</t>
  </si>
  <si>
    <t>KG46BN</t>
  </si>
  <si>
    <t>CZ2889 R   FR02SEP  CKGHGH HK1   1300 1525</t>
  </si>
  <si>
    <t>CZ2879 Z   TH01SEP  CKGHGH HK1   0805 1025</t>
  </si>
  <si>
    <t>KRDKF1</t>
  </si>
  <si>
    <t xml:space="preserve">CA1761 K   SU04SEP  HGHCKG HK1   1415 1655 </t>
  </si>
  <si>
    <t>包玉阳</t>
  </si>
  <si>
    <t xml:space="preserve"> JSB8PQ </t>
  </si>
  <si>
    <t xml:space="preserve">CA1705 Y   SU04SEP  HGHPEK RR2   1300 1520 </t>
  </si>
  <si>
    <t>王红</t>
  </si>
  <si>
    <t>KFRM90</t>
  </si>
  <si>
    <t>梁蓉</t>
  </si>
  <si>
    <t>9C6546</t>
  </si>
  <si>
    <t>应收小计</t>
  </si>
  <si>
    <t>应收合计</t>
  </si>
  <si>
    <t>制单人：</t>
  </si>
  <si>
    <t>樊逊</t>
  </si>
  <si>
    <t>制单日期：</t>
  </si>
  <si>
    <t>2022.7.21</t>
  </si>
  <si>
    <t>财务审核人：</t>
  </si>
  <si>
    <t>送机</t>
    <phoneticPr fontId="5" type="noConversion"/>
  </si>
  <si>
    <t>GL8（酒店-杭州机场）</t>
    <phoneticPr fontId="5" type="noConversion"/>
  </si>
  <si>
    <t>赛道日报销</t>
    <phoneticPr fontId="6" type="noConversion"/>
  </si>
  <si>
    <t>序号</t>
    <phoneticPr fontId="6" type="noConversion"/>
  </si>
  <si>
    <t>姓名</t>
    <phoneticPr fontId="6" type="noConversion"/>
  </si>
  <si>
    <t>类型</t>
    <phoneticPr fontId="6" type="noConversion"/>
  </si>
  <si>
    <t>金额</t>
    <phoneticPr fontId="6" type="noConversion"/>
  </si>
  <si>
    <t>备注</t>
    <phoneticPr fontId="6" type="noConversion"/>
  </si>
  <si>
    <t>王尚青</t>
    <phoneticPr fontId="6" type="noConversion"/>
  </si>
  <si>
    <t>住宿</t>
    <phoneticPr fontId="6" type="noConversion"/>
  </si>
  <si>
    <t>高晗</t>
    <phoneticPr fontId="6" type="noConversion"/>
  </si>
  <si>
    <t>交通</t>
    <phoneticPr fontId="6" type="noConversion"/>
  </si>
  <si>
    <t>王寅</t>
    <phoneticPr fontId="6" type="noConversion"/>
  </si>
  <si>
    <t>王红</t>
    <phoneticPr fontId="6" type="noConversion"/>
  </si>
  <si>
    <t>交通+用餐</t>
    <phoneticPr fontId="6" type="noConversion"/>
  </si>
  <si>
    <t>吕浩&amp;客户&amp;开普</t>
    <phoneticPr fontId="6" type="noConversion"/>
  </si>
  <si>
    <t>梁蓉</t>
    <phoneticPr fontId="6" type="noConversion"/>
  </si>
  <si>
    <t>包玉阳</t>
    <phoneticPr fontId="6" type="noConversion"/>
  </si>
  <si>
    <t>总计</t>
    <phoneticPr fontId="6" type="noConversion"/>
  </si>
  <si>
    <t>礼品</t>
    <phoneticPr fontId="3" type="noConversion"/>
  </si>
  <si>
    <t>吕老师，这是往返的高速过路费，一个98.47、一个105.05，麻烦查收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</si>
</sst>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0_);[Red]\(0.00\)"/>
    <numFmt numFmtId="178" formatCode="#,##0.00_ "/>
    <numFmt numFmtId="179" formatCode="0.00_ "/>
  </numFmts>
  <fonts count="2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8"/>
      <color rgb="FF000000"/>
      <name val="Arial"/>
      <family val="2"/>
    </font>
    <font>
      <b/>
      <sz val="14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8"/>
      <color theme="1"/>
      <name val="等线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11"/>
      <color rgb="FFFF0000"/>
      <name val="等线"/>
      <family val="3"/>
      <charset val="134"/>
      <scheme val="minor"/>
    </font>
    <font>
      <sz val="8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</cellStyleXfs>
  <cellXfs count="105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4" fillId="2" borderId="0" xfId="1" applyFont="1" applyFill="1">
      <alignment vertical="center"/>
    </xf>
    <xf numFmtId="176" fontId="2" fillId="2" borderId="0" xfId="1" applyNumberFormat="1" applyFont="1" applyFill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>
      <alignment vertical="center"/>
    </xf>
    <xf numFmtId="31" fontId="2" fillId="2" borderId="0" xfId="1" applyNumberFormat="1" applyFont="1" applyFill="1" applyAlignment="1">
      <alignment horizontal="left" vertical="center"/>
    </xf>
    <xf numFmtId="176" fontId="2" fillId="2" borderId="0" xfId="1" applyNumberFormat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176" fontId="2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horizontal="right" vertical="center"/>
    </xf>
    <xf numFmtId="31" fontId="7" fillId="0" borderId="0" xfId="1" applyNumberFormat="1" applyFont="1" applyAlignment="1">
      <alignment horizontal="right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76" fontId="8" fillId="3" borderId="2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4" borderId="1" xfId="1" applyFont="1" applyFill="1" applyBorder="1">
      <alignment vertical="center"/>
    </xf>
    <xf numFmtId="0" fontId="8" fillId="4" borderId="3" xfId="1" applyFont="1" applyFill="1" applyBorder="1">
      <alignment vertical="center"/>
    </xf>
    <xf numFmtId="176" fontId="8" fillId="4" borderId="3" xfId="1" applyNumberFormat="1" applyFont="1" applyFill="1" applyBorder="1">
      <alignment vertical="center"/>
    </xf>
    <xf numFmtId="0" fontId="8" fillId="4" borderId="4" xfId="1" applyFont="1" applyFill="1" applyBorder="1">
      <alignment vertical="center"/>
    </xf>
    <xf numFmtId="0" fontId="2" fillId="0" borderId="2" xfId="1" applyFont="1" applyBorder="1" applyAlignment="1">
      <alignment horizontal="left" vertical="center" wrapText="1"/>
    </xf>
    <xf numFmtId="0" fontId="2" fillId="5" borderId="2" xfId="1" applyFont="1" applyFill="1" applyBorder="1" applyAlignment="1">
      <alignment horizontal="left" vertical="center" wrapText="1"/>
    </xf>
    <xf numFmtId="176" fontId="2" fillId="0" borderId="2" xfId="1" applyNumberFormat="1" applyFont="1" applyBorder="1" applyAlignment="1">
      <alignment horizontal="center" vertical="center"/>
    </xf>
    <xf numFmtId="176" fontId="2" fillId="5" borderId="2" xfId="1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58" fontId="2" fillId="0" borderId="2" xfId="1" applyNumberFormat="1" applyFont="1" applyBorder="1" applyAlignment="1">
      <alignment vertical="center" wrapText="1"/>
    </xf>
    <xf numFmtId="0" fontId="6" fillId="0" borderId="0" xfId="1" applyFont="1" applyAlignment="1">
      <alignment horizontal="left" vertical="center"/>
    </xf>
    <xf numFmtId="0" fontId="8" fillId="4" borderId="1" xfId="1" applyFont="1" applyFill="1" applyBorder="1" applyAlignment="1">
      <alignment vertical="center" wrapText="1"/>
    </xf>
    <xf numFmtId="0" fontId="8" fillId="4" borderId="3" xfId="1" applyFont="1" applyFill="1" applyBorder="1" applyAlignment="1">
      <alignment vertical="center" wrapText="1"/>
    </xf>
    <xf numFmtId="0" fontId="8" fillId="4" borderId="4" xfId="1" applyFont="1" applyFill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176" fontId="6" fillId="0" borderId="0" xfId="1" applyNumberFormat="1" applyFont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38" fontId="2" fillId="0" borderId="2" xfId="1" applyNumberFormat="1" applyFont="1" applyBorder="1" applyAlignment="1">
      <alignment horizontal="left" vertical="center" wrapText="1"/>
    </xf>
    <xf numFmtId="38" fontId="2" fillId="0" borderId="2" xfId="1" applyNumberFormat="1" applyFont="1" applyBorder="1" applyAlignment="1">
      <alignment horizontal="center" vertical="center" wrapText="1"/>
    </xf>
    <xf numFmtId="38" fontId="9" fillId="0" borderId="2" xfId="1" applyNumberFormat="1" applyFont="1" applyBorder="1" applyAlignment="1">
      <alignment horizontal="center" vertical="center" wrapText="1"/>
    </xf>
    <xf numFmtId="0" fontId="6" fillId="5" borderId="0" xfId="1" applyFont="1" applyFill="1" applyAlignment="1">
      <alignment horizontal="left" vertical="center"/>
    </xf>
    <xf numFmtId="0" fontId="6" fillId="5" borderId="0" xfId="1" applyFont="1" applyFill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176" fontId="6" fillId="2" borderId="0" xfId="1" applyNumberFormat="1" applyFont="1" applyFill="1" applyAlignment="1">
      <alignment horizontal="center" vertical="center"/>
    </xf>
    <xf numFmtId="58" fontId="2" fillId="0" borderId="4" xfId="1" applyNumberFormat="1" applyFont="1" applyBorder="1" applyAlignment="1">
      <alignment horizontal="left" vertical="center" wrapText="1"/>
    </xf>
    <xf numFmtId="0" fontId="10" fillId="0" borderId="0" xfId="2">
      <alignment vertical="center"/>
    </xf>
    <xf numFmtId="0" fontId="13" fillId="0" borderId="7" xfId="2" applyFont="1" applyBorder="1">
      <alignment vertical="center"/>
    </xf>
    <xf numFmtId="0" fontId="13" fillId="0" borderId="8" xfId="2" applyFont="1" applyBorder="1">
      <alignment vertical="center"/>
    </xf>
    <xf numFmtId="0" fontId="14" fillId="0" borderId="0" xfId="2" applyFont="1">
      <alignment vertical="center"/>
    </xf>
    <xf numFmtId="0" fontId="15" fillId="0" borderId="9" xfId="2" applyFont="1" applyBorder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>
      <alignment vertical="center"/>
    </xf>
    <xf numFmtId="0" fontId="14" fillId="0" borderId="11" xfId="2" applyFont="1" applyBorder="1">
      <alignment vertical="center"/>
    </xf>
    <xf numFmtId="0" fontId="15" fillId="0" borderId="11" xfId="2" applyFont="1" applyBorder="1">
      <alignment vertical="center"/>
    </xf>
    <xf numFmtId="0" fontId="15" fillId="0" borderId="11" xfId="2" applyFont="1" applyBorder="1" applyAlignment="1">
      <alignment horizontal="right" vertical="center"/>
    </xf>
    <xf numFmtId="0" fontId="15" fillId="0" borderId="0" xfId="2" applyFont="1">
      <alignment vertical="center"/>
    </xf>
    <xf numFmtId="0" fontId="16" fillId="0" borderId="0" xfId="2" applyFont="1" applyAlignment="1">
      <alignment horizontal="right" vertical="center"/>
    </xf>
    <xf numFmtId="0" fontId="10" fillId="0" borderId="0" xfId="2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17" fillId="0" borderId="0" xfId="2" applyFont="1">
      <alignment vertical="center"/>
    </xf>
    <xf numFmtId="0" fontId="18" fillId="0" borderId="2" xfId="2" applyFont="1" applyBorder="1" applyAlignment="1">
      <alignment horizontal="center" vertical="center"/>
    </xf>
    <xf numFmtId="49" fontId="17" fillId="0" borderId="2" xfId="2" applyNumberFormat="1" applyFont="1" applyBorder="1">
      <alignment vertical="center"/>
    </xf>
    <xf numFmtId="49" fontId="10" fillId="0" borderId="2" xfId="2" applyNumberFormat="1" applyBorder="1">
      <alignment vertical="center"/>
    </xf>
    <xf numFmtId="0" fontId="10" fillId="0" borderId="2" xfId="2" applyBorder="1">
      <alignment vertical="center"/>
    </xf>
    <xf numFmtId="178" fontId="15" fillId="0" borderId="2" xfId="2" applyNumberFormat="1" applyFont="1" applyBorder="1" applyAlignment="1">
      <alignment horizontal="center" vertical="center"/>
    </xf>
    <xf numFmtId="179" fontId="16" fillId="0" borderId="2" xfId="2" applyNumberFormat="1" applyFont="1" applyBorder="1" applyAlignment="1">
      <alignment horizontal="center" vertical="center"/>
    </xf>
    <xf numFmtId="0" fontId="13" fillId="0" borderId="0" xfId="2" applyFont="1">
      <alignment vertical="center"/>
    </xf>
    <xf numFmtId="0" fontId="15" fillId="0" borderId="0" xfId="2" applyFont="1" applyAlignment="1">
      <alignment horizontal="left" vertical="center"/>
    </xf>
    <xf numFmtId="176" fontId="2" fillId="0" borderId="2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center" vertical="center"/>
    </xf>
    <xf numFmtId="38" fontId="9" fillId="0" borderId="2" xfId="1" applyNumberFormat="1" applyFont="1" applyFill="1" applyBorder="1" applyAlignment="1">
      <alignment horizontal="left" vertical="center" wrapText="1"/>
    </xf>
    <xf numFmtId="177" fontId="2" fillId="0" borderId="2" xfId="1" applyNumberFormat="1" applyFont="1" applyFill="1" applyBorder="1" applyAlignment="1">
      <alignment horizontal="left" vertical="center" wrapText="1"/>
    </xf>
    <xf numFmtId="38" fontId="9" fillId="0" borderId="2" xfId="1" applyNumberFormat="1" applyFont="1" applyFill="1" applyBorder="1" applyAlignment="1">
      <alignment vertical="center" wrapText="1"/>
    </xf>
    <xf numFmtId="38" fontId="9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11" fillId="0" borderId="2" xfId="0" applyFont="1" applyFill="1" applyBorder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6" fillId="0" borderId="2" xfId="2" applyFont="1" applyBorder="1" applyAlignment="1">
      <alignment horizontal="center" vertical="center"/>
    </xf>
    <xf numFmtId="179" fontId="16" fillId="0" borderId="2" xfId="2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left" vertical="center"/>
    </xf>
    <xf numFmtId="0" fontId="15" fillId="0" borderId="2" xfId="2" applyFont="1" applyBorder="1" applyAlignment="1">
      <alignment horizontal="left" vertical="center"/>
    </xf>
    <xf numFmtId="0" fontId="15" fillId="0" borderId="1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/>
    </xf>
    <xf numFmtId="0" fontId="19" fillId="0" borderId="0" xfId="3">
      <alignment vertical="center"/>
    </xf>
    <xf numFmtId="0" fontId="21" fillId="6" borderId="2" xfId="3" applyFont="1" applyFill="1" applyBorder="1" applyAlignment="1">
      <alignment horizontal="center" vertical="center"/>
    </xf>
    <xf numFmtId="0" fontId="19" fillId="0" borderId="2" xfId="3" applyBorder="1" applyAlignment="1">
      <alignment horizontal="center" vertical="center"/>
    </xf>
    <xf numFmtId="0" fontId="19" fillId="3" borderId="2" xfId="3" applyFill="1" applyBorder="1" applyAlignment="1">
      <alignment horizontal="center" vertical="center"/>
    </xf>
    <xf numFmtId="0" fontId="19" fillId="0" borderId="1" xfId="3" applyBorder="1" applyAlignment="1">
      <alignment horizontal="center" vertical="center"/>
    </xf>
    <xf numFmtId="0" fontId="19" fillId="0" borderId="4" xfId="3" applyBorder="1" applyAlignment="1">
      <alignment horizontal="center" vertical="center"/>
    </xf>
  </cellXfs>
  <cellStyles count="4">
    <cellStyle name="常规" xfId="0" builtinId="0"/>
    <cellStyle name="常规 2" xfId="1" xr:uid="{A1FD1BBE-B202-44A6-99CC-CC768B55A37C}"/>
    <cellStyle name="常规 3" xfId="2" xr:uid="{52E099DF-4FAC-4D44-ACA3-D04B57D833EF}"/>
    <cellStyle name="常规 4" xfId="3" xr:uid="{4B45307A-2038-43B0-9613-A4AC1833A6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7</xdr:col>
      <xdr:colOff>249652</xdr:colOff>
      <xdr:row>21</xdr:row>
      <xdr:rowOff>21562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3697AA-3ABB-A25A-41D2-2B087C6B4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82686"/>
          <a:ext cx="5752381" cy="16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666750</xdr:colOff>
      <xdr:row>2</xdr:row>
      <xdr:rowOff>169545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30219AF-FC23-4591-B716-545417D8F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186" y="635"/>
          <a:ext cx="960664" cy="52813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85D6-1DEA-4531-AF81-8521B0FAC8FB}">
  <dimension ref="A1:E12"/>
  <sheetViews>
    <sheetView topLeftCell="A16" workbookViewId="0">
      <selection activeCell="I13" sqref="I13"/>
    </sheetView>
  </sheetViews>
  <sheetFormatPr defaultRowHeight="16.3" x14ac:dyDescent="0.35"/>
  <cols>
    <col min="1" max="1" width="9.140625" style="99"/>
    <col min="2" max="2" width="14.92578125" style="99" customWidth="1"/>
    <col min="3" max="3" width="11.5703125" style="99" customWidth="1"/>
    <col min="4" max="16384" width="9.140625" style="99"/>
  </cols>
  <sheetData>
    <row r="1" spans="1:5" ht="34.200000000000003" customHeight="1" x14ac:dyDescent="0.35">
      <c r="A1" s="98" t="s">
        <v>93</v>
      </c>
      <c r="B1" s="98"/>
      <c r="C1" s="98"/>
      <c r="D1" s="98"/>
      <c r="E1" s="98"/>
    </row>
    <row r="2" spans="1:5" ht="22.2" customHeight="1" x14ac:dyDescent="0.35">
      <c r="A2" s="100" t="s">
        <v>94</v>
      </c>
      <c r="B2" s="100" t="s">
        <v>95</v>
      </c>
      <c r="C2" s="100" t="s">
        <v>96</v>
      </c>
      <c r="D2" s="100" t="s">
        <v>97</v>
      </c>
      <c r="E2" s="100" t="s">
        <v>98</v>
      </c>
    </row>
    <row r="3" spans="1:5" x14ac:dyDescent="0.35">
      <c r="A3" s="101">
        <v>1</v>
      </c>
      <c r="B3" s="101" t="s">
        <v>99</v>
      </c>
      <c r="C3" s="101" t="s">
        <v>100</v>
      </c>
      <c r="D3" s="101">
        <v>864</v>
      </c>
      <c r="E3" s="101"/>
    </row>
    <row r="4" spans="1:5" x14ac:dyDescent="0.35">
      <c r="A4" s="101">
        <v>2</v>
      </c>
      <c r="B4" s="101" t="s">
        <v>101</v>
      </c>
      <c r="C4" s="101" t="s">
        <v>102</v>
      </c>
      <c r="D4" s="101">
        <v>822.6</v>
      </c>
      <c r="E4" s="101"/>
    </row>
    <row r="5" spans="1:5" x14ac:dyDescent="0.35">
      <c r="A5" s="101">
        <v>3</v>
      </c>
      <c r="B5" s="101" t="s">
        <v>103</v>
      </c>
      <c r="C5" s="101" t="s">
        <v>102</v>
      </c>
      <c r="D5" s="101">
        <v>1203</v>
      </c>
      <c r="E5" s="101"/>
    </row>
    <row r="6" spans="1:5" x14ac:dyDescent="0.35">
      <c r="A6" s="101">
        <v>4</v>
      </c>
      <c r="B6" s="101" t="s">
        <v>104</v>
      </c>
      <c r="C6" s="101" t="s">
        <v>105</v>
      </c>
      <c r="D6" s="101">
        <v>1606.8</v>
      </c>
      <c r="E6" s="101"/>
    </row>
    <row r="7" spans="1:5" x14ac:dyDescent="0.35">
      <c r="A7" s="101">
        <v>5</v>
      </c>
      <c r="B7" s="101" t="s">
        <v>106</v>
      </c>
      <c r="C7" s="101"/>
      <c r="D7" s="101">
        <v>12155.72</v>
      </c>
      <c r="E7" s="101"/>
    </row>
    <row r="8" spans="1:5" x14ac:dyDescent="0.35">
      <c r="A8" s="101">
        <v>6</v>
      </c>
      <c r="B8" s="101" t="s">
        <v>107</v>
      </c>
      <c r="C8" s="101"/>
      <c r="D8" s="101">
        <v>5488</v>
      </c>
      <c r="E8" s="101"/>
    </row>
    <row r="9" spans="1:5" x14ac:dyDescent="0.35">
      <c r="A9" s="101">
        <v>7</v>
      </c>
      <c r="B9" s="102" t="s">
        <v>108</v>
      </c>
      <c r="C9" s="101"/>
      <c r="D9" s="101">
        <v>3764.4</v>
      </c>
      <c r="E9" s="101"/>
    </row>
    <row r="10" spans="1:5" x14ac:dyDescent="0.35">
      <c r="A10" s="101"/>
      <c r="B10" s="103" t="s">
        <v>109</v>
      </c>
      <c r="C10" s="104"/>
      <c r="D10" s="101">
        <f>SUM(D3:D9)</f>
        <v>25904.52</v>
      </c>
      <c r="E10" s="101"/>
    </row>
    <row r="12" spans="1:5" x14ac:dyDescent="0.35">
      <c r="B12" s="99" t="s">
        <v>111</v>
      </c>
    </row>
  </sheetData>
  <mergeCells count="2">
    <mergeCell ref="A1:E1"/>
    <mergeCell ref="B10:C10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71D9-AF6E-498A-AD86-3B2009CAD6AC}">
  <sheetPr>
    <outlinePr summaryBelow="0" summaryRight="0"/>
  </sheetPr>
  <dimension ref="A1:I31"/>
  <sheetViews>
    <sheetView tabSelected="1" view="pageBreakPreview" zoomScale="60" workbookViewId="0">
      <pane ySplit="6" topLeftCell="A20" activePane="bottomLeft" state="frozen"/>
      <selection pane="bottomLeft" activeCell="F24" sqref="F24"/>
    </sheetView>
  </sheetViews>
  <sheetFormatPr defaultColWidth="9" defaultRowHeight="12.9" x14ac:dyDescent="0.35"/>
  <cols>
    <col min="1" max="1" width="35.78515625" style="5" customWidth="1" collapsed="1"/>
    <col min="2" max="2" width="36.0703125" style="5" customWidth="1"/>
    <col min="3" max="3" width="44.28515625" style="15" customWidth="1"/>
    <col min="4" max="4" width="8" style="45" customWidth="1"/>
    <col min="5" max="5" width="9.2109375" style="45" customWidth="1"/>
    <col min="6" max="7" width="10.5703125" style="45" customWidth="1"/>
    <col min="8" max="8" width="37.78515625" style="44" customWidth="1"/>
    <col min="9" max="9" width="30.2109375" style="4" customWidth="1"/>
    <col min="10" max="16384" width="9" style="5"/>
  </cols>
  <sheetData>
    <row r="1" spans="1:9" ht="15.45" x14ac:dyDescent="0.35">
      <c r="A1" s="1" t="s">
        <v>0</v>
      </c>
      <c r="B1" s="2" t="s">
        <v>36</v>
      </c>
      <c r="C1" s="1"/>
      <c r="D1" s="3"/>
      <c r="E1" s="3"/>
      <c r="F1" s="3"/>
      <c r="G1" s="3"/>
      <c r="H1" s="1"/>
    </row>
    <row r="2" spans="1:9" ht="13.75" x14ac:dyDescent="0.35">
      <c r="A2" s="1" t="s">
        <v>1</v>
      </c>
      <c r="B2" s="6"/>
      <c r="C2" s="6"/>
      <c r="D2" s="7"/>
      <c r="E2" s="7"/>
      <c r="F2" s="7"/>
      <c r="G2" s="7"/>
      <c r="H2" s="6"/>
    </row>
    <row r="3" spans="1:9" ht="13.75" x14ac:dyDescent="0.35">
      <c r="A3" s="1" t="s">
        <v>3</v>
      </c>
      <c r="B3" s="1"/>
      <c r="C3" s="8"/>
      <c r="D3" s="9"/>
      <c r="E3" s="9"/>
      <c r="F3" s="9"/>
      <c r="G3" s="9"/>
      <c r="H3" s="10" t="s">
        <v>4</v>
      </c>
    </row>
    <row r="4" spans="1:9" ht="13.75" x14ac:dyDescent="0.35">
      <c r="A4" s="1" t="s">
        <v>5</v>
      </c>
      <c r="B4" s="1"/>
      <c r="C4" s="8"/>
      <c r="D4" s="9"/>
      <c r="E4" s="9"/>
      <c r="F4" s="9"/>
      <c r="G4" s="9"/>
      <c r="H4" s="10" t="s">
        <v>6</v>
      </c>
    </row>
    <row r="5" spans="1:9" ht="13.75" x14ac:dyDescent="0.35">
      <c r="A5" s="1" t="s">
        <v>7</v>
      </c>
      <c r="B5" s="1" t="s">
        <v>8</v>
      </c>
      <c r="C5" s="8"/>
      <c r="D5" s="9"/>
      <c r="E5" s="9"/>
      <c r="F5" s="9"/>
      <c r="G5" s="9"/>
      <c r="H5" s="11" t="s">
        <v>2</v>
      </c>
    </row>
    <row r="6" spans="1:9" s="15" customFormat="1" ht="14.6" x14ac:dyDescent="0.35">
      <c r="A6" s="12" t="s">
        <v>9</v>
      </c>
      <c r="B6" s="12"/>
      <c r="C6" s="13" t="s">
        <v>10</v>
      </c>
      <c r="D6" s="14" t="s">
        <v>11</v>
      </c>
      <c r="E6" s="14" t="s">
        <v>12</v>
      </c>
      <c r="F6" s="14" t="s">
        <v>13</v>
      </c>
      <c r="G6" s="14" t="s">
        <v>14</v>
      </c>
      <c r="H6" s="13" t="s">
        <v>15</v>
      </c>
      <c r="I6" s="4"/>
    </row>
    <row r="7" spans="1:9" s="15" customFormat="1" ht="14.6" x14ac:dyDescent="0.35">
      <c r="A7" s="16" t="s">
        <v>37</v>
      </c>
      <c r="B7" s="17"/>
      <c r="C7" s="17"/>
      <c r="D7" s="18"/>
      <c r="E7" s="18"/>
      <c r="F7" s="18"/>
      <c r="G7" s="18"/>
      <c r="H7" s="19"/>
      <c r="I7" s="4"/>
    </row>
    <row r="8" spans="1:9" s="15" customFormat="1" ht="54.9" customHeight="1" x14ac:dyDescent="0.35">
      <c r="A8" s="85" t="s">
        <v>16</v>
      </c>
      <c r="B8" s="20" t="s">
        <v>17</v>
      </c>
      <c r="C8" s="21" t="s">
        <v>18</v>
      </c>
      <c r="D8" s="22">
        <v>0</v>
      </c>
      <c r="E8" s="23">
        <v>3</v>
      </c>
      <c r="F8" s="23">
        <v>2</v>
      </c>
      <c r="G8" s="23">
        <v>0</v>
      </c>
      <c r="H8" s="21" t="s">
        <v>19</v>
      </c>
    </row>
    <row r="9" spans="1:9" s="25" customFormat="1" ht="27.45" customHeight="1" x14ac:dyDescent="0.35">
      <c r="A9" s="86"/>
      <c r="B9" s="85" t="s">
        <v>20</v>
      </c>
      <c r="C9" s="83" t="s">
        <v>38</v>
      </c>
      <c r="D9" s="22">
        <v>600</v>
      </c>
      <c r="E9" s="22">
        <v>2</v>
      </c>
      <c r="F9" s="22">
        <v>2</v>
      </c>
      <c r="G9" s="71">
        <f t="shared" ref="G9:G12" si="0">D9*E9*F9</f>
        <v>2400</v>
      </c>
      <c r="H9" s="24" t="s">
        <v>39</v>
      </c>
    </row>
    <row r="10" spans="1:9" s="25" customFormat="1" ht="32.25" customHeight="1" x14ac:dyDescent="0.35">
      <c r="A10" s="86"/>
      <c r="B10" s="86"/>
      <c r="C10" s="84"/>
      <c r="D10" s="22">
        <v>458</v>
      </c>
      <c r="E10" s="22">
        <v>1</v>
      </c>
      <c r="F10" s="22">
        <v>2</v>
      </c>
      <c r="G10" s="71">
        <f t="shared" si="0"/>
        <v>916</v>
      </c>
      <c r="H10" s="24" t="s">
        <v>40</v>
      </c>
    </row>
    <row r="11" spans="1:9" s="25" customFormat="1" ht="32.25" customHeight="1" x14ac:dyDescent="0.35">
      <c r="A11" s="86"/>
      <c r="B11" s="86"/>
      <c r="C11" s="84"/>
      <c r="D11" s="22">
        <v>600</v>
      </c>
      <c r="E11" s="22">
        <v>1</v>
      </c>
      <c r="F11" s="22">
        <v>39</v>
      </c>
      <c r="G11" s="71">
        <f t="shared" si="0"/>
        <v>23400</v>
      </c>
      <c r="H11" s="24"/>
    </row>
    <row r="12" spans="1:9" s="25" customFormat="1" ht="32.25" customHeight="1" x14ac:dyDescent="0.35">
      <c r="A12" s="86"/>
      <c r="B12" s="86"/>
      <c r="C12" s="84"/>
      <c r="D12" s="22">
        <v>88</v>
      </c>
      <c r="E12" s="22">
        <v>1</v>
      </c>
      <c r="F12" s="22">
        <v>15</v>
      </c>
      <c r="G12" s="71">
        <f t="shared" si="0"/>
        <v>1320</v>
      </c>
      <c r="H12" s="24" t="s">
        <v>41</v>
      </c>
    </row>
    <row r="13" spans="1:9" s="25" customFormat="1" ht="27.45" x14ac:dyDescent="0.35">
      <c r="A13" s="20" t="s">
        <v>21</v>
      </c>
      <c r="B13" s="20" t="s">
        <v>42</v>
      </c>
      <c r="C13" s="20"/>
      <c r="D13" s="22">
        <v>1</v>
      </c>
      <c r="E13" s="22">
        <v>1</v>
      </c>
      <c r="F13" s="22">
        <v>1</v>
      </c>
      <c r="G13" s="72">
        <v>1874</v>
      </c>
      <c r="H13" s="27"/>
      <c r="I13" s="28"/>
    </row>
    <row r="14" spans="1:9" s="15" customFormat="1" ht="14.6" x14ac:dyDescent="0.35">
      <c r="A14" s="29" t="s">
        <v>22</v>
      </c>
      <c r="B14" s="30"/>
      <c r="C14" s="30"/>
      <c r="D14" s="18"/>
      <c r="E14" s="18"/>
      <c r="F14" s="18"/>
      <c r="G14" s="18"/>
      <c r="H14" s="31"/>
      <c r="I14" s="4"/>
    </row>
    <row r="15" spans="1:9" s="25" customFormat="1" ht="40.299999999999997" customHeight="1" x14ac:dyDescent="0.35">
      <c r="A15" s="87" t="s">
        <v>23</v>
      </c>
      <c r="B15" s="46" t="s">
        <v>50</v>
      </c>
      <c r="C15" s="20" t="s">
        <v>48</v>
      </c>
      <c r="D15" s="22">
        <v>1000</v>
      </c>
      <c r="E15" s="22">
        <v>1</v>
      </c>
      <c r="F15" s="22">
        <v>1</v>
      </c>
      <c r="G15" s="22">
        <f>F15*E15*D15</f>
        <v>1000</v>
      </c>
      <c r="H15" s="20" t="s">
        <v>47</v>
      </c>
      <c r="I15" s="33"/>
    </row>
    <row r="16" spans="1:9" s="25" customFormat="1" ht="40.299999999999997" customHeight="1" x14ac:dyDescent="0.35">
      <c r="A16" s="87"/>
      <c r="B16" s="46" t="s">
        <v>49</v>
      </c>
      <c r="C16" s="20" t="s">
        <v>24</v>
      </c>
      <c r="D16" s="22">
        <v>2200</v>
      </c>
      <c r="E16" s="22">
        <v>1</v>
      </c>
      <c r="F16" s="22">
        <v>1</v>
      </c>
      <c r="G16" s="22">
        <f>F16*E16*D16</f>
        <v>2200</v>
      </c>
      <c r="H16" s="20" t="s">
        <v>25</v>
      </c>
      <c r="I16" s="33"/>
    </row>
    <row r="17" spans="1:9" s="25" customFormat="1" ht="40.299999999999997" customHeight="1" x14ac:dyDescent="0.35">
      <c r="A17" s="87"/>
      <c r="B17" s="32" t="s">
        <v>51</v>
      </c>
      <c r="C17" s="20" t="s">
        <v>92</v>
      </c>
      <c r="D17" s="22">
        <v>1000</v>
      </c>
      <c r="E17" s="22">
        <v>1</v>
      </c>
      <c r="F17" s="22">
        <v>1</v>
      </c>
      <c r="G17" s="22">
        <f>F17*E17*D17</f>
        <v>1000</v>
      </c>
      <c r="H17" s="20" t="s">
        <v>91</v>
      </c>
    </row>
    <row r="18" spans="1:9" s="15" customFormat="1" ht="14.6" x14ac:dyDescent="0.35">
      <c r="A18" s="29" t="s">
        <v>26</v>
      </c>
      <c r="B18" s="30"/>
      <c r="C18" s="30"/>
      <c r="D18" s="18"/>
      <c r="E18" s="18"/>
      <c r="F18" s="18"/>
      <c r="G18" s="18"/>
      <c r="H18" s="31"/>
      <c r="I18" s="4"/>
    </row>
    <row r="19" spans="1:9" s="25" customFormat="1" ht="27.45" customHeight="1" x14ac:dyDescent="0.35">
      <c r="A19" s="42" t="s">
        <v>27</v>
      </c>
      <c r="B19" s="32"/>
      <c r="C19" s="34" t="s">
        <v>28</v>
      </c>
      <c r="D19" s="22">
        <v>500</v>
      </c>
      <c r="E19" s="22">
        <v>1</v>
      </c>
      <c r="F19" s="22">
        <v>20</v>
      </c>
      <c r="G19" s="26">
        <f>6697.19+98.47+105.05</f>
        <v>6900.71</v>
      </c>
      <c r="H19" s="20"/>
      <c r="I19" s="28"/>
    </row>
    <row r="20" spans="1:9" s="25" customFormat="1" ht="48" customHeight="1" x14ac:dyDescent="0.35">
      <c r="A20" s="38" t="s">
        <v>45</v>
      </c>
      <c r="B20" s="35"/>
      <c r="C20" s="36" t="s">
        <v>46</v>
      </c>
      <c r="D20" s="37">
        <v>500</v>
      </c>
      <c r="E20" s="37">
        <v>5</v>
      </c>
      <c r="F20" s="37">
        <v>8</v>
      </c>
      <c r="G20" s="26">
        <f>Sheet1!D10</f>
        <v>25904.52</v>
      </c>
      <c r="H20" s="36"/>
      <c r="I20" s="28"/>
    </row>
    <row r="21" spans="1:9" s="15" customFormat="1" ht="14.6" x14ac:dyDescent="0.35">
      <c r="A21" s="29" t="s">
        <v>29</v>
      </c>
      <c r="B21" s="30"/>
      <c r="C21" s="30"/>
      <c r="D21" s="18"/>
      <c r="E21" s="18"/>
      <c r="F21" s="18"/>
      <c r="G21" s="18"/>
      <c r="H21" s="31"/>
      <c r="I21" s="4"/>
    </row>
    <row r="22" spans="1:9" s="78" customFormat="1" ht="13.75" x14ac:dyDescent="0.35">
      <c r="A22" s="73" t="s">
        <v>43</v>
      </c>
      <c r="B22" s="74"/>
      <c r="C22" s="75"/>
      <c r="D22" s="76">
        <v>4000</v>
      </c>
      <c r="E22" s="76">
        <v>1</v>
      </c>
      <c r="F22" s="76">
        <v>2</v>
      </c>
      <c r="G22" s="76">
        <f>D22*E22*F22</f>
        <v>8000</v>
      </c>
      <c r="H22" s="75"/>
      <c r="I22" s="77"/>
    </row>
    <row r="23" spans="1:9" s="78" customFormat="1" ht="21.45" customHeight="1" x14ac:dyDescent="0.35">
      <c r="A23" s="73" t="s">
        <v>110</v>
      </c>
      <c r="B23" s="74"/>
      <c r="C23" s="75"/>
      <c r="D23" s="76">
        <v>41310</v>
      </c>
      <c r="E23" s="76">
        <v>1</v>
      </c>
      <c r="F23" s="76">
        <v>1</v>
      </c>
      <c r="G23" s="76">
        <f>D23*E23*F23</f>
        <v>41310</v>
      </c>
      <c r="H23" s="75"/>
      <c r="I23" s="77"/>
    </row>
    <row r="24" spans="1:9" s="78" customFormat="1" ht="20.149999999999999" customHeight="1" x14ac:dyDescent="0.35">
      <c r="A24" s="79" t="s">
        <v>44</v>
      </c>
      <c r="B24" s="74"/>
      <c r="C24" s="75"/>
      <c r="D24" s="76">
        <v>58000</v>
      </c>
      <c r="E24" s="76">
        <v>1</v>
      </c>
      <c r="F24" s="76">
        <v>1</v>
      </c>
      <c r="G24" s="76">
        <f>D24*E24*F24</f>
        <v>58000</v>
      </c>
      <c r="H24" s="75"/>
      <c r="I24" s="77"/>
    </row>
    <row r="25" spans="1:9" s="78" customFormat="1" ht="20.149999999999999" customHeight="1" x14ac:dyDescent="0.35">
      <c r="A25" s="79" t="s">
        <v>52</v>
      </c>
      <c r="B25" s="74"/>
      <c r="C25" s="75"/>
      <c r="D25" s="76">
        <f>机票!I28</f>
        <v>11971</v>
      </c>
      <c r="E25" s="76">
        <v>1</v>
      </c>
      <c r="F25" s="76">
        <v>1</v>
      </c>
      <c r="G25" s="76">
        <f>D25*E25*F25</f>
        <v>11971</v>
      </c>
      <c r="H25" s="75"/>
      <c r="I25" s="77"/>
    </row>
    <row r="26" spans="1:9" s="40" customFormat="1" ht="29.15" x14ac:dyDescent="0.35">
      <c r="A26" s="29" t="s">
        <v>30</v>
      </c>
      <c r="B26" s="17"/>
      <c r="C26" s="17"/>
      <c r="D26" s="18"/>
      <c r="E26" s="18"/>
      <c r="F26" s="18"/>
      <c r="G26" s="18"/>
      <c r="H26" s="19"/>
      <c r="I26" s="39"/>
    </row>
    <row r="27" spans="1:9" s="25" customFormat="1" ht="18" customHeight="1" x14ac:dyDescent="0.35">
      <c r="A27" s="34" t="s">
        <v>31</v>
      </c>
      <c r="B27" s="34"/>
      <c r="C27" s="41"/>
      <c r="D27" s="22">
        <v>235000</v>
      </c>
      <c r="E27" s="22">
        <v>1</v>
      </c>
      <c r="F27" s="22">
        <v>1</v>
      </c>
      <c r="G27" s="26">
        <f>D27</f>
        <v>235000</v>
      </c>
      <c r="H27" s="42"/>
      <c r="I27" s="28"/>
    </row>
    <row r="28" spans="1:9" s="15" customFormat="1" ht="14.6" x14ac:dyDescent="0.35">
      <c r="A28" s="80" t="s">
        <v>32</v>
      </c>
      <c r="B28" s="81"/>
      <c r="C28" s="81"/>
      <c r="D28" s="81"/>
      <c r="E28" s="81"/>
      <c r="F28" s="82"/>
      <c r="G28" s="43">
        <f>SUM(G5:G27)</f>
        <v>421196.23</v>
      </c>
      <c r="H28" s="34"/>
      <c r="I28" s="4"/>
    </row>
    <row r="29" spans="1:9" s="15" customFormat="1" ht="14.6" x14ac:dyDescent="0.35">
      <c r="A29" s="80" t="s">
        <v>33</v>
      </c>
      <c r="B29" s="81"/>
      <c r="C29" s="81"/>
      <c r="D29" s="81"/>
      <c r="E29" s="81"/>
      <c r="F29" s="82"/>
      <c r="G29" s="43">
        <f>G28*0.1</f>
        <v>42119.623</v>
      </c>
      <c r="H29" s="20"/>
      <c r="I29" s="4"/>
    </row>
    <row r="30" spans="1:9" s="25" customFormat="1" ht="24" customHeight="1" x14ac:dyDescent="0.35">
      <c r="A30" s="80" t="s">
        <v>34</v>
      </c>
      <c r="B30" s="81"/>
      <c r="C30" s="81"/>
      <c r="D30" s="81"/>
      <c r="E30" s="81"/>
      <c r="F30" s="82"/>
      <c r="G30" s="43">
        <f>SUM(G28:G29)</f>
        <v>463315.853</v>
      </c>
      <c r="H30" s="34"/>
    </row>
    <row r="31" spans="1:9" s="15" customFormat="1" ht="27.45" customHeight="1" x14ac:dyDescent="0.35">
      <c r="A31" s="80" t="s">
        <v>35</v>
      </c>
      <c r="B31" s="81"/>
      <c r="C31" s="81"/>
      <c r="D31" s="81"/>
      <c r="E31" s="81"/>
      <c r="F31" s="82"/>
      <c r="G31" s="43">
        <v>465000</v>
      </c>
      <c r="H31" s="44"/>
    </row>
  </sheetData>
  <mergeCells count="8">
    <mergeCell ref="A30:F30"/>
    <mergeCell ref="A31:F31"/>
    <mergeCell ref="C9:C12"/>
    <mergeCell ref="B9:B12"/>
    <mergeCell ref="A8:A12"/>
    <mergeCell ref="A15:A17"/>
    <mergeCell ref="A28:F28"/>
    <mergeCell ref="A29:F29"/>
  </mergeCells>
  <phoneticPr fontId="3" type="noConversion"/>
  <printOptions horizontalCentered="1"/>
  <pageMargins left="0.78740157480314965" right="0.78740157480314965" top="0.78740157480314965" bottom="0.78740157480314965" header="0.31496062992125984" footer="0.51181102362204722"/>
  <pageSetup paperSize="9" scale="60" firstPageNumber="4294963191" orientation="landscape" r:id="rId1"/>
  <headerFooter alignWithMargins="0"/>
  <rowBreaks count="1" manualBreakCount="1">
    <brk id="2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E7613-5D47-429E-A9E9-20D0F4E71A2F}">
  <dimension ref="A3:J33"/>
  <sheetViews>
    <sheetView topLeftCell="A4" workbookViewId="0">
      <selection activeCell="L12" sqref="L12"/>
    </sheetView>
  </sheetViews>
  <sheetFormatPr defaultColWidth="8.35546875" defaultRowHeight="14.15" x14ac:dyDescent="0.35"/>
  <cols>
    <col min="1" max="1" width="6.640625" style="47" customWidth="1"/>
    <col min="2" max="2" width="3.85546875" style="47" customWidth="1"/>
    <col min="3" max="3" width="14.7109375" style="47" customWidth="1"/>
    <col min="4" max="4" width="8.35546875" style="47" customWidth="1"/>
    <col min="5" max="5" width="6.640625" style="47" customWidth="1"/>
    <col min="6" max="6" width="9.0703125" style="47" customWidth="1"/>
    <col min="7" max="7" width="6.85546875" style="47" customWidth="1"/>
    <col min="8" max="8" width="11.7109375" style="47" customWidth="1"/>
    <col min="9" max="9" width="12.0703125" style="47" customWidth="1"/>
    <col min="10" max="10" width="7.640625" style="47" customWidth="1"/>
    <col min="11" max="16384" width="8.35546875" style="47"/>
  </cols>
  <sheetData>
    <row r="3" spans="1:10" ht="18" x14ac:dyDescent="0.35">
      <c r="B3" s="95" t="s">
        <v>53</v>
      </c>
      <c r="C3" s="95"/>
      <c r="D3" s="95"/>
      <c r="E3" s="95"/>
      <c r="F3" s="95"/>
      <c r="G3" s="95"/>
      <c r="H3" s="95"/>
      <c r="I3" s="95"/>
      <c r="J3" s="95"/>
    </row>
    <row r="4" spans="1:10" x14ac:dyDescent="0.35">
      <c r="B4" s="48"/>
      <c r="C4" s="49"/>
      <c r="D4" s="49"/>
      <c r="E4" s="49"/>
      <c r="F4" s="49"/>
      <c r="G4" s="49"/>
      <c r="H4" s="49"/>
      <c r="I4" s="49"/>
      <c r="J4" s="49"/>
    </row>
    <row r="5" spans="1:10" x14ac:dyDescent="0.35">
      <c r="A5" s="50"/>
      <c r="B5" s="51"/>
      <c r="C5" s="50"/>
      <c r="D5" s="52" t="s">
        <v>54</v>
      </c>
      <c r="E5" s="50"/>
      <c r="F5" s="50"/>
      <c r="G5" s="52" t="s">
        <v>55</v>
      </c>
      <c r="H5" s="96"/>
      <c r="I5" s="96"/>
      <c r="J5" s="96"/>
    </row>
    <row r="6" spans="1:10" x14ac:dyDescent="0.35">
      <c r="A6" s="50"/>
      <c r="B6" s="53"/>
      <c r="C6" s="54"/>
      <c r="D6" s="55"/>
      <c r="E6" s="55"/>
      <c r="F6" s="55"/>
      <c r="G6" s="55"/>
      <c r="H6" s="56"/>
      <c r="I6" s="56"/>
      <c r="J6" s="56"/>
    </row>
    <row r="7" spans="1:10" x14ac:dyDescent="0.35">
      <c r="A7" s="50"/>
      <c r="B7" s="57"/>
      <c r="C7" s="58"/>
      <c r="D7" s="57"/>
      <c r="E7" s="57"/>
      <c r="F7" s="57"/>
      <c r="G7" s="57"/>
      <c r="H7" s="58"/>
      <c r="I7" s="52"/>
      <c r="J7" s="52"/>
    </row>
    <row r="8" spans="1:10" s="59" customFormat="1" x14ac:dyDescent="0.35">
      <c r="B8" s="60" t="s">
        <v>56</v>
      </c>
      <c r="C8" s="60" t="s">
        <v>57</v>
      </c>
      <c r="D8" s="60" t="s">
        <v>58</v>
      </c>
      <c r="E8" s="97" t="s">
        <v>59</v>
      </c>
      <c r="F8" s="97"/>
      <c r="G8" s="97"/>
      <c r="H8" s="97"/>
      <c r="I8" s="60" t="s">
        <v>60</v>
      </c>
      <c r="J8" s="60" t="s">
        <v>61</v>
      </c>
    </row>
    <row r="9" spans="1:10" x14ac:dyDescent="0.35">
      <c r="B9" s="61">
        <v>1</v>
      </c>
      <c r="C9" s="61" t="s">
        <v>62</v>
      </c>
      <c r="D9" s="61" t="s">
        <v>63</v>
      </c>
      <c r="E9" s="91" t="s">
        <v>64</v>
      </c>
      <c r="F9" s="91"/>
      <c r="G9" s="91"/>
      <c r="H9" s="91"/>
      <c r="I9" s="61">
        <v>3110</v>
      </c>
      <c r="J9" s="61"/>
    </row>
    <row r="10" spans="1:10" x14ac:dyDescent="0.35">
      <c r="B10" s="61">
        <v>2</v>
      </c>
      <c r="C10" s="61" t="s">
        <v>65</v>
      </c>
      <c r="D10" s="61" t="s">
        <v>63</v>
      </c>
      <c r="E10" s="91" t="s">
        <v>64</v>
      </c>
      <c r="F10" s="91"/>
      <c r="G10" s="91"/>
      <c r="H10" s="91"/>
      <c r="I10" s="61">
        <v>3110</v>
      </c>
      <c r="J10" s="61"/>
    </row>
    <row r="11" spans="1:10" s="62" customFormat="1" x14ac:dyDescent="0.35">
      <c r="B11" s="63">
        <v>3</v>
      </c>
      <c r="C11" s="63" t="s">
        <v>66</v>
      </c>
      <c r="D11" s="63" t="s">
        <v>67</v>
      </c>
      <c r="E11" s="90" t="s">
        <v>68</v>
      </c>
      <c r="F11" s="90"/>
      <c r="G11" s="90"/>
      <c r="H11" s="90"/>
      <c r="I11" s="63">
        <v>0</v>
      </c>
      <c r="J11" s="63">
        <v>775</v>
      </c>
    </row>
    <row r="12" spans="1:10" s="62" customFormat="1" x14ac:dyDescent="0.35">
      <c r="B12" s="63">
        <v>4</v>
      </c>
      <c r="C12" s="63" t="s">
        <v>66</v>
      </c>
      <c r="D12" s="63" t="s">
        <v>69</v>
      </c>
      <c r="E12" s="90" t="s">
        <v>70</v>
      </c>
      <c r="F12" s="90"/>
      <c r="G12" s="90"/>
      <c r="H12" s="90"/>
      <c r="I12" s="63">
        <v>0</v>
      </c>
      <c r="J12" s="63">
        <v>416</v>
      </c>
    </row>
    <row r="13" spans="1:10" s="62" customFormat="1" x14ac:dyDescent="0.35">
      <c r="B13" s="63">
        <v>5</v>
      </c>
      <c r="C13" s="63" t="s">
        <v>71</v>
      </c>
      <c r="D13" s="63" t="s">
        <v>72</v>
      </c>
      <c r="E13" s="90" t="s">
        <v>73</v>
      </c>
      <c r="F13" s="90"/>
      <c r="G13" s="90"/>
      <c r="H13" s="90"/>
      <c r="I13" s="63">
        <v>0</v>
      </c>
      <c r="J13" s="63">
        <v>480</v>
      </c>
    </row>
    <row r="14" spans="1:10" x14ac:dyDescent="0.35">
      <c r="B14" s="61">
        <v>6</v>
      </c>
      <c r="C14" s="61" t="s">
        <v>71</v>
      </c>
      <c r="D14" s="61" t="s">
        <v>72</v>
      </c>
      <c r="E14" s="91" t="s">
        <v>74</v>
      </c>
      <c r="F14" s="91"/>
      <c r="G14" s="91"/>
      <c r="H14" s="91"/>
      <c r="I14" s="61">
        <v>1990</v>
      </c>
      <c r="J14" s="61"/>
    </row>
    <row r="15" spans="1:10" x14ac:dyDescent="0.35">
      <c r="B15" s="61">
        <v>7</v>
      </c>
      <c r="C15" s="61" t="s">
        <v>71</v>
      </c>
      <c r="D15" s="61" t="s">
        <v>75</v>
      </c>
      <c r="E15" s="91" t="s">
        <v>76</v>
      </c>
      <c r="F15" s="91"/>
      <c r="G15" s="91"/>
      <c r="H15" s="91"/>
      <c r="I15" s="61">
        <v>1360</v>
      </c>
      <c r="J15" s="61"/>
    </row>
    <row r="16" spans="1:10" s="62" customFormat="1" x14ac:dyDescent="0.35">
      <c r="B16" s="63">
        <v>8</v>
      </c>
      <c r="C16" s="63" t="s">
        <v>77</v>
      </c>
      <c r="D16" s="63" t="s">
        <v>78</v>
      </c>
      <c r="E16" s="90" t="s">
        <v>79</v>
      </c>
      <c r="F16" s="90"/>
      <c r="G16" s="90"/>
      <c r="H16" s="90"/>
      <c r="I16" s="63">
        <v>0</v>
      </c>
      <c r="J16" s="63">
        <v>0</v>
      </c>
    </row>
    <row r="17" spans="2:10" s="62" customFormat="1" x14ac:dyDescent="0.35">
      <c r="B17" s="63">
        <v>9</v>
      </c>
      <c r="C17" s="63" t="s">
        <v>80</v>
      </c>
      <c r="D17" s="63" t="s">
        <v>78</v>
      </c>
      <c r="E17" s="90" t="s">
        <v>79</v>
      </c>
      <c r="F17" s="90"/>
      <c r="G17" s="90"/>
      <c r="H17" s="90"/>
      <c r="I17" s="63">
        <v>0</v>
      </c>
      <c r="J17" s="63">
        <v>0</v>
      </c>
    </row>
    <row r="18" spans="2:10" s="62" customFormat="1" x14ac:dyDescent="0.35">
      <c r="B18" s="63">
        <v>10</v>
      </c>
      <c r="C18" s="63" t="s">
        <v>62</v>
      </c>
      <c r="D18" s="63" t="s">
        <v>81</v>
      </c>
      <c r="E18" s="90" t="s">
        <v>79</v>
      </c>
      <c r="F18" s="90"/>
      <c r="G18" s="90"/>
      <c r="H18" s="90"/>
      <c r="I18" s="63">
        <v>0</v>
      </c>
      <c r="J18" s="63">
        <v>0</v>
      </c>
    </row>
    <row r="19" spans="2:10" s="62" customFormat="1" x14ac:dyDescent="0.35">
      <c r="B19" s="63">
        <v>11</v>
      </c>
      <c r="C19" s="63" t="s">
        <v>82</v>
      </c>
      <c r="D19" s="63" t="s">
        <v>81</v>
      </c>
      <c r="E19" s="90" t="s">
        <v>79</v>
      </c>
      <c r="F19" s="90"/>
      <c r="G19" s="90"/>
      <c r="H19" s="90"/>
      <c r="I19" s="63">
        <v>0</v>
      </c>
      <c r="J19" s="63">
        <v>0</v>
      </c>
    </row>
    <row r="20" spans="2:10" s="62" customFormat="1" x14ac:dyDescent="0.35">
      <c r="B20" s="63">
        <v>12</v>
      </c>
      <c r="C20" s="63" t="s">
        <v>65</v>
      </c>
      <c r="D20" s="64" t="s">
        <v>81</v>
      </c>
      <c r="E20" s="90" t="s">
        <v>79</v>
      </c>
      <c r="F20" s="90"/>
      <c r="G20" s="90"/>
      <c r="H20" s="90"/>
      <c r="I20" s="63">
        <v>0</v>
      </c>
      <c r="J20" s="63">
        <v>0</v>
      </c>
    </row>
    <row r="21" spans="2:10" x14ac:dyDescent="0.35">
      <c r="B21" s="63">
        <v>13</v>
      </c>
      <c r="C21" s="61" t="s">
        <v>82</v>
      </c>
      <c r="D21" s="65"/>
      <c r="E21" s="91" t="s">
        <v>83</v>
      </c>
      <c r="F21" s="91"/>
      <c r="G21" s="91"/>
      <c r="H21" s="91"/>
      <c r="I21" s="61">
        <v>730</v>
      </c>
      <c r="J21" s="61"/>
    </row>
    <row r="22" spans="2:10" x14ac:dyDescent="0.35">
      <c r="B22" s="66"/>
      <c r="C22" s="61"/>
      <c r="D22" s="66"/>
      <c r="E22" s="91"/>
      <c r="F22" s="91"/>
      <c r="G22" s="91"/>
      <c r="H22" s="91"/>
      <c r="I22" s="61"/>
      <c r="J22" s="66"/>
    </row>
    <row r="23" spans="2:10" x14ac:dyDescent="0.35">
      <c r="B23" s="61"/>
      <c r="C23" s="61"/>
      <c r="D23" s="61"/>
      <c r="E23" s="92"/>
      <c r="F23" s="93"/>
      <c r="G23" s="93"/>
      <c r="H23" s="94"/>
      <c r="I23" s="67"/>
      <c r="J23" s="67"/>
    </row>
    <row r="24" spans="2:10" x14ac:dyDescent="0.35">
      <c r="B24" s="61"/>
      <c r="C24" s="61"/>
      <c r="D24" s="61"/>
      <c r="E24" s="61"/>
      <c r="F24" s="61"/>
      <c r="G24" s="61"/>
      <c r="H24" s="61"/>
      <c r="I24" s="67"/>
      <c r="J24" s="67"/>
    </row>
    <row r="25" spans="2:10" x14ac:dyDescent="0.35">
      <c r="B25" s="61"/>
      <c r="C25" s="61"/>
      <c r="D25" s="61"/>
      <c r="E25" s="61"/>
      <c r="F25" s="61"/>
      <c r="G25" s="61"/>
      <c r="H25" s="61"/>
      <c r="I25" s="67"/>
      <c r="J25" s="67"/>
    </row>
    <row r="26" spans="2:10" x14ac:dyDescent="0.35">
      <c r="B26" s="61"/>
      <c r="C26" s="61"/>
      <c r="D26" s="61"/>
      <c r="E26" s="61"/>
      <c r="F26" s="61"/>
      <c r="G26" s="61"/>
      <c r="H26" s="61"/>
      <c r="I26" s="67"/>
      <c r="J26" s="67"/>
    </row>
    <row r="27" spans="2:10" x14ac:dyDescent="0.35">
      <c r="B27" s="88" t="s">
        <v>84</v>
      </c>
      <c r="C27" s="88"/>
      <c r="D27" s="88"/>
      <c r="E27" s="88"/>
      <c r="F27" s="88"/>
      <c r="G27" s="88"/>
      <c r="H27" s="88"/>
      <c r="I27" s="68">
        <f>SUM(I9:I21)</f>
        <v>10300</v>
      </c>
      <c r="J27" s="68">
        <f>SUM(J9:J20)</f>
        <v>1671</v>
      </c>
    </row>
    <row r="28" spans="2:10" x14ac:dyDescent="0.35">
      <c r="B28" s="88" t="s">
        <v>85</v>
      </c>
      <c r="C28" s="88"/>
      <c r="D28" s="88"/>
      <c r="E28" s="88"/>
      <c r="F28" s="88"/>
      <c r="G28" s="88"/>
      <c r="H28" s="88"/>
      <c r="I28" s="89">
        <f>I27+J27</f>
        <v>11971</v>
      </c>
      <c r="J28" s="89"/>
    </row>
    <row r="29" spans="2:10" x14ac:dyDescent="0.35">
      <c r="B29" s="69"/>
      <c r="C29" s="69"/>
      <c r="D29" s="69"/>
      <c r="E29" s="69"/>
      <c r="F29" s="69"/>
      <c r="G29" s="69"/>
      <c r="H29" s="69"/>
      <c r="I29" s="69"/>
      <c r="J29" s="69"/>
    </row>
    <row r="30" spans="2:10" x14ac:dyDescent="0.35">
      <c r="C30" s="52" t="s">
        <v>86</v>
      </c>
      <c r="D30" s="70" t="s">
        <v>87</v>
      </c>
      <c r="F30" s="52" t="s">
        <v>88</v>
      </c>
      <c r="G30" s="52" t="s">
        <v>89</v>
      </c>
      <c r="I30" s="52" t="s">
        <v>90</v>
      </c>
      <c r="J30" s="70"/>
    </row>
    <row r="32" spans="2:10" x14ac:dyDescent="0.35">
      <c r="G32" s="52"/>
      <c r="H32" s="52"/>
      <c r="I32" s="52"/>
      <c r="J32" s="70"/>
    </row>
    <row r="33" spans="7:10" x14ac:dyDescent="0.35">
      <c r="G33" s="52"/>
      <c r="H33" s="52"/>
      <c r="I33" s="52"/>
      <c r="J33" s="50"/>
    </row>
  </sheetData>
  <autoFilter ref="A8:K22" xr:uid="{00000000-0009-0000-0000-000000000000}"/>
  <mergeCells count="21">
    <mergeCell ref="E17:H17"/>
    <mergeCell ref="B3:J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B27:H27"/>
    <mergeCell ref="B28:H28"/>
    <mergeCell ref="I28:J28"/>
    <mergeCell ref="E18:H18"/>
    <mergeCell ref="E19:H19"/>
    <mergeCell ref="E20:H20"/>
    <mergeCell ref="E21:H21"/>
    <mergeCell ref="E22:H22"/>
    <mergeCell ref="E23:H23"/>
  </mergeCells>
  <phoneticPr fontId="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结算</vt:lpstr>
      <vt:lpstr>机票</vt:lpstr>
      <vt:lpstr>结算!Print_Area</vt:lpstr>
      <vt:lpstr>结算!Print_Titles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2022-09-08T07:36:38Z</dcterms:created>
  <dcterms:modified xsi:type="dcterms:W3CDTF">2022-09-16T03:57:01Z</dcterms:modified>
</cp:coreProperties>
</file>