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 tabRatio="500"/>
  </bookViews>
  <sheets>
    <sheet name="接待部分汇总表" sheetId="4" r:id="rId1"/>
    <sheet name="ISC接待报价" sheetId="1" r:id="rId2"/>
    <sheet name="媒体接待报价" sheetId="3" r:id="rId3"/>
  </sheets>
  <calcPr calcId="144525" concurrentCalc="0"/>
</workbook>
</file>

<file path=xl/sharedStrings.xml><?xml version="1.0" encoding="utf-8"?>
<sst xmlns="http://schemas.openxmlformats.org/spreadsheetml/2006/main" count="104">
  <si>
    <t>ISC 2021 第九届互联网安全大会 - 接待报价</t>
  </si>
  <si>
    <t>项目</t>
  </si>
  <si>
    <t>金额</t>
  </si>
  <si>
    <t>备注</t>
  </si>
  <si>
    <t>ISC接待报价</t>
  </si>
  <si>
    <t>媒体接待报价</t>
  </si>
  <si>
    <t>合计</t>
  </si>
  <si>
    <t>除报价内需求外，按照实际产生结算</t>
  </si>
  <si>
    <t>ISC 2021 第九届互联网安全大会 - 会务接待报价</t>
  </si>
  <si>
    <t>内容</t>
  </si>
  <si>
    <t>明细</t>
  </si>
  <si>
    <t>数量1</t>
  </si>
  <si>
    <t>单位1</t>
  </si>
  <si>
    <t>数量2</t>
  </si>
  <si>
    <t>单位2</t>
  </si>
  <si>
    <t>单价</t>
  </si>
  <si>
    <t>酒店
420间*3报价</t>
  </si>
  <si>
    <t>马哥孛罗中奥大酒店</t>
  </si>
  <si>
    <t>大床含单早</t>
  </si>
  <si>
    <t>间</t>
  </si>
  <si>
    <t>晚</t>
  </si>
  <si>
    <t>最大量可接待300人</t>
  </si>
  <si>
    <t>标间含双早</t>
  </si>
  <si>
    <t>新云南皇冠假日酒店</t>
  </si>
  <si>
    <t>基础大床含单早</t>
  </si>
  <si>
    <t>最大量可接待240人</t>
  </si>
  <si>
    <t>基础标间含双早</t>
  </si>
  <si>
    <t>五洲皇冠酒店</t>
  </si>
  <si>
    <t>SVIP30+30随行人员</t>
  </si>
  <si>
    <t>最大量可接待30人；26日30间+27日20间+28日15间</t>
  </si>
  <si>
    <t>国家会议中心酒店</t>
  </si>
  <si>
    <t>360工作人员20间标间</t>
  </si>
  <si>
    <t>20间内报价</t>
  </si>
  <si>
    <t>酒店部分小计</t>
  </si>
  <si>
    <t>车辆</t>
  </si>
  <si>
    <t>接机/站用车；26-28日接；29日送
（首都机场/北京南站，不含大兴机场）</t>
  </si>
  <si>
    <t>小轿车</t>
  </si>
  <si>
    <t>辆</t>
  </si>
  <si>
    <t>趟</t>
  </si>
  <si>
    <t>预估数量，以实际产生为准；单趟报价，下同</t>
  </si>
  <si>
    <t>别克商务</t>
  </si>
  <si>
    <t>·</t>
  </si>
  <si>
    <t>考斯特</t>
  </si>
  <si>
    <t>45座/51座大巴</t>
  </si>
  <si>
    <t>SVIP专车</t>
  </si>
  <si>
    <t>奥迪A6；26-29日</t>
  </si>
  <si>
    <t>天</t>
  </si>
  <si>
    <t>按照10辆预估报价；
市内8小时100公里内，超时超公里200/小时，10元/公里</t>
  </si>
  <si>
    <t>马哥/新云南 - 会场摆渡车辆</t>
  </si>
  <si>
    <t>考斯特/33座大巴</t>
  </si>
  <si>
    <t>27日/28日上下午各1次+29日上午1次</t>
  </si>
  <si>
    <t>45座</t>
  </si>
  <si>
    <t>备车</t>
  </si>
  <si>
    <t>GL8；8小时100公里内</t>
  </si>
  <si>
    <t>26日-29日</t>
  </si>
  <si>
    <t>车辆部分小计</t>
  </si>
  <si>
    <t>机票/高铁票</t>
  </si>
  <si>
    <t>机票/高铁票预估费用</t>
  </si>
  <si>
    <t>按照240人预估报价</t>
  </si>
  <si>
    <t>人</t>
  </si>
  <si>
    <t>往返</t>
  </si>
  <si>
    <t>销售端VVIP160人+分论坛VVIP80人；</t>
  </si>
  <si>
    <t>票务部分小计</t>
  </si>
  <si>
    <t>SVIP餐饮</t>
  </si>
  <si>
    <t>北辰洲际酒店用餐</t>
  </si>
  <si>
    <t>桌餐+酒水费用（不含白酒）</t>
  </si>
  <si>
    <t>餐</t>
  </si>
  <si>
    <t>餐标内不含白酒</t>
  </si>
  <si>
    <t>餐饮部分小计</t>
  </si>
  <si>
    <t>工作人员&amp;物料</t>
  </si>
  <si>
    <t>酒店接待工作人员</t>
  </si>
  <si>
    <t>签到，分发物料，指引等；26日-29日；3酒店*4人</t>
  </si>
  <si>
    <t>机场/火车站接待人员</t>
  </si>
  <si>
    <t>首都机场T2/T3/大兴机场/北京南站；5人*4地</t>
  </si>
  <si>
    <t>人次</t>
  </si>
  <si>
    <t>车辆调度</t>
  </si>
  <si>
    <t>接送机&amp;摆渡车辆</t>
  </si>
  <si>
    <t>工作人员</t>
  </si>
  <si>
    <t>餐饮交通补助</t>
  </si>
  <si>
    <t>签到背板搭建</t>
  </si>
  <si>
    <t>酒店签到背板</t>
  </si>
  <si>
    <t>个</t>
  </si>
  <si>
    <t>酒店</t>
  </si>
  <si>
    <t>预留费用；桁架绷宝丽布</t>
  </si>
  <si>
    <t>酒店指引易拉宝</t>
  </si>
  <si>
    <t>酒店指引</t>
  </si>
  <si>
    <t>酒店&amp;接待制作物</t>
  </si>
  <si>
    <t>车头牌/手举牌等</t>
  </si>
  <si>
    <t>项</t>
  </si>
  <si>
    <t>次</t>
  </si>
  <si>
    <t>预留费用</t>
  </si>
  <si>
    <t>防疫物料</t>
  </si>
  <si>
    <t>医用口罩、免洗洗手液等</t>
  </si>
  <si>
    <t>工作人员&amp;物料部分小计</t>
  </si>
  <si>
    <t>服务费10%</t>
  </si>
  <si>
    <t>税费6%（增值税专用发票）</t>
  </si>
  <si>
    <t>最终报价（含税含服务费）</t>
  </si>
  <si>
    <t>最终优惠报价（含税含服务费）</t>
  </si>
  <si>
    <t>除报价外，新增需求按实际产生结算</t>
  </si>
  <si>
    <t>ISC 2021 第九届互联网安全大会 - 会务接待报价【媒体】</t>
  </si>
  <si>
    <t>北京中奥凯富国际酒店</t>
  </si>
  <si>
    <t>酒店 - 会场摆渡车辆</t>
  </si>
  <si>
    <t>45座大巴</t>
  </si>
  <si>
    <t>按照29人预估报价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</si>
</sst>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"/>
    <numFmt numFmtId="43" formatCode="_ * #,##0.00_ ;_ * \-#,##0.00_ ;_ * &quot;-&quot;??_ ;_ @_ "/>
    <numFmt numFmtId="41" formatCode="_ * #,##0_ ;_ * \-#,##0_ ;_ * &quot;-&quot;_ ;_ @_ "/>
  </numFmts>
  <fonts count="31">
    <font>
      <sz val="12"/>
      <color theme="1"/>
      <name val="DengXian"/>
      <charset val="134"/>
      <scheme val="minor"/>
    </font>
    <font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i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2"/>
      <color theme="1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33" borderId="31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13" borderId="3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2" borderId="29" applyNumberFormat="0" applyAlignment="0" applyProtection="0">
      <alignment vertical="center"/>
    </xf>
    <xf numFmtId="0" fontId="23" fillId="13" borderId="30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8" borderId="2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6" fillId="3" borderId="20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5"/>
  <sheetViews>
    <sheetView tabSelected="1" workbookViewId="0">
      <selection activeCell="C9" sqref="C9"/>
    </sheetView>
  </sheetViews>
  <sheetFormatPr defaultColWidth="10.875" defaultRowHeight="23.1" customHeight="1" outlineLevelRow="4" outlineLevelCol="3"/>
  <cols>
    <col min="1" max="1" width="5.625" style="53" customWidth="1"/>
    <col min="2" max="2" width="21" style="53" customWidth="1"/>
    <col min="3" max="3" width="23.625" style="53" customWidth="1"/>
    <col min="4" max="4" width="44.125" style="53" customWidth="1"/>
    <col min="5" max="16384" width="10.875" style="53"/>
  </cols>
  <sheetData>
    <row r="1" ht="36.95" customHeight="1" spans="2:4">
      <c r="B1" s="54" t="s">
        <v>0</v>
      </c>
      <c r="C1" s="54"/>
      <c r="D1" s="54"/>
    </row>
    <row r="2" s="52" customFormat="1" ht="36" customHeight="1" spans="2:4">
      <c r="B2" s="55" t="s">
        <v>1</v>
      </c>
      <c r="C2" s="56" t="s">
        <v>2</v>
      </c>
      <c r="D2" s="57" t="s">
        <v>3</v>
      </c>
    </row>
    <row r="3" ht="36" customHeight="1" spans="2:4">
      <c r="B3" s="58" t="s">
        <v>4</v>
      </c>
      <c r="C3" s="59">
        <f>ISC接待报价!J35</f>
        <v>2000000</v>
      </c>
      <c r="D3" s="60"/>
    </row>
    <row r="4" ht="36" customHeight="1" spans="2:4">
      <c r="B4" s="61" t="s">
        <v>5</v>
      </c>
      <c r="C4" s="62">
        <f>媒体接待报价!J11</f>
        <v>89782</v>
      </c>
      <c r="D4" s="63"/>
    </row>
    <row r="5" ht="36" customHeight="1" spans="2:4">
      <c r="B5" s="64" t="s">
        <v>6</v>
      </c>
      <c r="C5" s="65">
        <f>SUM(C3:C4)</f>
        <v>2089782</v>
      </c>
      <c r="D5" s="66" t="s">
        <v>7</v>
      </c>
    </row>
  </sheetData>
  <mergeCells count="1">
    <mergeCell ref="B1:D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M35"/>
  <sheetViews>
    <sheetView zoomScale="90" zoomScaleNormal="90" topLeftCell="A28" workbookViewId="0">
      <selection activeCell="D8" sqref="D8"/>
    </sheetView>
  </sheetViews>
  <sheetFormatPr defaultColWidth="9" defaultRowHeight="15.2"/>
  <cols>
    <col min="1" max="1" width="4.625" style="4" customWidth="1"/>
    <col min="2" max="2" width="15.875" style="3" customWidth="1"/>
    <col min="3" max="3" width="33.5" style="4" customWidth="1"/>
    <col min="4" max="4" width="42.5" style="4" customWidth="1"/>
    <col min="5" max="8" width="7.875" style="4" customWidth="1"/>
    <col min="9" max="9" width="9.875" style="5" customWidth="1"/>
    <col min="10" max="10" width="14.375" style="4" customWidth="1"/>
    <col min="11" max="11" width="47.5" style="4" customWidth="1"/>
    <col min="12" max="16384" width="9" style="4"/>
  </cols>
  <sheetData>
    <row r="1" s="1" customFormat="1" ht="42" customHeight="1" spans="2:11">
      <c r="B1" s="6" t="s">
        <v>8</v>
      </c>
      <c r="C1" s="6"/>
      <c r="D1" s="6"/>
      <c r="E1" s="6"/>
      <c r="F1" s="6"/>
      <c r="G1" s="6"/>
      <c r="H1" s="6"/>
      <c r="I1" s="6"/>
      <c r="J1" s="6"/>
      <c r="K1" s="6"/>
    </row>
    <row r="2" s="2" customFormat="1" ht="36.95" customHeight="1" spans="2:11">
      <c r="B2" s="7" t="s">
        <v>1</v>
      </c>
      <c r="C2" s="8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26" t="s">
        <v>15</v>
      </c>
      <c r="J2" s="9" t="s">
        <v>2</v>
      </c>
      <c r="K2" s="43" t="s">
        <v>3</v>
      </c>
    </row>
    <row r="3" ht="23.1" customHeight="1" spans="2:11">
      <c r="B3" s="10" t="s">
        <v>16</v>
      </c>
      <c r="C3" s="11" t="s">
        <v>17</v>
      </c>
      <c r="D3" s="12" t="s">
        <v>18</v>
      </c>
      <c r="E3" s="25">
        <v>100</v>
      </c>
      <c r="F3" s="25" t="s">
        <v>19</v>
      </c>
      <c r="G3" s="25">
        <v>3</v>
      </c>
      <c r="H3" s="25" t="s">
        <v>20</v>
      </c>
      <c r="I3" s="28">
        <v>750</v>
      </c>
      <c r="J3" s="28">
        <f>E3*G3*I3</f>
        <v>225000</v>
      </c>
      <c r="K3" s="44" t="s">
        <v>21</v>
      </c>
    </row>
    <row r="4" ht="23.1" customHeight="1" spans="2:11">
      <c r="B4" s="10"/>
      <c r="C4" s="12"/>
      <c r="D4" s="12" t="s">
        <v>22</v>
      </c>
      <c r="E4" s="25">
        <v>100</v>
      </c>
      <c r="F4" s="25" t="s">
        <v>19</v>
      </c>
      <c r="G4" s="25">
        <v>3</v>
      </c>
      <c r="H4" s="25" t="s">
        <v>20</v>
      </c>
      <c r="I4" s="28">
        <v>750</v>
      </c>
      <c r="J4" s="28">
        <f t="shared" ref="J4:J8" si="0">E4*G4*I4</f>
        <v>225000</v>
      </c>
      <c r="K4" s="45"/>
    </row>
    <row r="5" ht="23.1" customHeight="1" spans="2:11">
      <c r="B5" s="10"/>
      <c r="C5" s="11" t="s">
        <v>23</v>
      </c>
      <c r="D5" s="12" t="s">
        <v>24</v>
      </c>
      <c r="E5" s="25">
        <v>140</v>
      </c>
      <c r="F5" s="25" t="s">
        <v>19</v>
      </c>
      <c r="G5" s="25">
        <v>3</v>
      </c>
      <c r="H5" s="25" t="s">
        <v>20</v>
      </c>
      <c r="I5" s="28">
        <v>750</v>
      </c>
      <c r="J5" s="28">
        <f t="shared" si="0"/>
        <v>315000</v>
      </c>
      <c r="K5" s="46" t="s">
        <v>25</v>
      </c>
    </row>
    <row r="6" ht="23.1" customHeight="1" spans="2:11">
      <c r="B6" s="10"/>
      <c r="C6" s="12"/>
      <c r="D6" s="12" t="s">
        <v>26</v>
      </c>
      <c r="E6" s="25">
        <v>50</v>
      </c>
      <c r="F6" s="25" t="s">
        <v>19</v>
      </c>
      <c r="G6" s="25">
        <v>3</v>
      </c>
      <c r="H6" s="25" t="s">
        <v>20</v>
      </c>
      <c r="I6" s="28">
        <v>750</v>
      </c>
      <c r="J6" s="28">
        <f t="shared" si="0"/>
        <v>112500</v>
      </c>
      <c r="K6" s="45"/>
    </row>
    <row r="7" ht="23.1" customHeight="1" spans="2:11">
      <c r="B7" s="10"/>
      <c r="C7" s="11" t="s">
        <v>27</v>
      </c>
      <c r="D7" s="12" t="s">
        <v>28</v>
      </c>
      <c r="E7" s="25">
        <v>30</v>
      </c>
      <c r="F7" s="25" t="s">
        <v>19</v>
      </c>
      <c r="G7" s="25">
        <v>3</v>
      </c>
      <c r="H7" s="25" t="s">
        <v>20</v>
      </c>
      <c r="I7" s="28">
        <v>750</v>
      </c>
      <c r="J7" s="28">
        <f t="shared" si="0"/>
        <v>67500</v>
      </c>
      <c r="K7" s="47" t="s">
        <v>29</v>
      </c>
    </row>
    <row r="8" ht="23.1" customHeight="1" spans="2:11">
      <c r="B8" s="10"/>
      <c r="C8" s="11" t="s">
        <v>30</v>
      </c>
      <c r="D8" s="12" t="s">
        <v>31</v>
      </c>
      <c r="E8" s="25">
        <v>20</v>
      </c>
      <c r="F8" s="25" t="s">
        <v>19</v>
      </c>
      <c r="G8" s="25">
        <v>3</v>
      </c>
      <c r="H8" s="25" t="s">
        <v>20</v>
      </c>
      <c r="I8" s="28">
        <v>750</v>
      </c>
      <c r="J8" s="28">
        <f t="shared" si="0"/>
        <v>45000</v>
      </c>
      <c r="K8" s="47" t="s">
        <v>32</v>
      </c>
    </row>
    <row r="9" s="3" customFormat="1" ht="23.1" customHeight="1" spans="2:11">
      <c r="B9" s="13" t="s">
        <v>33</v>
      </c>
      <c r="C9" s="14"/>
      <c r="D9" s="15"/>
      <c r="E9" s="15"/>
      <c r="F9" s="15"/>
      <c r="G9" s="15"/>
      <c r="H9" s="15"/>
      <c r="I9" s="15"/>
      <c r="J9" s="30">
        <f>SUM(J3:J8)</f>
        <v>990000</v>
      </c>
      <c r="K9" s="31"/>
    </row>
    <row r="10" ht="23.1" customHeight="1" spans="2:11">
      <c r="B10" s="39" t="s">
        <v>34</v>
      </c>
      <c r="C10" s="11" t="s">
        <v>35</v>
      </c>
      <c r="D10" s="17" t="s">
        <v>36</v>
      </c>
      <c r="E10" s="17">
        <v>2</v>
      </c>
      <c r="F10" s="17" t="s">
        <v>37</v>
      </c>
      <c r="G10" s="17">
        <v>2</v>
      </c>
      <c r="H10" s="17" t="s">
        <v>38</v>
      </c>
      <c r="I10" s="32">
        <v>600</v>
      </c>
      <c r="J10" s="32">
        <f t="shared" ref="J10:J17" si="1">E10*G10*I10</f>
        <v>2400</v>
      </c>
      <c r="K10" s="33" t="s">
        <v>39</v>
      </c>
    </row>
    <row r="11" ht="23.1" customHeight="1" spans="2:13">
      <c r="B11" s="39"/>
      <c r="C11" s="40"/>
      <c r="D11" s="17" t="s">
        <v>40</v>
      </c>
      <c r="E11" s="17">
        <v>15</v>
      </c>
      <c r="F11" s="17" t="s">
        <v>37</v>
      </c>
      <c r="G11" s="17">
        <v>2</v>
      </c>
      <c r="H11" s="17" t="s">
        <v>38</v>
      </c>
      <c r="I11" s="32">
        <v>500</v>
      </c>
      <c r="J11" s="32">
        <f t="shared" si="1"/>
        <v>15000</v>
      </c>
      <c r="K11" s="33"/>
      <c r="M11" s="4" t="s">
        <v>41</v>
      </c>
    </row>
    <row r="12" ht="23.1" customHeight="1" spans="2:11">
      <c r="B12" s="39"/>
      <c r="C12" s="40"/>
      <c r="D12" s="17" t="s">
        <v>42</v>
      </c>
      <c r="E12" s="17">
        <v>11</v>
      </c>
      <c r="F12" s="17" t="s">
        <v>37</v>
      </c>
      <c r="G12" s="17">
        <v>2</v>
      </c>
      <c r="H12" s="17" t="s">
        <v>38</v>
      </c>
      <c r="I12" s="32">
        <v>900</v>
      </c>
      <c r="J12" s="32">
        <f t="shared" si="1"/>
        <v>19800</v>
      </c>
      <c r="K12" s="33"/>
    </row>
    <row r="13" ht="23.1" customHeight="1" spans="2:11">
      <c r="B13" s="16"/>
      <c r="C13" s="40"/>
      <c r="D13" s="17" t="s">
        <v>43</v>
      </c>
      <c r="E13" s="17">
        <v>6</v>
      </c>
      <c r="F13" s="17" t="s">
        <v>37</v>
      </c>
      <c r="G13" s="17">
        <v>2</v>
      </c>
      <c r="H13" s="17" t="s">
        <v>38</v>
      </c>
      <c r="I13" s="32">
        <v>1200</v>
      </c>
      <c r="J13" s="32">
        <f t="shared" si="1"/>
        <v>14400</v>
      </c>
      <c r="K13" s="33"/>
    </row>
    <row r="14" ht="44" spans="2:11">
      <c r="B14" s="16"/>
      <c r="C14" s="17" t="s">
        <v>44</v>
      </c>
      <c r="D14" s="17" t="s">
        <v>45</v>
      </c>
      <c r="E14" s="17">
        <v>10</v>
      </c>
      <c r="F14" s="17" t="s">
        <v>37</v>
      </c>
      <c r="G14" s="17">
        <v>4</v>
      </c>
      <c r="H14" s="17" t="s">
        <v>46</v>
      </c>
      <c r="I14" s="32">
        <v>1500</v>
      </c>
      <c r="J14" s="32">
        <f t="shared" si="1"/>
        <v>60000</v>
      </c>
      <c r="K14" s="47" t="s">
        <v>47</v>
      </c>
    </row>
    <row r="15" ht="23.1" customHeight="1" spans="2:11">
      <c r="B15" s="16"/>
      <c r="C15" s="17" t="s">
        <v>48</v>
      </c>
      <c r="D15" s="17" t="s">
        <v>49</v>
      </c>
      <c r="E15" s="17">
        <v>4</v>
      </c>
      <c r="F15" s="17" t="s">
        <v>37</v>
      </c>
      <c r="G15" s="17">
        <v>5</v>
      </c>
      <c r="H15" s="17" t="s">
        <v>38</v>
      </c>
      <c r="I15" s="32">
        <v>900</v>
      </c>
      <c r="J15" s="32">
        <f t="shared" si="1"/>
        <v>18000</v>
      </c>
      <c r="K15" s="33" t="s">
        <v>50</v>
      </c>
    </row>
    <row r="16" ht="23.1" customHeight="1" spans="2:11">
      <c r="B16" s="16"/>
      <c r="C16" s="17"/>
      <c r="D16" s="17" t="s">
        <v>51</v>
      </c>
      <c r="E16" s="17">
        <v>10</v>
      </c>
      <c r="F16" s="17" t="s">
        <v>37</v>
      </c>
      <c r="G16" s="17">
        <v>5</v>
      </c>
      <c r="H16" s="17" t="s">
        <v>38</v>
      </c>
      <c r="I16" s="32">
        <v>1200</v>
      </c>
      <c r="J16" s="32">
        <f t="shared" si="1"/>
        <v>60000</v>
      </c>
      <c r="K16" s="33" t="s">
        <v>50</v>
      </c>
    </row>
    <row r="17" ht="23.1" customHeight="1" spans="2:11">
      <c r="B17" s="16"/>
      <c r="C17" s="17" t="s">
        <v>52</v>
      </c>
      <c r="D17" s="17" t="s">
        <v>53</v>
      </c>
      <c r="E17" s="17">
        <v>2</v>
      </c>
      <c r="F17" s="17" t="s">
        <v>37</v>
      </c>
      <c r="G17" s="17">
        <v>4</v>
      </c>
      <c r="H17" s="17" t="s">
        <v>46</v>
      </c>
      <c r="I17" s="32">
        <v>1200</v>
      </c>
      <c r="J17" s="32">
        <f t="shared" si="1"/>
        <v>9600</v>
      </c>
      <c r="K17" s="33" t="s">
        <v>54</v>
      </c>
    </row>
    <row r="18" s="3" customFormat="1" ht="23.1" customHeight="1" spans="2:11">
      <c r="B18" s="13" t="s">
        <v>55</v>
      </c>
      <c r="C18" s="15"/>
      <c r="D18" s="15"/>
      <c r="E18" s="15"/>
      <c r="F18" s="15"/>
      <c r="G18" s="15"/>
      <c r="H18" s="15"/>
      <c r="I18" s="15"/>
      <c r="J18" s="30">
        <v>180000</v>
      </c>
      <c r="K18" s="33"/>
    </row>
    <row r="19" ht="23.1" customHeight="1" spans="2:11">
      <c r="B19" s="18" t="s">
        <v>56</v>
      </c>
      <c r="C19" s="17" t="s">
        <v>57</v>
      </c>
      <c r="D19" s="17" t="s">
        <v>58</v>
      </c>
      <c r="E19" s="17">
        <v>240</v>
      </c>
      <c r="F19" s="17" t="s">
        <v>59</v>
      </c>
      <c r="G19" s="17">
        <v>1</v>
      </c>
      <c r="H19" s="17" t="s">
        <v>60</v>
      </c>
      <c r="I19" s="32">
        <v>2000</v>
      </c>
      <c r="J19" s="32">
        <f>E19*G19*I19</f>
        <v>480000</v>
      </c>
      <c r="K19" s="33" t="s">
        <v>61</v>
      </c>
    </row>
    <row r="20" s="3" customFormat="1" ht="23.1" customHeight="1" spans="2:11">
      <c r="B20" s="19" t="s">
        <v>62</v>
      </c>
      <c r="C20" s="20"/>
      <c r="D20" s="20"/>
      <c r="E20" s="20"/>
      <c r="F20" s="20"/>
      <c r="G20" s="20"/>
      <c r="H20" s="20"/>
      <c r="I20" s="34"/>
      <c r="J20" s="30">
        <f>SUM(J19:J19)</f>
        <v>480000</v>
      </c>
      <c r="K20" s="33"/>
    </row>
    <row r="21" ht="23.1" customHeight="1" spans="2:11">
      <c r="B21" s="18" t="s">
        <v>63</v>
      </c>
      <c r="C21" s="17" t="s">
        <v>64</v>
      </c>
      <c r="D21" s="17" t="s">
        <v>65</v>
      </c>
      <c r="E21" s="17">
        <v>30</v>
      </c>
      <c r="F21" s="17" t="s">
        <v>59</v>
      </c>
      <c r="G21" s="17">
        <v>1</v>
      </c>
      <c r="H21" s="17" t="s">
        <v>66</v>
      </c>
      <c r="I21" s="32">
        <v>600</v>
      </c>
      <c r="J21" s="32">
        <f>E21*G21*I21</f>
        <v>18000</v>
      </c>
      <c r="K21" s="33" t="s">
        <v>67</v>
      </c>
    </row>
    <row r="22" s="3" customFormat="1" ht="23.1" customHeight="1" spans="2:11">
      <c r="B22" s="19" t="s">
        <v>68</v>
      </c>
      <c r="C22" s="20"/>
      <c r="D22" s="20"/>
      <c r="E22" s="20"/>
      <c r="F22" s="20"/>
      <c r="G22" s="20"/>
      <c r="H22" s="20"/>
      <c r="I22" s="34"/>
      <c r="J22" s="30">
        <f>SUM(J21:J21)</f>
        <v>18000</v>
      </c>
      <c r="K22" s="33"/>
    </row>
    <row r="23" ht="23.1" customHeight="1" spans="2:11">
      <c r="B23" s="16" t="s">
        <v>69</v>
      </c>
      <c r="C23" s="17" t="s">
        <v>70</v>
      </c>
      <c r="D23" s="17" t="s">
        <v>71</v>
      </c>
      <c r="E23" s="17">
        <v>12</v>
      </c>
      <c r="F23" s="17" t="s">
        <v>59</v>
      </c>
      <c r="G23" s="17">
        <v>4</v>
      </c>
      <c r="H23" s="17" t="s">
        <v>46</v>
      </c>
      <c r="I23" s="32">
        <v>400</v>
      </c>
      <c r="J23" s="32">
        <f t="shared" ref="J23:J30" si="2">E23*G23*I23</f>
        <v>19200</v>
      </c>
      <c r="K23" s="33"/>
    </row>
    <row r="24" ht="23.1" customHeight="1" spans="2:11">
      <c r="B24" s="16"/>
      <c r="C24" s="17" t="s">
        <v>72</v>
      </c>
      <c r="D24" s="17" t="s">
        <v>73</v>
      </c>
      <c r="E24" s="17">
        <v>20</v>
      </c>
      <c r="F24" s="17" t="s">
        <v>74</v>
      </c>
      <c r="G24" s="17">
        <v>2</v>
      </c>
      <c r="H24" s="17" t="s">
        <v>46</v>
      </c>
      <c r="I24" s="32">
        <v>400</v>
      </c>
      <c r="J24" s="32">
        <f t="shared" si="2"/>
        <v>16000</v>
      </c>
      <c r="K24" s="33"/>
    </row>
    <row r="25" ht="23.1" customHeight="1" spans="2:11">
      <c r="B25" s="16"/>
      <c r="C25" s="17" t="s">
        <v>75</v>
      </c>
      <c r="D25" s="17" t="s">
        <v>76</v>
      </c>
      <c r="E25" s="17">
        <v>2</v>
      </c>
      <c r="F25" s="17" t="s">
        <v>59</v>
      </c>
      <c r="G25" s="17">
        <v>4</v>
      </c>
      <c r="H25" s="17" t="s">
        <v>46</v>
      </c>
      <c r="I25" s="32">
        <v>600</v>
      </c>
      <c r="J25" s="32">
        <f t="shared" si="2"/>
        <v>4800</v>
      </c>
      <c r="K25" s="48"/>
    </row>
    <row r="26" ht="23.1" customHeight="1" spans="2:11">
      <c r="B26" s="16"/>
      <c r="C26" s="25" t="s">
        <v>77</v>
      </c>
      <c r="D26" s="17" t="s">
        <v>78</v>
      </c>
      <c r="E26" s="17">
        <v>10</v>
      </c>
      <c r="F26" s="17" t="s">
        <v>59</v>
      </c>
      <c r="G26" s="17">
        <v>4</v>
      </c>
      <c r="H26" s="17" t="s">
        <v>46</v>
      </c>
      <c r="I26" s="32">
        <v>150</v>
      </c>
      <c r="J26" s="32">
        <f t="shared" si="2"/>
        <v>6000</v>
      </c>
      <c r="K26" s="48"/>
    </row>
    <row r="27" ht="23.1" customHeight="1" spans="2:11">
      <c r="B27" s="16"/>
      <c r="C27" s="17" t="s">
        <v>79</v>
      </c>
      <c r="D27" s="17" t="s">
        <v>80</v>
      </c>
      <c r="E27" s="17">
        <v>1</v>
      </c>
      <c r="F27" s="17" t="s">
        <v>81</v>
      </c>
      <c r="G27" s="17">
        <v>3</v>
      </c>
      <c r="H27" s="17" t="s">
        <v>82</v>
      </c>
      <c r="I27" s="32">
        <v>3500</v>
      </c>
      <c r="J27" s="32">
        <f t="shared" si="2"/>
        <v>10500</v>
      </c>
      <c r="K27" s="33" t="s">
        <v>83</v>
      </c>
    </row>
    <row r="28" ht="23.1" customHeight="1" spans="2:11">
      <c r="B28" s="16"/>
      <c r="C28" s="17" t="s">
        <v>84</v>
      </c>
      <c r="D28" s="17" t="s">
        <v>85</v>
      </c>
      <c r="E28" s="17">
        <v>2</v>
      </c>
      <c r="F28" s="17" t="s">
        <v>81</v>
      </c>
      <c r="G28" s="17">
        <v>3</v>
      </c>
      <c r="H28" s="17" t="s">
        <v>82</v>
      </c>
      <c r="I28" s="32">
        <v>200</v>
      </c>
      <c r="J28" s="32">
        <f t="shared" si="2"/>
        <v>1200</v>
      </c>
      <c r="K28" s="33"/>
    </row>
    <row r="29" ht="23.1" customHeight="1" spans="2:11">
      <c r="B29" s="16"/>
      <c r="C29" s="17" t="s">
        <v>86</v>
      </c>
      <c r="D29" s="17" t="s">
        <v>87</v>
      </c>
      <c r="E29" s="17">
        <v>1</v>
      </c>
      <c r="F29" s="17" t="s">
        <v>88</v>
      </c>
      <c r="G29" s="17">
        <v>1</v>
      </c>
      <c r="H29" s="17" t="s">
        <v>89</v>
      </c>
      <c r="I29" s="32">
        <v>3000</v>
      </c>
      <c r="J29" s="32">
        <f t="shared" si="2"/>
        <v>3000</v>
      </c>
      <c r="K29" s="33" t="s">
        <v>90</v>
      </c>
    </row>
    <row r="30" ht="23.1" customHeight="1" spans="2:11">
      <c r="B30" s="16"/>
      <c r="C30" s="17" t="s">
        <v>91</v>
      </c>
      <c r="D30" s="17" t="s">
        <v>92</v>
      </c>
      <c r="E30" s="17">
        <v>1</v>
      </c>
      <c r="F30" s="17" t="s">
        <v>88</v>
      </c>
      <c r="G30" s="17">
        <v>1</v>
      </c>
      <c r="H30" s="17" t="s">
        <v>89</v>
      </c>
      <c r="I30" s="32">
        <v>1000</v>
      </c>
      <c r="J30" s="32">
        <f t="shared" si="2"/>
        <v>1000</v>
      </c>
      <c r="K30" s="33" t="s">
        <v>90</v>
      </c>
    </row>
    <row r="31" s="3" customFormat="1" ht="23.1" customHeight="1" spans="2:11">
      <c r="B31" s="13" t="s">
        <v>93</v>
      </c>
      <c r="C31" s="15"/>
      <c r="D31" s="15"/>
      <c r="E31" s="15"/>
      <c r="F31" s="15"/>
      <c r="G31" s="15"/>
      <c r="H31" s="15"/>
      <c r="I31" s="15"/>
      <c r="J31" s="30">
        <f>SUM(J23:J30)</f>
        <v>61700</v>
      </c>
      <c r="K31" s="49"/>
    </row>
    <row r="32" ht="23.1" customHeight="1" spans="2:11">
      <c r="B32" s="21" t="s">
        <v>94</v>
      </c>
      <c r="C32" s="22"/>
      <c r="D32" s="22"/>
      <c r="E32" s="22"/>
      <c r="F32" s="22"/>
      <c r="G32" s="22"/>
      <c r="H32" s="22"/>
      <c r="I32" s="22"/>
      <c r="J32" s="35">
        <f>(J9+J18+J22+J20+J31)*10%</f>
        <v>172970</v>
      </c>
      <c r="K32" s="36"/>
    </row>
    <row r="33" ht="23.1" customHeight="1" spans="2:11">
      <c r="B33" s="21" t="s">
        <v>95</v>
      </c>
      <c r="C33" s="22"/>
      <c r="D33" s="22"/>
      <c r="E33" s="22"/>
      <c r="F33" s="22"/>
      <c r="G33" s="22"/>
      <c r="H33" s="22"/>
      <c r="I33" s="22"/>
      <c r="J33" s="35">
        <f>(J9+J18+J20+J22+J31+J32)*6%</f>
        <v>114160.2</v>
      </c>
      <c r="K33" s="36"/>
    </row>
    <row r="34" ht="23.1" customHeight="1" spans="2:11">
      <c r="B34" s="21" t="s">
        <v>96</v>
      </c>
      <c r="C34" s="22"/>
      <c r="D34" s="22"/>
      <c r="E34" s="22"/>
      <c r="F34" s="22"/>
      <c r="G34" s="22"/>
      <c r="H34" s="22"/>
      <c r="I34" s="22"/>
      <c r="J34" s="35">
        <f>J9+J18+J20+J31+J32+J33+J22</f>
        <v>2016830.2</v>
      </c>
      <c r="K34" s="36"/>
    </row>
    <row r="35" ht="23.1" customHeight="1" spans="2:11">
      <c r="B35" s="41" t="s">
        <v>97</v>
      </c>
      <c r="C35" s="42"/>
      <c r="D35" s="42"/>
      <c r="E35" s="42"/>
      <c r="F35" s="42"/>
      <c r="G35" s="42"/>
      <c r="H35" s="42"/>
      <c r="I35" s="42"/>
      <c r="J35" s="50">
        <v>2000000</v>
      </c>
      <c r="K35" s="51" t="s">
        <v>98</v>
      </c>
    </row>
  </sheetData>
  <mergeCells count="19">
    <mergeCell ref="B1:K1"/>
    <mergeCell ref="B9:I9"/>
    <mergeCell ref="B18:I18"/>
    <mergeCell ref="B20:I20"/>
    <mergeCell ref="B22:I22"/>
    <mergeCell ref="B31:I31"/>
    <mergeCell ref="B32:I32"/>
    <mergeCell ref="B33:I33"/>
    <mergeCell ref="B34:I34"/>
    <mergeCell ref="B35:I35"/>
    <mergeCell ref="B3:B8"/>
    <mergeCell ref="B10:B17"/>
    <mergeCell ref="B23:B30"/>
    <mergeCell ref="C3:C4"/>
    <mergeCell ref="C5:C6"/>
    <mergeCell ref="C10:C13"/>
    <mergeCell ref="C15:C16"/>
    <mergeCell ref="K3:K4"/>
    <mergeCell ref="K5:K6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11"/>
  <sheetViews>
    <sheetView workbookViewId="0">
      <selection activeCell="B9" sqref="B9:I9"/>
    </sheetView>
  </sheetViews>
  <sheetFormatPr defaultColWidth="9" defaultRowHeight="15.2"/>
  <cols>
    <col min="1" max="1" width="4.625" style="4" customWidth="1"/>
    <col min="2" max="2" width="15.875" style="3" customWidth="1"/>
    <col min="3" max="3" width="33.5" style="4" customWidth="1"/>
    <col min="4" max="4" width="42.5" style="4" customWidth="1"/>
    <col min="5" max="8" width="7.875" style="4" customWidth="1"/>
    <col min="9" max="9" width="9.875" style="5" customWidth="1"/>
    <col min="10" max="10" width="14.375" style="4" customWidth="1"/>
    <col min="11" max="11" width="47.5" style="4" customWidth="1"/>
    <col min="12" max="16384" width="9" style="4"/>
  </cols>
  <sheetData>
    <row r="1" s="1" customFormat="1" ht="42" customHeight="1" spans="2:11">
      <c r="B1" s="6" t="s">
        <v>99</v>
      </c>
      <c r="C1" s="6"/>
      <c r="D1" s="6"/>
      <c r="E1" s="6"/>
      <c r="F1" s="6"/>
      <c r="G1" s="6"/>
      <c r="H1" s="6"/>
      <c r="I1" s="6"/>
      <c r="J1" s="6"/>
      <c r="K1" s="6"/>
    </row>
    <row r="2" s="2" customFormat="1" ht="36.95" customHeight="1" spans="2:11">
      <c r="B2" s="7" t="s">
        <v>1</v>
      </c>
      <c r="C2" s="8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26" t="s">
        <v>15</v>
      </c>
      <c r="J2" s="9" t="s">
        <v>2</v>
      </c>
      <c r="K2" s="27" t="s">
        <v>3</v>
      </c>
    </row>
    <row r="3" ht="23.1" customHeight="1" spans="2:11">
      <c r="B3" s="10" t="s">
        <v>82</v>
      </c>
      <c r="C3" s="11" t="s">
        <v>100</v>
      </c>
      <c r="D3" s="12" t="s">
        <v>22</v>
      </c>
      <c r="E3" s="25">
        <v>25</v>
      </c>
      <c r="F3" s="25" t="s">
        <v>19</v>
      </c>
      <c r="G3" s="25">
        <v>2</v>
      </c>
      <c r="H3" s="25" t="s">
        <v>20</v>
      </c>
      <c r="I3" s="28">
        <v>550</v>
      </c>
      <c r="J3" s="28">
        <f>E3*G3*I3</f>
        <v>27500</v>
      </c>
      <c r="K3" s="29"/>
    </row>
    <row r="4" s="3" customFormat="1" ht="23.1" customHeight="1" spans="2:11">
      <c r="B4" s="13" t="s">
        <v>33</v>
      </c>
      <c r="C4" s="14"/>
      <c r="D4" s="15"/>
      <c r="E4" s="15"/>
      <c r="F4" s="15"/>
      <c r="G4" s="15"/>
      <c r="H4" s="15"/>
      <c r="I4" s="15"/>
      <c r="J4" s="30">
        <f>SUM(J3:J3)</f>
        <v>27500</v>
      </c>
      <c r="K4" s="31"/>
    </row>
    <row r="5" ht="23.1" customHeight="1" spans="2:11">
      <c r="B5" s="16" t="s">
        <v>34</v>
      </c>
      <c r="C5" s="17" t="s">
        <v>101</v>
      </c>
      <c r="D5" s="17" t="s">
        <v>102</v>
      </c>
      <c r="E5" s="17">
        <v>1</v>
      </c>
      <c r="F5" s="17" t="s">
        <v>37</v>
      </c>
      <c r="G5" s="17">
        <v>5</v>
      </c>
      <c r="H5" s="17" t="s">
        <v>38</v>
      </c>
      <c r="I5" s="32">
        <v>1200</v>
      </c>
      <c r="J5" s="32">
        <f t="shared" ref="J5" si="0">E5*G5*I5</f>
        <v>6000</v>
      </c>
      <c r="K5" s="33"/>
    </row>
    <row r="6" s="3" customFormat="1" ht="23.1" customHeight="1" spans="2:11">
      <c r="B6" s="13" t="s">
        <v>55</v>
      </c>
      <c r="C6" s="15"/>
      <c r="D6" s="15"/>
      <c r="E6" s="15"/>
      <c r="F6" s="15"/>
      <c r="G6" s="15"/>
      <c r="H6" s="15"/>
      <c r="I6" s="15"/>
      <c r="J6" s="30">
        <f>SUM(J5)</f>
        <v>6000</v>
      </c>
      <c r="K6" s="33"/>
    </row>
    <row r="7" ht="23.1" customHeight="1" spans="2:11">
      <c r="B7" s="18" t="s">
        <v>56</v>
      </c>
      <c r="C7" s="17" t="s">
        <v>57</v>
      </c>
      <c r="D7" s="17" t="s">
        <v>103</v>
      </c>
      <c r="E7" s="17">
        <v>29</v>
      </c>
      <c r="F7" s="17" t="s">
        <v>59</v>
      </c>
      <c r="G7" s="17">
        <v>1</v>
      </c>
      <c r="H7" s="17" t="s">
        <v>60</v>
      </c>
      <c r="I7" s="32">
        <v>1500</v>
      </c>
      <c r="J7" s="32">
        <f>E7*G7*I7</f>
        <v>43500</v>
      </c>
      <c r="K7" s="33"/>
    </row>
    <row r="8" s="3" customFormat="1" ht="23.1" customHeight="1" spans="2:11">
      <c r="B8" s="19" t="s">
        <v>62</v>
      </c>
      <c r="C8" s="20"/>
      <c r="D8" s="20"/>
      <c r="E8" s="20"/>
      <c r="F8" s="20"/>
      <c r="G8" s="20"/>
      <c r="H8" s="20"/>
      <c r="I8" s="34"/>
      <c r="J8" s="30">
        <f>SUM(J7:J7)</f>
        <v>43500</v>
      </c>
      <c r="K8" s="33"/>
    </row>
    <row r="9" ht="23.1" customHeight="1" spans="2:11">
      <c r="B9" s="21" t="s">
        <v>94</v>
      </c>
      <c r="C9" s="22"/>
      <c r="D9" s="22"/>
      <c r="E9" s="22"/>
      <c r="F9" s="22"/>
      <c r="G9" s="22"/>
      <c r="H9" s="22"/>
      <c r="I9" s="22"/>
      <c r="J9" s="35">
        <f>(J4+J6+J8)*10%</f>
        <v>7700</v>
      </c>
      <c r="K9" s="36"/>
    </row>
    <row r="10" ht="23.1" customHeight="1" spans="2:11">
      <c r="B10" s="21" t="s">
        <v>95</v>
      </c>
      <c r="C10" s="22"/>
      <c r="D10" s="22"/>
      <c r="E10" s="22"/>
      <c r="F10" s="22"/>
      <c r="G10" s="22"/>
      <c r="H10" s="22"/>
      <c r="I10" s="22"/>
      <c r="J10" s="35">
        <f>(J4+J6+J8+J9)*6%</f>
        <v>5082</v>
      </c>
      <c r="K10" s="36"/>
    </row>
    <row r="11" ht="23.1" customHeight="1" spans="2:11">
      <c r="B11" s="23" t="s">
        <v>96</v>
      </c>
      <c r="C11" s="24"/>
      <c r="D11" s="24"/>
      <c r="E11" s="24"/>
      <c r="F11" s="24"/>
      <c r="G11" s="24"/>
      <c r="H11" s="24"/>
      <c r="I11" s="24"/>
      <c r="J11" s="37">
        <f>J4+J6+J9+J10+J8</f>
        <v>89782</v>
      </c>
      <c r="K11" s="38"/>
    </row>
  </sheetData>
  <mergeCells count="7">
    <mergeCell ref="B1:K1"/>
    <mergeCell ref="B4:I4"/>
    <mergeCell ref="B6:I6"/>
    <mergeCell ref="B8:I8"/>
    <mergeCell ref="B9:I9"/>
    <mergeCell ref="B10:I10"/>
    <mergeCell ref="B11:I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接待部分汇总表</vt:lpstr>
      <vt:lpstr>ISC接待报价</vt:lpstr>
      <vt:lpstr>媒体接待报价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cct</cp:lastModifiedBy>
  <dcterms:created xsi:type="dcterms:W3CDTF">2021-06-16T15:30:00Z</dcterms:created>
  <dcterms:modified xsi:type="dcterms:W3CDTF">2021-07-16T15:37:43Z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