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970" windowHeight="3795"/>
  </bookViews>
  <sheets>
    <sheet name="客户版结算" sheetId="1" r:id="rId1"/>
  </sheets>
  <definedNames>
    <definedName name="_xlnm.Print_Area" localSheetId="0">客户版结算!$A$1:$G$78</definedName>
  </definedNames>
  <calcPr calcId="125725"/>
</workbook>
</file>

<file path=xl/calcChain.xml><?xml version="1.0" encoding="utf-8"?>
<calcChain xmlns="http://schemas.openxmlformats.org/spreadsheetml/2006/main">
  <c r="C71" i="1"/>
  <c r="F72" l="1"/>
  <c r="F71"/>
  <c r="F70" l="1"/>
  <c r="F67" l="1"/>
  <c r="F47"/>
  <c r="F43"/>
  <c r="F63"/>
  <c r="F66"/>
  <c r="F59"/>
  <c r="F38"/>
  <c r="F53"/>
  <c r="F69"/>
  <c r="F68"/>
  <c r="E27"/>
  <c r="F27" s="1"/>
  <c r="F26"/>
  <c r="F25"/>
  <c r="F22"/>
  <c r="F23"/>
  <c r="F24"/>
  <c r="F28"/>
  <c r="F33"/>
  <c r="F34"/>
  <c r="F35"/>
  <c r="F36"/>
  <c r="F37"/>
  <c r="F42"/>
  <c r="F45"/>
  <c r="F46"/>
  <c r="F48"/>
  <c r="F44"/>
  <c r="F52"/>
  <c r="F56"/>
  <c r="F57"/>
  <c r="F58"/>
  <c r="F62"/>
  <c r="F64"/>
  <c r="F65"/>
  <c r="F73" l="1"/>
  <c r="F30"/>
  <c r="F39"/>
  <c r="D12" s="1"/>
  <c r="F49"/>
  <c r="D13" s="1"/>
  <c r="F54"/>
  <c r="D14" s="1"/>
  <c r="D11"/>
  <c r="F60"/>
  <c r="D15" s="1"/>
  <c r="C76" l="1"/>
  <c r="F76" s="1"/>
  <c r="F77" s="1"/>
  <c r="F78" s="1"/>
  <c r="D16"/>
  <c r="D17" l="1"/>
  <c r="D18"/>
</calcChain>
</file>

<file path=xl/sharedStrings.xml><?xml version="1.0" encoding="utf-8"?>
<sst xmlns="http://schemas.openxmlformats.org/spreadsheetml/2006/main" count="172" uniqueCount="130">
  <si>
    <t>总价
（含增值税普票）</t>
    <phoneticPr fontId="9" type="noConversion"/>
  </si>
  <si>
    <r>
      <t xml:space="preserve">G. Service Charge
</t>
    </r>
    <r>
      <rPr>
        <b/>
        <sz val="10"/>
        <color indexed="8"/>
        <rFont val="宋体"/>
        <family val="3"/>
        <charset val="134"/>
      </rPr>
      <t>服务费</t>
    </r>
    <phoneticPr fontId="9" type="noConversion"/>
  </si>
  <si>
    <r>
      <t>Service Charge</t>
    </r>
    <r>
      <rPr>
        <sz val="10"/>
        <color indexed="8"/>
        <rFont val="宋体"/>
        <family val="3"/>
        <charset val="134"/>
      </rPr>
      <t>服务费</t>
    </r>
    <phoneticPr fontId="9" type="noConversion"/>
  </si>
  <si>
    <t>Description
描述</t>
  </si>
  <si>
    <t>Total Price (RMB)
总价（人民币）</t>
  </si>
  <si>
    <t>QTY
数量</t>
  </si>
  <si>
    <t>No. of item
次数</t>
  </si>
  <si>
    <t>Unit Price (RMB)
单价（人民币）</t>
  </si>
  <si>
    <t>Item
项目</t>
  </si>
  <si>
    <r>
      <t xml:space="preserve">G .Service Charge
</t>
    </r>
    <r>
      <rPr>
        <b/>
        <sz val="10"/>
        <color indexed="9"/>
        <rFont val="宋体"/>
        <family val="3"/>
        <charset val="134"/>
      </rPr>
      <t>服务费</t>
    </r>
    <phoneticPr fontId="9" type="noConversion"/>
  </si>
  <si>
    <t>F.Other 
其他</t>
    <phoneticPr fontId="9" type="noConversion"/>
  </si>
  <si>
    <t>制作物</t>
    <phoneticPr fontId="9" type="noConversion"/>
  </si>
  <si>
    <t>普通轿车+加油+停车（600元）+九门口80元和堰塞湖门票50元不含索道（3*130元=390元）+导游400元</t>
    <phoneticPr fontId="3" type="noConversion"/>
  </si>
  <si>
    <t>第二次踩点费用</t>
    <phoneticPr fontId="9" type="noConversion"/>
  </si>
  <si>
    <t>全新商务车+加油+停车（1040元）+门票（4*40=150元）</t>
    <phoneticPr fontId="3" type="noConversion"/>
  </si>
  <si>
    <t>第一次踩点费用</t>
    <phoneticPr fontId="9" type="noConversion"/>
  </si>
  <si>
    <t>2</t>
    <phoneticPr fontId="3" type="noConversion"/>
  </si>
  <si>
    <t>境内旅游保险</t>
    <phoneticPr fontId="9" type="noConversion"/>
  </si>
  <si>
    <r>
      <t xml:space="preserve">F.Other 
</t>
    </r>
    <r>
      <rPr>
        <b/>
        <sz val="10"/>
        <color indexed="9"/>
        <rFont val="宋体"/>
        <family val="3"/>
        <charset val="134"/>
      </rPr>
      <t>其他</t>
    </r>
    <phoneticPr fontId="9" type="noConversion"/>
  </si>
  <si>
    <t>E.staff 
人员</t>
    <phoneticPr fontId="9" type="noConversion"/>
  </si>
  <si>
    <t>工作人员交通</t>
    <phoneticPr fontId="3" type="noConversion"/>
  </si>
  <si>
    <t>工作人员交通</t>
    <phoneticPr fontId="9" type="noConversion"/>
  </si>
  <si>
    <t>工作人员上会</t>
    <phoneticPr fontId="9" type="noConversion"/>
  </si>
  <si>
    <t>含导游人工费用和餐费</t>
    <phoneticPr fontId="3" type="noConversion"/>
  </si>
  <si>
    <t>导游人员费用</t>
    <phoneticPr fontId="9" type="noConversion"/>
  </si>
  <si>
    <r>
      <t>E</t>
    </r>
    <r>
      <rPr>
        <b/>
        <sz val="10"/>
        <color indexed="9"/>
        <rFont val="宋体"/>
        <family val="3"/>
        <charset val="134"/>
      </rPr>
      <t>.</t>
    </r>
    <r>
      <rPr>
        <b/>
        <sz val="10"/>
        <color indexed="9"/>
        <rFont val="BMWTypeCondensedRegular"/>
        <family val="2"/>
      </rPr>
      <t xml:space="preserve">staff 
</t>
    </r>
    <r>
      <rPr>
        <b/>
        <sz val="10"/>
        <color indexed="9"/>
        <rFont val="宋体"/>
        <family val="3"/>
        <charset val="134"/>
      </rPr>
      <t>人员</t>
    </r>
    <phoneticPr fontId="9" type="noConversion"/>
  </si>
  <si>
    <r>
      <t xml:space="preserve">D. Scenic Spots
</t>
    </r>
    <r>
      <rPr>
        <b/>
        <sz val="10"/>
        <color indexed="8"/>
        <rFont val="宋体"/>
        <family val="3"/>
        <charset val="134"/>
      </rPr>
      <t>景点</t>
    </r>
    <phoneticPr fontId="9" type="noConversion"/>
  </si>
  <si>
    <t>Tickets
门票</t>
    <phoneticPr fontId="9" type="noConversion"/>
  </si>
  <si>
    <r>
      <t xml:space="preserve">D. Scenic Spots
</t>
    </r>
    <r>
      <rPr>
        <b/>
        <sz val="10"/>
        <color indexed="9"/>
        <rFont val="宋体"/>
        <family val="3"/>
        <charset val="134"/>
      </rPr>
      <t>景点</t>
    </r>
    <phoneticPr fontId="9" type="noConversion"/>
  </si>
  <si>
    <t>C. F&amp;B
餐饮</t>
    <phoneticPr fontId="9" type="noConversion"/>
  </si>
  <si>
    <t>场地费+十箱啤酒</t>
    <phoneticPr fontId="3" type="noConversion"/>
  </si>
  <si>
    <t>烤全羊/只 蓝月啤酒屋</t>
    <phoneticPr fontId="3" type="noConversion"/>
  </si>
  <si>
    <r>
      <t>Day1</t>
    </r>
    <r>
      <rPr>
        <sz val="10"/>
        <rFont val="宋体"/>
        <family val="3"/>
        <charset val="134"/>
      </rPr>
      <t>晚餐</t>
    </r>
    <phoneticPr fontId="9" type="noConversion"/>
  </si>
  <si>
    <t>2</t>
    <phoneticPr fontId="9" type="noConversion"/>
  </si>
  <si>
    <t>一层花园餐厅14桌+东南亚餐厅6桌</t>
    <phoneticPr fontId="3" type="noConversion"/>
  </si>
  <si>
    <r>
      <t xml:space="preserve">B.Hotel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</si>
  <si>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r>
      <t xml:space="preserve">Hotel Room 
</t>
    </r>
    <r>
      <rPr>
        <sz val="10"/>
        <rFont val="宋体"/>
        <family val="3"/>
        <charset val="134"/>
      </rPr>
      <t>绥中同湾海景度假酒店</t>
    </r>
    <phoneticPr fontId="9" type="noConversion"/>
  </si>
  <si>
    <r>
      <t xml:space="preserve">B.Hotel
</t>
    </r>
    <r>
      <rPr>
        <b/>
        <sz val="10"/>
        <color indexed="9"/>
        <rFont val="宋体"/>
        <family val="3"/>
        <charset val="134"/>
      </rPr>
      <t>酒店</t>
    </r>
    <phoneticPr fontId="9" type="noConversion"/>
  </si>
  <si>
    <r>
      <t xml:space="preserve">A. 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</si>
  <si>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绥中东戴河两日往返</t>
    <phoneticPr fontId="3" type="noConversion"/>
  </si>
  <si>
    <t>东戴河（大巴）</t>
    <phoneticPr fontId="9" type="noConversion"/>
  </si>
  <si>
    <r>
      <rPr>
        <sz val="10"/>
        <rFont val="宋体"/>
        <family val="3"/>
        <charset val="134"/>
      </rPr>
      <t>票务公司要求提前付款，并收取出票费</t>
    </r>
    <r>
      <rPr>
        <sz val="10"/>
        <rFont val="BMWTypeCondensedRegular"/>
        <family val="2"/>
      </rPr>
      <t>10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张</t>
    </r>
    <phoneticPr fontId="9" type="noConversion"/>
  </si>
  <si>
    <t>出票手续费</t>
    <phoneticPr fontId="9" type="noConversion"/>
  </si>
  <si>
    <t>沈阳-东戴河（火车）</t>
    <phoneticPr fontId="9" type="noConversion"/>
  </si>
  <si>
    <r>
      <t xml:space="preserve">A. Shuttle
</t>
    </r>
    <r>
      <rPr>
        <b/>
        <sz val="10"/>
        <color indexed="9"/>
        <rFont val="宋体"/>
        <family val="3"/>
        <charset val="134"/>
      </rPr>
      <t>交通</t>
    </r>
    <phoneticPr fontId="9" type="noConversion"/>
  </si>
  <si>
    <t>DETAILS</t>
    <phoneticPr fontId="9" type="noConversion"/>
  </si>
  <si>
    <t>GRAND- Total共计(Business Tax included)</t>
  </si>
  <si>
    <r>
      <t xml:space="preserve">G .Service Charge
</t>
    </r>
    <r>
      <rPr>
        <b/>
        <sz val="11"/>
        <color indexed="8"/>
        <rFont val="宋体"/>
        <family val="3"/>
        <charset val="134"/>
      </rPr>
      <t>服务费</t>
    </r>
    <phoneticPr fontId="9" type="noConversion"/>
  </si>
  <si>
    <t>G</t>
    <phoneticPr fontId="9" type="noConversion"/>
  </si>
  <si>
    <t>F</t>
  </si>
  <si>
    <r>
      <t xml:space="preserve">E.staff 
</t>
    </r>
    <r>
      <rPr>
        <b/>
        <sz val="10"/>
        <color indexed="8"/>
        <rFont val="宋体"/>
        <family val="3"/>
        <charset val="134"/>
      </rPr>
      <t>人员</t>
    </r>
    <phoneticPr fontId="9" type="noConversion"/>
  </si>
  <si>
    <t>E</t>
  </si>
  <si>
    <t>D</t>
    <phoneticPr fontId="9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</si>
  <si>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</si>
  <si>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t>C</t>
    <phoneticPr fontId="9" type="noConversion"/>
  </si>
  <si>
    <r>
      <t xml:space="preserve">Hotel
</t>
    </r>
    <r>
      <rPr>
        <b/>
        <sz val="10"/>
        <color indexed="8"/>
        <rFont val="宋体"/>
        <family val="3"/>
        <charset val="134"/>
      </rPr>
      <t>酒店</t>
    </r>
    <phoneticPr fontId="9" type="noConversion"/>
  </si>
  <si>
    <t>B</t>
    <phoneticPr fontId="9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</si>
  <si>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</si>
  <si>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A</t>
    <phoneticPr fontId="9" type="noConversion"/>
  </si>
  <si>
    <t>Remark
备注</t>
  </si>
  <si>
    <t>Budget(RMB)
预算（人民币）</t>
  </si>
  <si>
    <t>SUMMARY( 汇率：)</t>
  </si>
  <si>
    <t>Contact Info.:          Zhonglan  +86-13910193620</t>
    <phoneticPr fontId="9" type="noConversion"/>
  </si>
  <si>
    <t>Agency Address:   Rm1508, Ruichen Int'l Center, No.13 Nongzhanguan South Rd., Chaoyang District, Beijing, China.</t>
    <phoneticPr fontId="9" type="noConversion"/>
  </si>
  <si>
    <t>Agency Name:      China Comfort Travel Group CO., Ltd.</t>
    <phoneticPr fontId="9" type="noConversion"/>
  </si>
  <si>
    <t>Quotation Date:      2017. Jul.  28</t>
    <phoneticPr fontId="9" type="noConversion"/>
  </si>
  <si>
    <t>Project Name:        2017 BBA-IT summer  Workshop</t>
    <phoneticPr fontId="9" type="noConversion"/>
  </si>
  <si>
    <t>Both in EN &amp; CN</t>
  </si>
  <si>
    <t>秦皇岛-沈阳（火车）</t>
    <phoneticPr fontId="9" type="noConversion"/>
  </si>
  <si>
    <t>1</t>
    <phoneticPr fontId="9" type="noConversion"/>
  </si>
  <si>
    <t>北京-山海关</t>
    <phoneticPr fontId="3" type="noConversion"/>
  </si>
  <si>
    <t>3</t>
    <phoneticPr fontId="3" type="noConversion"/>
  </si>
  <si>
    <t>4</t>
  </si>
  <si>
    <t>5</t>
  </si>
  <si>
    <t>6</t>
  </si>
  <si>
    <t>5</t>
    <phoneticPr fontId="3" type="noConversion"/>
  </si>
  <si>
    <t>山海关到沈阳</t>
    <phoneticPr fontId="3" type="noConversion"/>
  </si>
  <si>
    <r>
      <t>2017.9.22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D4 07:50-10:13, 2:33h, 111RMB</t>
    </r>
    <phoneticPr fontId="9" type="noConversion"/>
  </si>
  <si>
    <r>
      <t xml:space="preserve">2017.9.22 </t>
    </r>
    <r>
      <rPr>
        <sz val="10"/>
        <color theme="1"/>
        <rFont val="宋体"/>
        <family val="3"/>
        <charset val="134"/>
      </rPr>
      <t>山海关到沈阳，</t>
    </r>
    <r>
      <rPr>
        <sz val="10"/>
        <color theme="1"/>
        <rFont val="BMWTypeCondensedRegular"/>
        <family val="2"/>
      </rPr>
      <t>G1225</t>
    </r>
    <phoneticPr fontId="3" type="noConversion"/>
  </si>
  <si>
    <t>4</t>
    <phoneticPr fontId="3" type="noConversion"/>
  </si>
  <si>
    <t>邮费</t>
    <phoneticPr fontId="9" type="noConversion"/>
  </si>
  <si>
    <t>7</t>
    <phoneticPr fontId="3" type="noConversion"/>
  </si>
  <si>
    <t>会议用水</t>
    <phoneticPr fontId="3" type="noConversion"/>
  </si>
  <si>
    <t>九门口</t>
    <phoneticPr fontId="9" type="noConversion"/>
  </si>
  <si>
    <t>酒店桌餐</t>
    <phoneticPr fontId="3" type="noConversion"/>
  </si>
  <si>
    <r>
      <t>2017.9.23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G1201 16:48-19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26, 2:28H,113.5RMB</t>
    </r>
    <phoneticPr fontId="9" type="noConversion"/>
  </si>
  <si>
    <r>
      <t>2</t>
    </r>
    <r>
      <rPr>
        <sz val="10"/>
        <color theme="1"/>
        <rFont val="宋体"/>
        <family val="3"/>
        <charset val="134"/>
      </rPr>
      <t>人两天</t>
    </r>
    <r>
      <rPr>
        <sz val="10"/>
        <color theme="1"/>
        <rFont val="BMWTypeCondensedRegular"/>
        <family val="2"/>
      </rPr>
      <t>+1</t>
    </r>
    <r>
      <rPr>
        <sz val="10"/>
        <color theme="1"/>
        <rFont val="宋体"/>
        <family val="3"/>
        <charset val="134"/>
      </rPr>
      <t>人一天</t>
    </r>
    <phoneticPr fontId="3" type="noConversion"/>
  </si>
  <si>
    <t>2</t>
    <phoneticPr fontId="3" type="noConversion"/>
  </si>
  <si>
    <t>会场</t>
    <phoneticPr fontId="9" type="noConversion"/>
  </si>
  <si>
    <t>2</t>
    <phoneticPr fontId="3" type="noConversion"/>
  </si>
  <si>
    <t>Tickets
门票</t>
    <phoneticPr fontId="9" type="noConversion"/>
  </si>
  <si>
    <t>同湾游艇</t>
    <phoneticPr fontId="9" type="noConversion"/>
  </si>
  <si>
    <t>沈阳-山海关（火车）</t>
    <phoneticPr fontId="9" type="noConversion"/>
  </si>
  <si>
    <r>
      <t>2017.9.21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G398 8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32-10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54</t>
    </r>
    <phoneticPr fontId="9" type="noConversion"/>
  </si>
  <si>
    <r>
      <t>2017.9.21</t>
    </r>
    <r>
      <rPr>
        <sz val="10"/>
        <color theme="1"/>
        <rFont val="宋体"/>
        <family val="3"/>
        <charset val="134"/>
      </rPr>
      <t>；</t>
    </r>
    <r>
      <rPr>
        <sz val="10"/>
        <color theme="1"/>
        <rFont val="BMWTypeCondensedRegular"/>
        <family val="2"/>
      </rPr>
      <t>G387 8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25-10</t>
    </r>
    <r>
      <rPr>
        <sz val="10"/>
        <color theme="1"/>
        <rFont val="宋体"/>
        <family val="3"/>
        <charset val="134"/>
      </rPr>
      <t>：</t>
    </r>
    <r>
      <rPr>
        <sz val="10"/>
        <color theme="1"/>
        <rFont val="BMWTypeCondensedRegular"/>
        <family val="2"/>
      </rPr>
      <t>29</t>
    </r>
    <phoneticPr fontId="9" type="noConversion"/>
  </si>
  <si>
    <t>3</t>
    <phoneticPr fontId="3" type="noConversion"/>
  </si>
  <si>
    <t>工作人员住宿</t>
    <phoneticPr fontId="9" type="noConversion"/>
  </si>
  <si>
    <t>5</t>
    <phoneticPr fontId="3" type="noConversion"/>
  </si>
  <si>
    <t>车队住宿餐饮</t>
    <phoneticPr fontId="9" type="noConversion"/>
  </si>
  <si>
    <t>车队住宿餐饮</t>
    <phoneticPr fontId="3" type="noConversion"/>
  </si>
  <si>
    <t>接站</t>
    <phoneticPr fontId="3" type="noConversion"/>
  </si>
  <si>
    <t>一趟小车接站100 一趟大车接站200</t>
    <phoneticPr fontId="3" type="noConversion"/>
  </si>
  <si>
    <t>北京-东戴河往返</t>
    <phoneticPr fontId="3" type="noConversion"/>
  </si>
  <si>
    <t>当地制作易拉宝5个 每个200元，导游旗6个每个40元，接机牌一个120元，车牌6个每个40元。共计：1600元</t>
    <phoneticPr fontId="3" type="noConversion"/>
  </si>
  <si>
    <t>北京车辆 农夫山泉矿泉水</t>
    <phoneticPr fontId="3" type="noConversion"/>
  </si>
  <si>
    <t>67标准间+3行政标间</t>
    <phoneticPr fontId="3" type="noConversion"/>
  </si>
  <si>
    <t>海景大床7间</t>
    <phoneticPr fontId="3" type="noConversion"/>
  </si>
  <si>
    <t>小别墅，4间标间</t>
    <phoneticPr fontId="3" type="noConversion"/>
  </si>
  <si>
    <t>大别墅两栋，各9间标间，2间大床，1间套房,共24间</t>
    <phoneticPr fontId="3" type="noConversion"/>
  </si>
  <si>
    <t>音乐厅6000</t>
    <phoneticPr fontId="9" type="noConversion"/>
  </si>
  <si>
    <t>LED+照片墙</t>
    <phoneticPr fontId="3" type="noConversion"/>
  </si>
  <si>
    <t>鲜花</t>
    <phoneticPr fontId="3" type="noConversion"/>
  </si>
  <si>
    <t>现磨咖啡粉160元，
矿泉水85元
加米饭48元
21日午餐597，21日晚餐192元
茶水和糖包搅拌棒500元</t>
    <phoneticPr fontId="3" type="noConversion"/>
  </si>
  <si>
    <r>
      <t>Day2</t>
    </r>
    <r>
      <rPr>
        <sz val="10"/>
        <rFont val="宋体"/>
        <family val="3"/>
        <charset val="134"/>
      </rPr>
      <t>酒店午餐</t>
    </r>
    <phoneticPr fontId="9" type="noConversion"/>
  </si>
  <si>
    <t>酒店杂费</t>
    <phoneticPr fontId="9" type="noConversion"/>
  </si>
  <si>
    <r>
      <t>Day1</t>
    </r>
    <r>
      <rPr>
        <sz val="10"/>
        <rFont val="宋体"/>
        <family val="3"/>
        <charset val="134"/>
      </rPr>
      <t>酒店午餐</t>
    </r>
    <phoneticPr fontId="9" type="noConversion"/>
  </si>
  <si>
    <t>酒店餐饮</t>
    <phoneticPr fontId="9" type="noConversion"/>
  </si>
  <si>
    <t>外出餐饮</t>
    <phoneticPr fontId="9" type="noConversion"/>
  </si>
  <si>
    <t>现场增加费用</t>
    <phoneticPr fontId="3" type="noConversion"/>
  </si>
  <si>
    <t xml:space="preserve">保底180人，增加12人。
海鲜烧烤128/人均.海鲜烧烤菜单:香辣蟹,蒜蓉粉丝贝,生蚝,麻辣花蛤,盐焗青虾,炭烧鱿鱼,炭烧真鱼,生烤羊肉串,碳烤鸡脆骨,碳烤鸡翅,花生,毛豆.主食:奶香小馒头,疙瘩汤,米饭,千层饼,水果果盘.
</t>
    <phoneticPr fontId="3" type="noConversion"/>
  </si>
  <si>
    <t>一间标间 住两晚</t>
    <phoneticPr fontId="3" type="noConversion"/>
  </si>
  <si>
    <t>会场搭建</t>
    <phoneticPr fontId="3" type="noConversion"/>
  </si>
  <si>
    <t>地接物料费用</t>
    <phoneticPr fontId="3" type="noConversion"/>
  </si>
  <si>
    <t>保险</t>
    <phoneticPr fontId="3" type="noConversion"/>
  </si>
  <si>
    <t>制作物</t>
    <phoneticPr fontId="3" type="noConversion"/>
  </si>
  <si>
    <t xml:space="preserve"> </t>
    <phoneticPr fontId="3" type="noConversion"/>
  </si>
  <si>
    <t>邮寄省内12元 2次 邮寄省外22元 4次</t>
    <phoneticPr fontId="3" type="noConversion"/>
  </si>
  <si>
    <t>Project Date:          22th-23th ,Sep,2017</t>
    <phoneticPr fontId="9" type="noConversion"/>
  </si>
  <si>
    <t>物料费用</t>
    <phoneticPr fontId="3" type="noConversion"/>
  </si>
  <si>
    <t>手环零食物料</t>
    <phoneticPr fontId="3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</si>
</sst>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[$€-2]\ #,##0"/>
    <numFmt numFmtId="177" formatCode="0.00_);[Red]\(0.00\)"/>
    <numFmt numFmtId="178" formatCode="0_);[Red]\(0\)"/>
    <numFmt numFmtId="179" formatCode="&quot;¥&quot;#,##0.00_);[Red]\(&quot;¥&quot;#,##0.00\)"/>
  </numFmts>
  <fonts count="26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BMWTypeCondensedRegular"/>
      <family val="2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0"/>
      <color indexed="8"/>
      <name val="BMWTypeCondensedRegular"/>
      <family val="2"/>
    </font>
    <font>
      <sz val="11"/>
      <name val="BMWTypeCondensedRegular"/>
      <family val="2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BMWTypeCondensedRegular"/>
      <family val="2"/>
    </font>
    <font>
      <sz val="10"/>
      <color indexed="8"/>
      <name val="宋体"/>
      <family val="3"/>
      <charset val="134"/>
    </font>
    <font>
      <b/>
      <sz val="10"/>
      <color indexed="9"/>
      <name val="BMWTypeCondensedRegular"/>
      <family val="2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  <font>
      <sz val="10"/>
      <name val="BMWTypeCondensedRegular"/>
      <family val="2"/>
    </font>
    <font>
      <sz val="10"/>
      <color theme="1"/>
      <name val="BMWTypeCondensedRegular"/>
      <family val="2"/>
    </font>
    <font>
      <sz val="11"/>
      <color theme="1"/>
      <name val="BMWTypeCondensedRegular"/>
      <family val="2"/>
    </font>
    <font>
      <sz val="10"/>
      <color theme="1"/>
      <name val="宋体"/>
      <family val="3"/>
      <charset val="134"/>
    </font>
    <font>
      <sz val="16"/>
      <color indexed="8"/>
      <name val="BMWTypeCondensedRegular"/>
      <family val="2"/>
    </font>
    <font>
      <sz val="1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theme="1"/>
      <name val="BMWTypeCondensedRegular"/>
      <family val="2"/>
    </font>
    <font>
      <b/>
      <sz val="16"/>
      <color indexed="8"/>
      <name val="BMWTypeCondensedRegular"/>
      <family val="2"/>
    </font>
    <font>
      <b/>
      <sz val="15"/>
      <color indexed="8"/>
      <name val="BMWTypeCondensedRegular"/>
      <family val="2"/>
    </font>
    <font>
      <sz val="11"/>
      <color rgb="FFFF0000"/>
      <name val="BMWTypeCondensedRegular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176" fontId="0" fillId="0" borderId="0">
      <alignment vertical="center"/>
    </xf>
    <xf numFmtId="176" fontId="4" fillId="0" borderId="0">
      <alignment vertical="center"/>
    </xf>
    <xf numFmtId="176" fontId="7" fillId="0" borderId="0">
      <alignment vertical="center"/>
    </xf>
    <xf numFmtId="176" fontId="4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176" fontId="20" fillId="0" borderId="0">
      <alignment vertical="center"/>
    </xf>
    <xf numFmtId="176" fontId="7" fillId="0" borderId="0">
      <alignment vertical="center"/>
    </xf>
    <xf numFmtId="176" fontId="1" fillId="0" borderId="0">
      <alignment vertical="center"/>
    </xf>
  </cellStyleXfs>
  <cellXfs count="152">
    <xf numFmtId="176" fontId="0" fillId="0" borderId="0" xfId="0">
      <alignment vertical="center"/>
    </xf>
    <xf numFmtId="176" fontId="2" fillId="0" borderId="0" xfId="0" applyFont="1">
      <alignment vertical="center"/>
    </xf>
    <xf numFmtId="177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176" fontId="5" fillId="0" borderId="1" xfId="1" applyFont="1" applyFill="1" applyBorder="1" applyAlignment="1">
      <alignment horizontal="center" vertical="center" wrapText="1"/>
    </xf>
    <xf numFmtId="176" fontId="5" fillId="0" borderId="0" xfId="1" applyFont="1" applyFill="1" applyBorder="1" applyAlignment="1">
      <alignment horizontal="center" vertical="center" wrapText="1"/>
    </xf>
    <xf numFmtId="176" fontId="6" fillId="0" borderId="0" xfId="0" applyFont="1">
      <alignment vertical="center"/>
    </xf>
    <xf numFmtId="40" fontId="5" fillId="2" borderId="2" xfId="1" applyNumberFormat="1" applyFont="1" applyFill="1" applyBorder="1" applyAlignment="1">
      <alignment horizontal="right" vertical="center" wrapText="1"/>
    </xf>
    <xf numFmtId="177" fontId="5" fillId="2" borderId="3" xfId="1" applyNumberFormat="1" applyFont="1" applyFill="1" applyBorder="1" applyAlignment="1">
      <alignment horizontal="right" vertical="center" wrapText="1"/>
    </xf>
    <xf numFmtId="176" fontId="5" fillId="3" borderId="4" xfId="2" applyNumberFormat="1" applyFont="1" applyFill="1" applyBorder="1" applyAlignment="1">
      <alignment vertical="center" wrapText="1"/>
    </xf>
    <xf numFmtId="176" fontId="5" fillId="3" borderId="5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49" fontId="5" fillId="3" borderId="6" xfId="2" applyNumberFormat="1" applyFont="1" applyFill="1" applyBorder="1" applyAlignment="1">
      <alignment vertical="center" wrapText="1"/>
    </xf>
    <xf numFmtId="176" fontId="10" fillId="0" borderId="2" xfId="1" applyFont="1" applyFill="1" applyBorder="1" applyAlignment="1" applyProtection="1">
      <alignment horizontal="left" vertical="center" wrapText="1"/>
      <protection locked="0"/>
    </xf>
    <xf numFmtId="177" fontId="10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3" xfId="2" applyNumberFormat="1" applyFont="1" applyFill="1" applyBorder="1" applyAlignment="1" applyProtection="1">
      <alignment vertical="center" wrapText="1"/>
      <protection locked="0"/>
    </xf>
    <xf numFmtId="49" fontId="10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12" fillId="4" borderId="2" xfId="1" applyFont="1" applyFill="1" applyBorder="1" applyAlignment="1">
      <alignment horizontal="center" vertical="center" wrapText="1"/>
    </xf>
    <xf numFmtId="177" fontId="12" fillId="4" borderId="3" xfId="1" applyNumberFormat="1" applyFont="1" applyFill="1" applyBorder="1" applyAlignment="1">
      <alignment horizontal="center" vertical="center" wrapText="1"/>
    </xf>
    <xf numFmtId="176" fontId="12" fillId="4" borderId="3" xfId="1" applyFont="1" applyFill="1" applyBorder="1" applyAlignment="1">
      <alignment horizontal="center" vertical="center" wrapText="1"/>
    </xf>
    <xf numFmtId="49" fontId="12" fillId="4" borderId="7" xfId="1" applyNumberFormat="1" applyFont="1" applyFill="1" applyBorder="1" applyAlignment="1">
      <alignment horizontal="center" vertical="center" wrapText="1"/>
    </xf>
    <xf numFmtId="176" fontId="5" fillId="0" borderId="8" xfId="1" applyFont="1" applyFill="1" applyBorder="1" applyAlignment="1">
      <alignment horizontal="center" vertical="center" wrapText="1"/>
    </xf>
    <xf numFmtId="176" fontId="5" fillId="0" borderId="5" xfId="1" applyFont="1" applyFill="1" applyBorder="1" applyAlignment="1">
      <alignment horizontal="center" vertical="center" wrapText="1"/>
    </xf>
    <xf numFmtId="49" fontId="5" fillId="0" borderId="6" xfId="1" applyNumberFormat="1" applyFont="1" applyFill="1" applyBorder="1" applyAlignment="1">
      <alignment horizontal="center" vertical="center" wrapText="1"/>
    </xf>
    <xf numFmtId="176" fontId="14" fillId="5" borderId="2" xfId="1" applyFont="1" applyFill="1" applyBorder="1" applyAlignment="1">
      <alignment horizontal="left" vertical="center" wrapText="1"/>
    </xf>
    <xf numFmtId="177" fontId="15" fillId="5" borderId="3" xfId="1" applyNumberFormat="1" applyFont="1" applyFill="1" applyBorder="1" applyAlignment="1">
      <alignment horizontal="right" vertical="center" wrapText="1"/>
    </xf>
    <xf numFmtId="0" fontId="15" fillId="5" borderId="3" xfId="1" applyNumberFormat="1" applyFont="1" applyFill="1" applyBorder="1" applyAlignment="1">
      <alignment horizontal="center" vertical="center" wrapText="1"/>
    </xf>
    <xf numFmtId="49" fontId="15" fillId="5" borderId="7" xfId="1" applyNumberFormat="1" applyFont="1" applyFill="1" applyBorder="1" applyAlignment="1">
      <alignment horizontal="center" vertical="center" wrapText="1"/>
    </xf>
    <xf numFmtId="176" fontId="15" fillId="5" borderId="2" xfId="1" applyFont="1" applyFill="1" applyBorder="1" applyAlignment="1">
      <alignment horizontal="left" vertical="center" wrapText="1"/>
    </xf>
    <xf numFmtId="177" fontId="16" fillId="5" borderId="3" xfId="1" applyNumberFormat="1" applyFont="1" applyFill="1" applyBorder="1" applyAlignment="1" applyProtection="1">
      <alignment horizontal="center" vertical="center" wrapText="1"/>
      <protection locked="0"/>
    </xf>
    <xf numFmtId="176" fontId="14" fillId="5" borderId="3" xfId="1" applyFont="1" applyFill="1" applyBorder="1" applyAlignment="1">
      <alignment horizontal="left" vertical="center" wrapText="1"/>
    </xf>
    <xf numFmtId="177" fontId="15" fillId="5" borderId="3" xfId="1" applyNumberFormat="1" applyFont="1" applyFill="1" applyBorder="1" applyAlignment="1" applyProtection="1">
      <alignment horizontal="center" vertical="center" wrapText="1"/>
      <protection locked="0"/>
    </xf>
    <xf numFmtId="176" fontId="17" fillId="0" borderId="0" xfId="0" applyFont="1">
      <alignment vertical="center"/>
    </xf>
    <xf numFmtId="176" fontId="18" fillId="5" borderId="2" xfId="1" applyFont="1" applyFill="1" applyBorder="1" applyAlignment="1">
      <alignment horizontal="left" vertical="center" wrapText="1"/>
    </xf>
    <xf numFmtId="177" fontId="16" fillId="5" borderId="3" xfId="1" applyNumberFormat="1" applyFont="1" applyFill="1" applyBorder="1" applyAlignment="1">
      <alignment horizontal="right" vertical="center" wrapText="1"/>
    </xf>
    <xf numFmtId="0" fontId="16" fillId="5" borderId="3" xfId="1" applyNumberFormat="1" applyFont="1" applyFill="1" applyBorder="1" applyAlignment="1">
      <alignment horizontal="center" vertical="center" wrapText="1"/>
    </xf>
    <xf numFmtId="176" fontId="18" fillId="5" borderId="3" xfId="1" applyFont="1" applyFill="1" applyBorder="1" applyAlignment="1">
      <alignment horizontal="left" vertical="center" wrapText="1"/>
    </xf>
    <xf numFmtId="49" fontId="16" fillId="5" borderId="7" xfId="1" applyNumberFormat="1" applyFont="1" applyFill="1" applyBorder="1" applyAlignment="1">
      <alignment horizontal="center" vertical="center" wrapText="1"/>
    </xf>
    <xf numFmtId="176" fontId="16" fillId="5" borderId="2" xfId="1" applyFont="1" applyFill="1" applyBorder="1" applyAlignment="1">
      <alignment horizontal="left" vertical="center" wrapText="1"/>
    </xf>
    <xf numFmtId="176" fontId="5" fillId="3" borderId="3" xfId="2" applyNumberFormat="1" applyFont="1" applyFill="1" applyBorder="1" applyAlignment="1">
      <alignment vertical="center"/>
    </xf>
    <xf numFmtId="176" fontId="18" fillId="5" borderId="2" xfId="1" applyNumberFormat="1" applyFont="1" applyFill="1" applyBorder="1" applyAlignment="1">
      <alignment horizontal="left" vertical="center" wrapText="1"/>
    </xf>
    <xf numFmtId="177" fontId="16" fillId="5" borderId="3" xfId="0" applyNumberFormat="1" applyFont="1" applyFill="1" applyBorder="1" applyAlignment="1" applyProtection="1">
      <alignment horizontal="center" vertical="center" wrapText="1"/>
      <protection locked="0"/>
    </xf>
    <xf numFmtId="176" fontId="18" fillId="5" borderId="3" xfId="1" applyNumberFormat="1" applyFont="1" applyFill="1" applyBorder="1" applyAlignment="1">
      <alignment horizontal="left" vertical="center" wrapText="1"/>
    </xf>
    <xf numFmtId="49" fontId="5" fillId="0" borderId="9" xfId="1" applyNumberFormat="1" applyFont="1" applyFill="1" applyBorder="1" applyAlignment="1">
      <alignment horizontal="center" vertical="center" wrapText="1"/>
    </xf>
    <xf numFmtId="49" fontId="5" fillId="3" borderId="7" xfId="2" applyNumberFormat="1" applyFont="1" applyFill="1" applyBorder="1" applyAlignment="1">
      <alignment vertical="center" wrapText="1"/>
    </xf>
    <xf numFmtId="178" fontId="10" fillId="6" borderId="1" xfId="0" applyNumberFormat="1" applyFont="1" applyFill="1" applyBorder="1" applyAlignment="1">
      <alignment horizontal="center" vertical="center"/>
    </xf>
    <xf numFmtId="177" fontId="10" fillId="6" borderId="0" xfId="0" applyNumberFormat="1" applyFont="1" applyFill="1" applyBorder="1" applyAlignment="1">
      <alignment horizontal="center" vertical="center"/>
    </xf>
    <xf numFmtId="176" fontId="19" fillId="6" borderId="0" xfId="0" applyFont="1" applyFill="1" applyBorder="1" applyAlignment="1">
      <alignment horizontal="center" vertical="center"/>
    </xf>
    <xf numFmtId="176" fontId="10" fillId="6" borderId="0" xfId="0" applyFont="1" applyFill="1" applyBorder="1" applyAlignment="1">
      <alignment horizontal="left" vertical="center"/>
    </xf>
    <xf numFmtId="177" fontId="19" fillId="6" borderId="0" xfId="0" applyNumberFormat="1" applyFont="1" applyFill="1" applyBorder="1" applyAlignment="1">
      <alignment horizontal="center" vertical="center"/>
    </xf>
    <xf numFmtId="49" fontId="5" fillId="6" borderId="9" xfId="0" applyNumberFormat="1" applyFont="1" applyFill="1" applyBorder="1" applyAlignment="1">
      <alignment horizontal="left" vertical="center"/>
    </xf>
    <xf numFmtId="178" fontId="10" fillId="6" borderId="1" xfId="0" applyNumberFormat="1" applyFont="1" applyFill="1" applyBorder="1" applyAlignment="1" applyProtection="1">
      <alignment horizontal="center" vertical="center"/>
    </xf>
    <xf numFmtId="177" fontId="10" fillId="6" borderId="0" xfId="0" applyNumberFormat="1" applyFont="1" applyFill="1" applyBorder="1" applyAlignment="1" applyProtection="1">
      <alignment horizontal="center" vertical="center"/>
    </xf>
    <xf numFmtId="176" fontId="19" fillId="6" borderId="0" xfId="0" applyFont="1" applyFill="1" applyBorder="1" applyAlignment="1" applyProtection="1">
      <alignment horizontal="center" vertical="center"/>
    </xf>
    <xf numFmtId="176" fontId="10" fillId="6" borderId="0" xfId="0" applyFont="1" applyFill="1" applyBorder="1" applyAlignment="1" applyProtection="1">
      <alignment horizontal="left" vertical="center"/>
    </xf>
    <xf numFmtId="177" fontId="19" fillId="6" borderId="0" xfId="0" applyNumberFormat="1" applyFont="1" applyFill="1" applyBorder="1" applyAlignment="1" applyProtection="1">
      <alignment horizontal="center" vertical="center"/>
    </xf>
    <xf numFmtId="49" fontId="5" fillId="6" borderId="9" xfId="0" applyNumberFormat="1" applyFont="1" applyFill="1" applyBorder="1" applyAlignment="1" applyProtection="1">
      <alignment horizontal="left" vertical="center"/>
    </xf>
    <xf numFmtId="179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177" fontId="5" fillId="2" borderId="3" xfId="1" applyNumberFormat="1" applyFont="1" applyFill="1" applyBorder="1" applyAlignment="1" applyProtection="1">
      <alignment vertical="center" wrapText="1"/>
      <protection locked="0"/>
    </xf>
    <xf numFmtId="176" fontId="10" fillId="0" borderId="2" xfId="2" applyNumberFormat="1" applyFont="1" applyBorder="1" applyAlignment="1" applyProtection="1">
      <alignment vertical="center" wrapText="1"/>
      <protection locked="0"/>
    </xf>
    <xf numFmtId="177" fontId="5" fillId="0" borderId="3" xfId="5" applyNumberFormat="1" applyFont="1" applyBorder="1" applyAlignment="1" applyProtection="1">
      <alignment vertical="center" wrapText="1"/>
      <protection locked="0"/>
    </xf>
    <xf numFmtId="49" fontId="5" fillId="0" borderId="7" xfId="1" applyNumberFormat="1" applyFont="1" applyFill="1" applyBorder="1" applyAlignment="1" applyProtection="1">
      <alignment horizontal="center" vertical="center" wrapText="1"/>
    </xf>
    <xf numFmtId="176" fontId="11" fillId="0" borderId="2" xfId="2" applyNumberFormat="1" applyFont="1" applyBorder="1" applyAlignment="1" applyProtection="1">
      <alignment vertical="center" wrapText="1"/>
      <protection locked="0"/>
    </xf>
    <xf numFmtId="177" fontId="8" fillId="0" borderId="3" xfId="5" applyNumberFormat="1" applyFont="1" applyBorder="1" applyAlignment="1" applyProtection="1">
      <alignment vertical="center" wrapText="1"/>
      <protection locked="0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5" fillId="0" borderId="16" xfId="2" applyNumberFormat="1" applyFont="1" applyBorder="1" applyAlignment="1" applyProtection="1">
      <alignment horizontal="left" vertical="center" wrapText="1"/>
    </xf>
    <xf numFmtId="176" fontId="12" fillId="4" borderId="2" xfId="1" applyFont="1" applyFill="1" applyBorder="1" applyAlignment="1" applyProtection="1">
      <alignment horizontal="center" vertical="center" wrapText="1"/>
      <protection locked="0"/>
    </xf>
    <xf numFmtId="177" fontId="12" fillId="4" borderId="3" xfId="1" applyNumberFormat="1" applyFont="1" applyFill="1" applyBorder="1" applyAlignment="1" applyProtection="1">
      <alignment horizontal="center" vertical="center" wrapText="1"/>
      <protection locked="0"/>
    </xf>
    <xf numFmtId="49" fontId="12" fillId="4" borderId="7" xfId="1" applyNumberFormat="1" applyFont="1" applyFill="1" applyBorder="1" applyAlignment="1" applyProtection="1">
      <alignment horizontal="center" vertical="center" wrapText="1"/>
    </xf>
    <xf numFmtId="178" fontId="10" fillId="5" borderId="17" xfId="0" applyNumberFormat="1" applyFont="1" applyFill="1" applyBorder="1" applyAlignment="1" applyProtection="1">
      <alignment horizontal="center" vertical="center"/>
    </xf>
    <xf numFmtId="177" fontId="10" fillId="5" borderId="18" xfId="0" applyNumberFormat="1" applyFont="1" applyFill="1" applyBorder="1" applyAlignment="1" applyProtection="1">
      <alignment horizontal="center" vertical="center"/>
    </xf>
    <xf numFmtId="176" fontId="19" fillId="5" borderId="18" xfId="0" applyFont="1" applyFill="1" applyBorder="1" applyAlignment="1" applyProtection="1">
      <alignment horizontal="center" vertical="center"/>
    </xf>
    <xf numFmtId="176" fontId="10" fillId="5" borderId="18" xfId="0" applyFont="1" applyFill="1" applyBorder="1" applyAlignment="1" applyProtection="1">
      <alignment horizontal="left" vertical="center"/>
    </xf>
    <xf numFmtId="177" fontId="19" fillId="5" borderId="18" xfId="0" applyNumberFormat="1" applyFont="1" applyFill="1" applyBorder="1" applyAlignment="1" applyProtection="1">
      <alignment horizontal="center" vertical="center"/>
    </xf>
    <xf numFmtId="49" fontId="5" fillId="5" borderId="19" xfId="0" applyNumberFormat="1" applyFont="1" applyFill="1" applyBorder="1" applyAlignment="1" applyProtection="1">
      <alignment horizontal="left" vertical="center"/>
    </xf>
    <xf numFmtId="176" fontId="2" fillId="5" borderId="1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vertical="center" wrapText="1"/>
      <protection locked="0"/>
    </xf>
    <xf numFmtId="176" fontId="2" fillId="5" borderId="0" xfId="0" applyNumberFormat="1" applyFont="1" applyFill="1" applyBorder="1" applyAlignment="1" applyProtection="1">
      <alignment vertical="center" wrapText="1"/>
      <protection locked="0"/>
    </xf>
    <xf numFmtId="177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2" fillId="5" borderId="0" xfId="6" applyNumberFormat="1" applyFont="1" applyFill="1" applyBorder="1" applyAlignment="1" applyProtection="1">
      <alignment horizontal="left" vertical="center"/>
      <protection locked="0"/>
    </xf>
    <xf numFmtId="49" fontId="2" fillId="5" borderId="9" xfId="0" applyNumberFormat="1" applyFont="1" applyFill="1" applyBorder="1" applyAlignment="1" applyProtection="1">
      <alignment horizontal="left" vertical="center"/>
    </xf>
    <xf numFmtId="176" fontId="2" fillId="0" borderId="1" xfId="0" applyNumberFormat="1" applyFont="1" applyBorder="1" applyProtection="1">
      <alignment vertical="center"/>
      <protection locked="0"/>
    </xf>
    <xf numFmtId="176" fontId="2" fillId="5" borderId="1" xfId="0" applyNumberFormat="1" applyFont="1" applyFill="1" applyBorder="1" applyProtection="1">
      <alignment vertical="center"/>
      <protection locked="0"/>
    </xf>
    <xf numFmtId="176" fontId="2" fillId="5" borderId="0" xfId="0" applyNumberFormat="1" applyFont="1" applyFill="1" applyBorder="1" applyAlignment="1" applyProtection="1">
      <alignment horizontal="center" vertical="center"/>
      <protection locked="0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2" fillId="5" borderId="0" xfId="6" applyNumberFormat="1" applyFont="1" applyFill="1" applyBorder="1" applyAlignment="1" applyProtection="1">
      <alignment horizontal="left" vertical="center"/>
      <protection locked="0"/>
    </xf>
    <xf numFmtId="176" fontId="2" fillId="0" borderId="0" xfId="6" applyNumberFormat="1" applyFont="1" applyFill="1" applyBorder="1" applyAlignment="1" applyProtection="1">
      <alignment horizontal="left" vertical="center"/>
      <protection locked="0"/>
    </xf>
    <xf numFmtId="176" fontId="23" fillId="5" borderId="1" xfId="2" applyNumberFormat="1" applyFont="1" applyFill="1" applyBorder="1" applyAlignment="1">
      <alignment horizontal="left" vertical="center"/>
    </xf>
    <xf numFmtId="177" fontId="23" fillId="5" borderId="0" xfId="2" applyNumberFormat="1" applyFont="1" applyFill="1" applyBorder="1" applyAlignment="1">
      <alignment horizontal="left" vertical="center"/>
    </xf>
    <xf numFmtId="176" fontId="23" fillId="5" borderId="0" xfId="2" applyNumberFormat="1" applyFont="1" applyFill="1" applyBorder="1" applyAlignment="1">
      <alignment horizontal="left" vertical="center"/>
    </xf>
    <xf numFmtId="177" fontId="23" fillId="5" borderId="0" xfId="2" applyNumberFormat="1" applyFont="1" applyFill="1" applyBorder="1" applyAlignment="1">
      <alignment horizontal="center" vertical="center"/>
    </xf>
    <xf numFmtId="49" fontId="23" fillId="5" borderId="9" xfId="2" applyNumberFormat="1" applyFont="1" applyFill="1" applyBorder="1" applyAlignment="1">
      <alignment horizontal="left" vertical="center"/>
    </xf>
    <xf numFmtId="176" fontId="25" fillId="0" borderId="0" xfId="0" applyFont="1">
      <alignment vertical="center"/>
    </xf>
    <xf numFmtId="176" fontId="14" fillId="5" borderId="3" xfId="1" applyNumberFormat="1" applyFont="1" applyFill="1" applyBorder="1" applyAlignment="1">
      <alignment horizontal="left" vertical="center" wrapText="1"/>
    </xf>
    <xf numFmtId="177" fontId="15" fillId="5" borderId="3" xfId="0" applyNumberFormat="1" applyFont="1" applyFill="1" applyBorder="1" applyAlignment="1" applyProtection="1">
      <alignment horizontal="center" vertical="center" wrapText="1"/>
      <protection locked="0"/>
    </xf>
    <xf numFmtId="176" fontId="14" fillId="5" borderId="2" xfId="1" applyNumberFormat="1" applyFont="1" applyFill="1" applyBorder="1" applyAlignment="1">
      <alignment horizontal="left" vertical="center" wrapText="1"/>
    </xf>
    <xf numFmtId="177" fontId="15" fillId="5" borderId="3" xfId="1" applyNumberFormat="1" applyFont="1" applyFill="1" applyBorder="1" applyAlignment="1">
      <alignment horizontal="center" vertical="center" wrapText="1"/>
    </xf>
    <xf numFmtId="176" fontId="14" fillId="5" borderId="2" xfId="1" applyFont="1" applyFill="1" applyBorder="1" applyAlignment="1">
      <alignment vertical="center" wrapText="1"/>
    </xf>
    <xf numFmtId="176" fontId="2" fillId="5" borderId="0" xfId="0" applyFont="1" applyFill="1">
      <alignment vertical="center"/>
    </xf>
    <xf numFmtId="176" fontId="25" fillId="5" borderId="0" xfId="0" applyFont="1" applyFill="1">
      <alignment vertical="center"/>
    </xf>
    <xf numFmtId="176" fontId="17" fillId="5" borderId="0" xfId="0" applyFont="1" applyFill="1">
      <alignment vertical="center"/>
    </xf>
    <xf numFmtId="176" fontId="14" fillId="5" borderId="3" xfId="3" applyFont="1" applyFill="1" applyBorder="1" applyAlignment="1">
      <alignment horizontal="left" vertical="center" wrapText="1"/>
    </xf>
    <xf numFmtId="176" fontId="16" fillId="5" borderId="2" xfId="1" applyFont="1" applyFill="1" applyBorder="1" applyAlignment="1">
      <alignment vertical="center" wrapText="1"/>
    </xf>
    <xf numFmtId="176" fontId="6" fillId="5" borderId="0" xfId="0" applyFont="1" applyFill="1">
      <alignment vertical="center"/>
    </xf>
    <xf numFmtId="176" fontId="15" fillId="5" borderId="2" xfId="1" applyFont="1" applyFill="1" applyBorder="1" applyAlignment="1">
      <alignment vertical="center" wrapText="1"/>
    </xf>
    <xf numFmtId="176" fontId="18" fillId="5" borderId="3" xfId="3" applyFont="1" applyFill="1" applyBorder="1" applyAlignment="1">
      <alignment horizontal="left" vertical="center" wrapText="1"/>
    </xf>
    <xf numFmtId="49" fontId="14" fillId="5" borderId="3" xfId="1" applyNumberFormat="1" applyFont="1" applyFill="1" applyBorder="1" applyAlignment="1">
      <alignment horizontal="center" vertical="center" wrapText="1"/>
    </xf>
    <xf numFmtId="49" fontId="14" fillId="5" borderId="15" xfId="1" applyNumberFormat="1" applyFont="1" applyFill="1" applyBorder="1" applyAlignment="1">
      <alignment horizontal="center" vertical="center" wrapText="1"/>
    </xf>
    <xf numFmtId="49" fontId="14" fillId="5" borderId="15" xfId="1" applyNumberFormat="1" applyFont="1" applyFill="1" applyBorder="1" applyAlignment="1">
      <alignment horizontal="center" vertical="center" wrapText="1"/>
    </xf>
    <xf numFmtId="49" fontId="15" fillId="5" borderId="11" xfId="1" applyNumberFormat="1" applyFont="1" applyFill="1" applyBorder="1" applyAlignment="1">
      <alignment horizontal="center" vertical="center" wrapText="1"/>
    </xf>
    <xf numFmtId="49" fontId="15" fillId="5" borderId="13" xfId="1" applyNumberFormat="1" applyFont="1" applyFill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176" fontId="5" fillId="0" borderId="16" xfId="2" applyNumberFormat="1" applyFont="1" applyBorder="1" applyAlignment="1" applyProtection="1">
      <alignment horizontal="left" vertical="center" wrapText="1"/>
    </xf>
    <xf numFmtId="176" fontId="5" fillId="0" borderId="4" xfId="2" applyNumberFormat="1" applyFont="1" applyBorder="1" applyAlignment="1" applyProtection="1">
      <alignment horizontal="left" vertical="center" wrapText="1"/>
    </xf>
    <xf numFmtId="176" fontId="8" fillId="0" borderId="16" xfId="2" applyNumberFormat="1" applyFont="1" applyBorder="1" applyAlignment="1" applyProtection="1">
      <alignment horizontal="left" vertical="center" wrapText="1"/>
    </xf>
    <xf numFmtId="176" fontId="2" fillId="6" borderId="9" xfId="2" applyNumberFormat="1" applyFont="1" applyFill="1" applyBorder="1">
      <alignment vertical="center"/>
    </xf>
    <xf numFmtId="176" fontId="2" fillId="0" borderId="0" xfId="0" applyFont="1" applyBorder="1">
      <alignment vertical="center"/>
    </xf>
    <xf numFmtId="176" fontId="5" fillId="0" borderId="0" xfId="1" applyFont="1" applyFill="1" applyBorder="1" applyAlignment="1">
      <alignment horizontal="center" vertical="center" wrapText="1"/>
    </xf>
    <xf numFmtId="176" fontId="5" fillId="0" borderId="1" xfId="1" applyFont="1" applyFill="1" applyBorder="1" applyAlignment="1">
      <alignment horizontal="center" vertical="center" wrapText="1"/>
    </xf>
    <xf numFmtId="176" fontId="5" fillId="3" borderId="7" xfId="2" applyNumberFormat="1" applyFont="1" applyFill="1" applyBorder="1" applyAlignment="1">
      <alignment vertical="center" wrapText="1"/>
    </xf>
    <xf numFmtId="176" fontId="5" fillId="3" borderId="3" xfId="2" applyNumberFormat="1" applyFont="1" applyFill="1" applyBorder="1" applyAlignment="1">
      <alignment vertical="center"/>
    </xf>
    <xf numFmtId="49" fontId="15" fillId="5" borderId="15" xfId="1" applyNumberFormat="1" applyFont="1" applyFill="1" applyBorder="1" applyAlignment="1">
      <alignment horizontal="center" vertical="center" wrapText="1"/>
    </xf>
    <xf numFmtId="176" fontId="15" fillId="5" borderId="14" xfId="1" applyFont="1" applyFill="1" applyBorder="1" applyAlignment="1">
      <alignment horizontal="center" vertical="center" wrapText="1"/>
    </xf>
    <xf numFmtId="176" fontId="15" fillId="5" borderId="12" xfId="1" applyFont="1" applyFill="1" applyBorder="1" applyAlignment="1">
      <alignment horizontal="center" vertical="center" wrapText="1"/>
    </xf>
    <xf numFmtId="176" fontId="15" fillId="5" borderId="10" xfId="1" applyFont="1" applyFill="1" applyBorder="1" applyAlignment="1">
      <alignment horizontal="center" vertical="center" wrapText="1"/>
    </xf>
    <xf numFmtId="176" fontId="24" fillId="5" borderId="22" xfId="2" applyNumberFormat="1" applyFont="1" applyFill="1" applyBorder="1" applyAlignment="1">
      <alignment horizontal="left" vertical="center"/>
    </xf>
    <xf numFmtId="176" fontId="23" fillId="5" borderId="21" xfId="2" applyNumberFormat="1" applyFont="1" applyFill="1" applyBorder="1" applyAlignment="1">
      <alignment horizontal="left" vertical="center"/>
    </xf>
    <xf numFmtId="176" fontId="23" fillId="5" borderId="20" xfId="2" applyNumberFormat="1" applyFont="1" applyFill="1" applyBorder="1" applyAlignment="1">
      <alignment horizontal="left" vertical="center"/>
    </xf>
    <xf numFmtId="176" fontId="2" fillId="5" borderId="0" xfId="0" applyNumberFormat="1" applyFont="1" applyFill="1" applyBorder="1" applyAlignment="1" applyProtection="1">
      <alignment horizontal="left" vertical="center" wrapText="1"/>
      <protection locked="0"/>
    </xf>
    <xf numFmtId="176" fontId="2" fillId="5" borderId="0" xfId="0" applyNumberFormat="1" applyFont="1" applyFill="1" applyBorder="1" applyAlignment="1" applyProtection="1">
      <alignment horizontal="left" vertical="center"/>
      <protection locked="0"/>
    </xf>
    <xf numFmtId="176" fontId="2" fillId="5" borderId="1" xfId="0" applyNumberFormat="1" applyFont="1" applyFill="1" applyBorder="1" applyAlignment="1" applyProtection="1">
      <alignment horizontal="left" vertical="center"/>
      <protection locked="0"/>
    </xf>
    <xf numFmtId="176" fontId="12" fillId="4" borderId="3" xfId="1" applyFont="1" applyFill="1" applyBorder="1" applyAlignment="1" applyProtection="1">
      <alignment horizontal="center" vertical="center" wrapText="1"/>
    </xf>
    <xf numFmtId="176" fontId="12" fillId="4" borderId="16" xfId="1" applyFont="1" applyFill="1" applyBorder="1" applyAlignment="1" applyProtection="1">
      <alignment horizontal="center" vertical="center" wrapText="1"/>
    </xf>
    <xf numFmtId="176" fontId="12" fillId="4" borderId="4" xfId="1" applyFont="1" applyFill="1" applyBorder="1" applyAlignment="1" applyProtection="1">
      <alignment horizontal="center" vertical="center" wrapText="1"/>
    </xf>
    <xf numFmtId="176" fontId="5" fillId="3" borderId="7" xfId="2" applyNumberFormat="1" applyFont="1" applyFill="1" applyBorder="1" applyAlignment="1" applyProtection="1">
      <alignment horizontal="center" vertical="center" wrapText="1"/>
    </xf>
    <xf numFmtId="176" fontId="5" fillId="3" borderId="3" xfId="2" applyNumberFormat="1" applyFont="1" applyFill="1" applyBorder="1" applyAlignment="1" applyProtection="1">
      <alignment horizontal="center" vertical="center"/>
    </xf>
    <xf numFmtId="40" fontId="5" fillId="2" borderId="16" xfId="4" applyNumberFormat="1" applyFont="1" applyFill="1" applyBorder="1" applyAlignment="1" applyProtection="1">
      <alignment horizontal="right" vertical="center" wrapText="1"/>
    </xf>
    <xf numFmtId="40" fontId="5" fillId="2" borderId="4" xfId="4" applyNumberFormat="1" applyFont="1" applyFill="1" applyBorder="1" applyAlignment="1" applyProtection="1">
      <alignment horizontal="right" vertical="center" wrapText="1"/>
    </xf>
    <xf numFmtId="176" fontId="15" fillId="5" borderId="3" xfId="1" applyFont="1" applyFill="1" applyBorder="1" applyAlignment="1">
      <alignment horizontal="left" vertical="center" wrapText="1"/>
    </xf>
    <xf numFmtId="176" fontId="14" fillId="5" borderId="2" xfId="3" applyFont="1" applyFill="1" applyBorder="1" applyAlignment="1">
      <alignment horizontal="left" vertical="center" wrapText="1"/>
    </xf>
    <xf numFmtId="176" fontId="15" fillId="5" borderId="14" xfId="1" applyFont="1" applyFill="1" applyBorder="1" applyAlignment="1">
      <alignment horizontal="left" vertical="center" wrapText="1"/>
    </xf>
    <xf numFmtId="176" fontId="15" fillId="5" borderId="12" xfId="1" applyFont="1" applyFill="1" applyBorder="1" applyAlignment="1">
      <alignment horizontal="left" vertical="center" wrapText="1"/>
    </xf>
    <xf numFmtId="176" fontId="15" fillId="5" borderId="10" xfId="1" applyFont="1" applyFill="1" applyBorder="1" applyAlignment="1">
      <alignment horizontal="left" vertical="center" wrapText="1"/>
    </xf>
    <xf numFmtId="176" fontId="2" fillId="7" borderId="0" xfId="0" applyFont="1" applyFill="1">
      <alignment vertical="center"/>
    </xf>
    <xf numFmtId="176" fontId="6" fillId="7" borderId="0" xfId="0" applyFont="1" applyFill="1">
      <alignment vertical="center"/>
    </xf>
    <xf numFmtId="176" fontId="25" fillId="7" borderId="0" xfId="0" applyFont="1" applyFill="1">
      <alignment vertical="center"/>
    </xf>
    <xf numFmtId="176" fontId="17" fillId="7" borderId="0" xfId="0" applyFont="1" applyFill="1">
      <alignment vertical="center"/>
    </xf>
  </cellXfs>
  <cellStyles count="8">
    <cellStyle name="Normal 2" xfId="3"/>
    <cellStyle name="Normal_Sheet1" xfId="1"/>
    <cellStyle name="常规" xfId="0" builtinId="0"/>
    <cellStyle name="常规 14" xfId="2"/>
    <cellStyle name="常规 2" xfId="7"/>
    <cellStyle name="常规 3 3" xfId="6"/>
    <cellStyle name="常规 9" xfId="5"/>
    <cellStyle name="千位分隔 2 2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6"/>
  <sheetViews>
    <sheetView tabSelected="1" topLeftCell="A72" zoomScale="90" zoomScaleNormal="90" workbookViewId="0">
      <selection activeCell="E81" sqref="E81"/>
    </sheetView>
  </sheetViews>
  <sheetFormatPr defaultColWidth="11" defaultRowHeight="14.25"/>
  <cols>
    <col min="1" max="1" width="18" style="4" customWidth="1"/>
    <col min="2" max="2" width="19.75" style="1" customWidth="1"/>
    <col min="3" max="3" width="16" style="3" customWidth="1"/>
    <col min="4" max="4" width="11.375" style="1" customWidth="1"/>
    <col min="5" max="5" width="15.625" style="1" customWidth="1"/>
    <col min="6" max="6" width="15.875" style="2" customWidth="1"/>
    <col min="7" max="7" width="59.25" style="1" customWidth="1"/>
    <col min="8" max="12" width="11" style="148"/>
    <col min="13" max="16384" width="11" style="1"/>
  </cols>
  <sheetData>
    <row r="1" spans="1:7" ht="20.25">
      <c r="A1" s="130" t="s">
        <v>67</v>
      </c>
      <c r="B1" s="131"/>
      <c r="C1" s="131"/>
      <c r="D1" s="131"/>
      <c r="E1" s="131"/>
      <c r="F1" s="131"/>
      <c r="G1" s="132"/>
    </row>
    <row r="2" spans="1:7" ht="20.25">
      <c r="A2" s="94"/>
      <c r="B2" s="92"/>
      <c r="C2" s="93"/>
      <c r="D2" s="92"/>
      <c r="E2" s="92"/>
      <c r="F2" s="91"/>
      <c r="G2" s="90"/>
    </row>
    <row r="3" spans="1:7">
      <c r="A3" s="83"/>
      <c r="B3" s="87" t="s">
        <v>66</v>
      </c>
      <c r="C3" s="81"/>
      <c r="D3" s="87"/>
      <c r="E3" s="86"/>
      <c r="F3" s="81"/>
      <c r="G3" s="85"/>
    </row>
    <row r="4" spans="1:7">
      <c r="A4" s="83"/>
      <c r="B4" s="89" t="s">
        <v>127</v>
      </c>
      <c r="C4" s="81"/>
      <c r="D4" s="87"/>
      <c r="E4" s="86"/>
      <c r="F4" s="81"/>
    </row>
    <row r="5" spans="1:7">
      <c r="A5" s="83"/>
      <c r="B5" s="88" t="s">
        <v>65</v>
      </c>
      <c r="C5" s="81"/>
      <c r="D5" s="87"/>
      <c r="E5" s="86"/>
      <c r="F5" s="81"/>
      <c r="G5" s="85"/>
    </row>
    <row r="6" spans="1:7" ht="27" customHeight="1">
      <c r="A6" s="83"/>
      <c r="B6" s="133" t="s">
        <v>64</v>
      </c>
      <c r="C6" s="133"/>
      <c r="D6" s="133"/>
      <c r="E6" s="133"/>
      <c r="F6" s="133"/>
      <c r="G6" s="84"/>
    </row>
    <row r="7" spans="1:7" ht="28.5" customHeight="1">
      <c r="A7" s="83"/>
      <c r="B7" s="133" t="s">
        <v>63</v>
      </c>
      <c r="C7" s="134"/>
      <c r="D7" s="134"/>
      <c r="E7" s="134"/>
      <c r="F7" s="134"/>
      <c r="G7" s="135"/>
    </row>
    <row r="8" spans="1:7">
      <c r="A8" s="83"/>
      <c r="B8" s="82" t="s">
        <v>62</v>
      </c>
      <c r="C8" s="81"/>
      <c r="D8" s="80"/>
      <c r="E8" s="80"/>
      <c r="F8" s="79"/>
      <c r="G8" s="78"/>
    </row>
    <row r="9" spans="1:7" ht="20.25">
      <c r="A9" s="77" t="s">
        <v>61</v>
      </c>
      <c r="B9" s="75"/>
      <c r="C9" s="76"/>
      <c r="D9" s="75"/>
      <c r="E9" s="74"/>
      <c r="F9" s="73"/>
      <c r="G9" s="72"/>
    </row>
    <row r="10" spans="1:7" ht="31.5" customHeight="1">
      <c r="A10" s="71"/>
      <c r="B10" s="136" t="s">
        <v>8</v>
      </c>
      <c r="C10" s="136"/>
      <c r="D10" s="137" t="s">
        <v>60</v>
      </c>
      <c r="E10" s="138"/>
      <c r="F10" s="70" t="s">
        <v>59</v>
      </c>
      <c r="G10" s="69" t="s">
        <v>3</v>
      </c>
    </row>
    <row r="11" spans="1:7" ht="30" customHeight="1">
      <c r="A11" s="64" t="s">
        <v>58</v>
      </c>
      <c r="B11" s="68" t="s">
        <v>57</v>
      </c>
      <c r="C11" s="67"/>
      <c r="D11" s="114">
        <f>F30</f>
        <v>62750</v>
      </c>
      <c r="E11" s="115"/>
      <c r="F11" s="63"/>
      <c r="G11" s="62"/>
    </row>
    <row r="12" spans="1:7" ht="26.1" customHeight="1">
      <c r="A12" s="64" t="s">
        <v>56</v>
      </c>
      <c r="B12" s="68" t="s">
        <v>55</v>
      </c>
      <c r="C12" s="67"/>
      <c r="D12" s="114">
        <f>F39</f>
        <v>55400</v>
      </c>
      <c r="E12" s="115"/>
      <c r="F12" s="63"/>
      <c r="G12" s="62"/>
    </row>
    <row r="13" spans="1:7" ht="26.1" customHeight="1">
      <c r="A13" s="64" t="s">
        <v>54</v>
      </c>
      <c r="B13" s="68" t="s">
        <v>53</v>
      </c>
      <c r="C13" s="67"/>
      <c r="D13" s="114">
        <f>F49</f>
        <v>81018</v>
      </c>
      <c r="E13" s="115"/>
      <c r="F13" s="63"/>
      <c r="G13" s="62"/>
    </row>
    <row r="14" spans="1:7" ht="26.1" customHeight="1">
      <c r="A14" s="64" t="s">
        <v>52</v>
      </c>
      <c r="B14" s="68" t="s">
        <v>26</v>
      </c>
      <c r="C14" s="67"/>
      <c r="D14" s="114">
        <f>F54</f>
        <v>32110</v>
      </c>
      <c r="E14" s="116"/>
      <c r="F14" s="63"/>
      <c r="G14" s="65"/>
    </row>
    <row r="15" spans="1:7" ht="26.1" customHeight="1">
      <c r="A15" s="64" t="s">
        <v>51</v>
      </c>
      <c r="B15" s="117" t="s">
        <v>50</v>
      </c>
      <c r="C15" s="118"/>
      <c r="D15" s="114">
        <f>F60</f>
        <v>4600</v>
      </c>
      <c r="E15" s="115"/>
      <c r="F15" s="66"/>
      <c r="G15" s="65"/>
    </row>
    <row r="16" spans="1:7" ht="30" customHeight="1">
      <c r="A16" s="64" t="s">
        <v>49</v>
      </c>
      <c r="B16" s="119" t="s">
        <v>10</v>
      </c>
      <c r="C16" s="118"/>
      <c r="D16" s="114">
        <f>F73</f>
        <v>30421</v>
      </c>
      <c r="E16" s="115"/>
      <c r="F16" s="63"/>
      <c r="G16" s="62"/>
    </row>
    <row r="17" spans="1:12" ht="28.5" customHeight="1">
      <c r="A17" s="64" t="s">
        <v>48</v>
      </c>
      <c r="B17" s="119" t="s">
        <v>47</v>
      </c>
      <c r="C17" s="118"/>
      <c r="D17" s="114">
        <f>F77</f>
        <v>21303.920000000002</v>
      </c>
      <c r="E17" s="116"/>
      <c r="F17" s="63"/>
      <c r="G17" s="62"/>
    </row>
    <row r="18" spans="1:12" ht="28.5" customHeight="1">
      <c r="A18" s="139" t="s">
        <v>46</v>
      </c>
      <c r="B18" s="140"/>
      <c r="C18" s="140"/>
      <c r="D18" s="141">
        <f>F78</f>
        <v>287602.92</v>
      </c>
      <c r="E18" s="142"/>
      <c r="F18" s="61"/>
      <c r="G18" s="60"/>
    </row>
    <row r="19" spans="1:12" ht="20.25">
      <c r="A19" s="59" t="s">
        <v>45</v>
      </c>
      <c r="B19" s="57"/>
      <c r="C19" s="58"/>
      <c r="D19" s="57"/>
      <c r="E19" s="56"/>
      <c r="F19" s="55"/>
      <c r="G19" s="54"/>
    </row>
    <row r="20" spans="1:12" ht="20.25">
      <c r="A20" s="53"/>
      <c r="B20" s="51"/>
      <c r="C20" s="52"/>
      <c r="D20" s="51"/>
      <c r="E20" s="50"/>
      <c r="F20" s="49"/>
      <c r="G20" s="48"/>
    </row>
    <row r="21" spans="1:12" ht="33.75" customHeight="1">
      <c r="A21" s="23" t="s">
        <v>44</v>
      </c>
      <c r="B21" s="22" t="s">
        <v>8</v>
      </c>
      <c r="C21" s="21" t="s">
        <v>7</v>
      </c>
      <c r="D21" s="22" t="s">
        <v>6</v>
      </c>
      <c r="E21" s="22" t="s">
        <v>5</v>
      </c>
      <c r="F21" s="21" t="s">
        <v>4</v>
      </c>
      <c r="G21" s="20" t="s">
        <v>3</v>
      </c>
    </row>
    <row r="22" spans="1:12" s="106" customFormat="1" ht="29.25" customHeight="1">
      <c r="A22" s="30" t="s">
        <v>69</v>
      </c>
      <c r="B22" s="104" t="s">
        <v>92</v>
      </c>
      <c r="C22" s="34">
        <v>122.5</v>
      </c>
      <c r="D22" s="29">
        <v>1</v>
      </c>
      <c r="E22" s="38">
        <v>4</v>
      </c>
      <c r="F22" s="28">
        <f t="shared" ref="F22" si="0">C22*D22*E22</f>
        <v>490</v>
      </c>
      <c r="G22" s="105" t="s">
        <v>93</v>
      </c>
      <c r="H22" s="149"/>
      <c r="I22" s="149"/>
      <c r="J22" s="149"/>
      <c r="K22" s="149"/>
      <c r="L22" s="149"/>
    </row>
    <row r="23" spans="1:12" s="106" customFormat="1" ht="29.25" customHeight="1">
      <c r="A23" s="30" t="s">
        <v>33</v>
      </c>
      <c r="B23" s="104" t="s">
        <v>43</v>
      </c>
      <c r="C23" s="34">
        <v>111</v>
      </c>
      <c r="D23" s="29">
        <v>1</v>
      </c>
      <c r="E23" s="29">
        <v>174</v>
      </c>
      <c r="F23" s="28">
        <f t="shared" ref="F23:F28" si="1">C23*D23*E23</f>
        <v>19314</v>
      </c>
      <c r="G23" s="105" t="s">
        <v>77</v>
      </c>
      <c r="H23" s="149"/>
      <c r="I23" s="149"/>
      <c r="J23" s="149"/>
      <c r="K23" s="149"/>
      <c r="L23" s="149"/>
    </row>
    <row r="24" spans="1:12" s="106" customFormat="1" ht="26.25" customHeight="1">
      <c r="A24" s="30" t="s">
        <v>71</v>
      </c>
      <c r="B24" s="104" t="s">
        <v>68</v>
      </c>
      <c r="C24" s="34">
        <v>125</v>
      </c>
      <c r="D24" s="29">
        <v>1</v>
      </c>
      <c r="E24" s="29">
        <v>174</v>
      </c>
      <c r="F24" s="28">
        <f t="shared" si="1"/>
        <v>21750</v>
      </c>
      <c r="G24" s="105" t="s">
        <v>85</v>
      </c>
      <c r="H24" s="149"/>
      <c r="I24" s="149"/>
      <c r="J24" s="149"/>
      <c r="K24" s="149"/>
      <c r="L24" s="149"/>
    </row>
    <row r="25" spans="1:12" s="106" customFormat="1" ht="26.25" customHeight="1">
      <c r="A25" s="30" t="s">
        <v>72</v>
      </c>
      <c r="B25" s="104" t="s">
        <v>70</v>
      </c>
      <c r="C25" s="34">
        <v>182.5</v>
      </c>
      <c r="D25" s="29">
        <v>1</v>
      </c>
      <c r="E25" s="29">
        <v>1</v>
      </c>
      <c r="F25" s="28">
        <f>C25*D25*E25</f>
        <v>182.5</v>
      </c>
      <c r="G25" s="105" t="s">
        <v>94</v>
      </c>
      <c r="H25" s="149"/>
      <c r="I25" s="149"/>
      <c r="J25" s="149"/>
      <c r="K25" s="149"/>
      <c r="L25" s="149"/>
    </row>
    <row r="26" spans="1:12" s="106" customFormat="1" ht="26.25" customHeight="1">
      <c r="A26" s="30" t="s">
        <v>75</v>
      </c>
      <c r="B26" s="104" t="s">
        <v>76</v>
      </c>
      <c r="C26" s="34">
        <v>173.5</v>
      </c>
      <c r="D26" s="29">
        <v>1</v>
      </c>
      <c r="E26" s="29">
        <v>1</v>
      </c>
      <c r="F26" s="28">
        <f>C26*D26*E26</f>
        <v>173.5</v>
      </c>
      <c r="G26" s="105" t="s">
        <v>78</v>
      </c>
      <c r="H26" s="149"/>
      <c r="I26" s="149"/>
      <c r="J26" s="149"/>
      <c r="K26" s="149"/>
      <c r="L26" s="149"/>
    </row>
    <row r="27" spans="1:12" s="106" customFormat="1" ht="27.75" customHeight="1">
      <c r="A27" s="30" t="s">
        <v>73</v>
      </c>
      <c r="B27" s="104" t="s">
        <v>42</v>
      </c>
      <c r="C27" s="34">
        <v>10</v>
      </c>
      <c r="D27" s="29">
        <v>1</v>
      </c>
      <c r="E27" s="29">
        <f>(E22+E23+E24+E25+E26)</f>
        <v>354</v>
      </c>
      <c r="F27" s="28">
        <f t="shared" si="1"/>
        <v>3540</v>
      </c>
      <c r="G27" s="107" t="s">
        <v>41</v>
      </c>
      <c r="H27" s="149"/>
      <c r="I27" s="149"/>
      <c r="J27" s="149"/>
      <c r="K27" s="149"/>
      <c r="L27" s="149"/>
    </row>
    <row r="28" spans="1:12" s="106" customFormat="1" ht="27.75" customHeight="1">
      <c r="A28" s="30" t="s">
        <v>74</v>
      </c>
      <c r="B28" s="104" t="s">
        <v>40</v>
      </c>
      <c r="C28" s="34">
        <v>2700</v>
      </c>
      <c r="D28" s="29">
        <v>1</v>
      </c>
      <c r="E28" s="29">
        <v>4</v>
      </c>
      <c r="F28" s="28">
        <f t="shared" si="1"/>
        <v>10800</v>
      </c>
      <c r="G28" s="100" t="s">
        <v>39</v>
      </c>
      <c r="H28" s="149"/>
      <c r="I28" s="149"/>
      <c r="J28" s="149"/>
      <c r="K28" s="149"/>
      <c r="L28" s="149"/>
    </row>
    <row r="29" spans="1:12" s="106" customFormat="1" ht="27.75" customHeight="1">
      <c r="A29" s="30" t="s">
        <v>81</v>
      </c>
      <c r="B29" s="108" t="s">
        <v>102</v>
      </c>
      <c r="C29" s="34">
        <v>6500</v>
      </c>
      <c r="D29" s="29">
        <v>1</v>
      </c>
      <c r="E29" s="29">
        <v>1</v>
      </c>
      <c r="F29" s="28">
        <v>6500</v>
      </c>
      <c r="G29" s="100"/>
      <c r="H29" s="149"/>
      <c r="I29" s="149"/>
      <c r="J29" s="149"/>
      <c r="K29" s="149"/>
      <c r="L29" s="149"/>
    </row>
    <row r="30" spans="1:12" s="7" customFormat="1" ht="39.75" customHeight="1">
      <c r="A30" s="124" t="s">
        <v>38</v>
      </c>
      <c r="B30" s="125"/>
      <c r="C30" s="125"/>
      <c r="D30" s="125"/>
      <c r="E30" s="125"/>
      <c r="F30" s="9">
        <f>SUM(F22:F29)</f>
        <v>62750</v>
      </c>
      <c r="G30" s="8"/>
      <c r="H30" s="149"/>
      <c r="I30" s="149"/>
      <c r="J30" s="149"/>
      <c r="K30" s="149"/>
      <c r="L30" s="149"/>
    </row>
    <row r="31" spans="1:12" ht="29.25" customHeight="1">
      <c r="A31" s="53"/>
      <c r="B31" s="51"/>
      <c r="C31" s="52"/>
      <c r="D31" s="51"/>
      <c r="E31" s="50"/>
      <c r="F31" s="49"/>
      <c r="G31" s="48"/>
    </row>
    <row r="32" spans="1:12" ht="32.25" customHeight="1">
      <c r="A32" s="23" t="s">
        <v>37</v>
      </c>
      <c r="B32" s="22" t="s">
        <v>8</v>
      </c>
      <c r="C32" s="21" t="s">
        <v>7</v>
      </c>
      <c r="D32" s="22" t="s">
        <v>6</v>
      </c>
      <c r="E32" s="22" t="s">
        <v>5</v>
      </c>
      <c r="F32" s="21" t="s">
        <v>4</v>
      </c>
      <c r="G32" s="20" t="s">
        <v>3</v>
      </c>
    </row>
    <row r="33" spans="1:12" s="101" customFormat="1" ht="28.5" customHeight="1">
      <c r="A33" s="126">
        <v>1</v>
      </c>
      <c r="B33" s="127" t="s">
        <v>36</v>
      </c>
      <c r="C33" s="99">
        <v>500</v>
      </c>
      <c r="D33" s="29">
        <v>1</v>
      </c>
      <c r="E33" s="29">
        <v>70</v>
      </c>
      <c r="F33" s="28">
        <f t="shared" ref="F33:F37" si="2">C33*D33*E33</f>
        <v>35000</v>
      </c>
      <c r="G33" s="100" t="s">
        <v>105</v>
      </c>
      <c r="H33" s="148"/>
      <c r="I33" s="148"/>
      <c r="J33" s="148"/>
      <c r="K33" s="148"/>
      <c r="L33" s="148"/>
    </row>
    <row r="34" spans="1:12" s="101" customFormat="1" ht="28.5" customHeight="1">
      <c r="A34" s="113"/>
      <c r="B34" s="128"/>
      <c r="C34" s="99">
        <v>600</v>
      </c>
      <c r="D34" s="29">
        <v>1</v>
      </c>
      <c r="E34" s="29">
        <v>7</v>
      </c>
      <c r="F34" s="28">
        <f t="shared" si="2"/>
        <v>4200</v>
      </c>
      <c r="G34" s="100" t="s">
        <v>106</v>
      </c>
      <c r="H34" s="148"/>
      <c r="I34" s="148"/>
      <c r="J34" s="148"/>
      <c r="K34" s="148"/>
      <c r="L34" s="148"/>
    </row>
    <row r="35" spans="1:12" s="101" customFormat="1" ht="28.5" customHeight="1">
      <c r="A35" s="113"/>
      <c r="B35" s="128"/>
      <c r="C35" s="99">
        <v>2200</v>
      </c>
      <c r="D35" s="29">
        <v>1</v>
      </c>
      <c r="E35" s="29">
        <v>1</v>
      </c>
      <c r="F35" s="28">
        <f t="shared" si="2"/>
        <v>2200</v>
      </c>
      <c r="G35" s="100" t="s">
        <v>107</v>
      </c>
      <c r="H35" s="148"/>
      <c r="I35" s="148"/>
      <c r="J35" s="148"/>
      <c r="K35" s="148"/>
      <c r="L35" s="148"/>
    </row>
    <row r="36" spans="1:12" s="101" customFormat="1" ht="28.5" customHeight="1">
      <c r="A36" s="112"/>
      <c r="B36" s="129"/>
      <c r="C36" s="99">
        <v>4000</v>
      </c>
      <c r="D36" s="29">
        <v>1</v>
      </c>
      <c r="E36" s="29">
        <v>2</v>
      </c>
      <c r="F36" s="28">
        <f t="shared" si="2"/>
        <v>8000</v>
      </c>
      <c r="G36" s="100" t="s">
        <v>108</v>
      </c>
      <c r="H36" s="148"/>
      <c r="I36" s="148"/>
      <c r="J36" s="148"/>
      <c r="K36" s="148"/>
      <c r="L36" s="148"/>
    </row>
    <row r="37" spans="1:12" s="102" customFormat="1" ht="28.5" customHeight="1">
      <c r="A37" s="30" t="s">
        <v>87</v>
      </c>
      <c r="B37" s="33" t="s">
        <v>88</v>
      </c>
      <c r="C37" s="99">
        <v>6000</v>
      </c>
      <c r="D37" s="29">
        <v>1</v>
      </c>
      <c r="E37" s="29">
        <v>1</v>
      </c>
      <c r="F37" s="28">
        <f t="shared" si="2"/>
        <v>6000</v>
      </c>
      <c r="G37" s="100" t="s">
        <v>109</v>
      </c>
      <c r="H37" s="150"/>
      <c r="I37" s="150"/>
      <c r="J37" s="150"/>
      <c r="K37" s="150"/>
      <c r="L37" s="150"/>
    </row>
    <row r="38" spans="1:12" s="103" customFormat="1" ht="33" customHeight="1">
      <c r="A38" s="40" t="s">
        <v>95</v>
      </c>
      <c r="B38" s="39" t="s">
        <v>96</v>
      </c>
      <c r="C38" s="32">
        <v>500</v>
      </c>
      <c r="D38" s="38">
        <v>1</v>
      </c>
      <c r="E38" s="38">
        <v>2</v>
      </c>
      <c r="F38" s="37">
        <f>C38*D38*E38</f>
        <v>1000</v>
      </c>
      <c r="G38" s="36" t="s">
        <v>120</v>
      </c>
      <c r="H38" s="151"/>
      <c r="I38" s="151"/>
      <c r="J38" s="151"/>
      <c r="K38" s="151"/>
      <c r="L38" s="151"/>
    </row>
    <row r="39" spans="1:12" ht="50.25" customHeight="1">
      <c r="A39" s="124" t="s">
        <v>35</v>
      </c>
      <c r="B39" s="125"/>
      <c r="C39" s="125"/>
      <c r="D39" s="125"/>
      <c r="E39" s="125"/>
      <c r="F39" s="9">
        <f>SUM(F33:F37)</f>
        <v>55400</v>
      </c>
      <c r="G39" s="8"/>
    </row>
    <row r="40" spans="1:12" ht="26.25" customHeight="1">
      <c r="A40" s="120"/>
      <c r="B40" s="121"/>
      <c r="C40" s="121"/>
      <c r="D40" s="122"/>
      <c r="E40" s="122"/>
      <c r="F40" s="122"/>
      <c r="G40" s="123"/>
    </row>
    <row r="41" spans="1:12" ht="39.75" customHeight="1">
      <c r="A41" s="23" t="s">
        <v>29</v>
      </c>
      <c r="B41" s="22" t="s">
        <v>8</v>
      </c>
      <c r="C41" s="21" t="s">
        <v>7</v>
      </c>
      <c r="D41" s="22" t="s">
        <v>6</v>
      </c>
      <c r="E41" s="22" t="s">
        <v>5</v>
      </c>
      <c r="F41" s="21" t="s">
        <v>4</v>
      </c>
      <c r="G41" s="20" t="s">
        <v>3</v>
      </c>
    </row>
    <row r="42" spans="1:12" s="106" customFormat="1" ht="38.25" customHeight="1">
      <c r="A42" s="111" t="s">
        <v>116</v>
      </c>
      <c r="B42" s="143" t="s">
        <v>115</v>
      </c>
      <c r="C42" s="34">
        <v>140</v>
      </c>
      <c r="D42" s="29">
        <v>1</v>
      </c>
      <c r="E42" s="38">
        <v>192</v>
      </c>
      <c r="F42" s="37">
        <f t="shared" ref="F42:F48" si="3">C42*D42*E42</f>
        <v>26880</v>
      </c>
      <c r="G42" s="98" t="s">
        <v>34</v>
      </c>
      <c r="H42" s="149"/>
      <c r="I42" s="149"/>
      <c r="J42" s="149"/>
      <c r="K42" s="149"/>
      <c r="L42" s="149"/>
    </row>
    <row r="43" spans="1:12" s="106" customFormat="1" ht="81.75" customHeight="1">
      <c r="A43" s="113"/>
      <c r="B43" s="33" t="s">
        <v>114</v>
      </c>
      <c r="C43" s="34">
        <v>1582</v>
      </c>
      <c r="D43" s="29">
        <v>1</v>
      </c>
      <c r="E43" s="38">
        <v>1</v>
      </c>
      <c r="F43" s="37">
        <f t="shared" si="3"/>
        <v>1582</v>
      </c>
      <c r="G43" s="98" t="s">
        <v>112</v>
      </c>
      <c r="H43" s="149"/>
      <c r="I43" s="149"/>
      <c r="J43" s="149"/>
      <c r="K43" s="149"/>
      <c r="L43" s="149"/>
    </row>
    <row r="44" spans="1:12" s="106" customFormat="1" ht="32.25" customHeight="1">
      <c r="A44" s="112"/>
      <c r="B44" s="143" t="s">
        <v>113</v>
      </c>
      <c r="C44" s="34">
        <v>90</v>
      </c>
      <c r="D44" s="29">
        <v>1</v>
      </c>
      <c r="E44" s="29">
        <v>190</v>
      </c>
      <c r="F44" s="28">
        <f>C44*D44*E44</f>
        <v>17100</v>
      </c>
      <c r="G44" s="144" t="s">
        <v>84</v>
      </c>
      <c r="H44" s="149"/>
      <c r="I44" s="149"/>
      <c r="J44" s="149"/>
      <c r="K44" s="149"/>
      <c r="L44" s="149"/>
    </row>
    <row r="45" spans="1:12" s="106" customFormat="1" ht="54" customHeight="1">
      <c r="A45" s="111" t="s">
        <v>117</v>
      </c>
      <c r="B45" s="145" t="s">
        <v>32</v>
      </c>
      <c r="C45" s="34">
        <v>128</v>
      </c>
      <c r="D45" s="29">
        <v>1</v>
      </c>
      <c r="E45" s="29">
        <v>192</v>
      </c>
      <c r="F45" s="28">
        <f t="shared" si="3"/>
        <v>24576</v>
      </c>
      <c r="G45" s="98" t="s">
        <v>119</v>
      </c>
      <c r="H45" s="149"/>
      <c r="I45" s="149"/>
      <c r="J45" s="149"/>
      <c r="K45" s="149"/>
      <c r="L45" s="149"/>
    </row>
    <row r="46" spans="1:12" s="106" customFormat="1" ht="31.5" customHeight="1">
      <c r="A46" s="113"/>
      <c r="B46" s="146"/>
      <c r="C46" s="34">
        <v>1200</v>
      </c>
      <c r="D46" s="29">
        <v>1</v>
      </c>
      <c r="E46" s="29">
        <v>4</v>
      </c>
      <c r="F46" s="28">
        <f t="shared" si="3"/>
        <v>4800</v>
      </c>
      <c r="G46" s="98" t="s">
        <v>31</v>
      </c>
      <c r="H46" s="149"/>
      <c r="I46" s="149"/>
      <c r="J46" s="149"/>
      <c r="K46" s="149"/>
      <c r="L46" s="149"/>
    </row>
    <row r="47" spans="1:12" s="106" customFormat="1" ht="32.25" customHeight="1">
      <c r="A47" s="113"/>
      <c r="B47" s="146"/>
      <c r="C47" s="34">
        <v>3800</v>
      </c>
      <c r="D47" s="29">
        <v>1</v>
      </c>
      <c r="E47" s="29">
        <v>1</v>
      </c>
      <c r="F47" s="28">
        <f t="shared" ref="F47" si="4">C47*D47*E47</f>
        <v>3800</v>
      </c>
      <c r="G47" s="144" t="s">
        <v>30</v>
      </c>
      <c r="H47" s="149"/>
      <c r="I47" s="149"/>
      <c r="J47" s="149"/>
      <c r="K47" s="149"/>
      <c r="L47" s="149"/>
    </row>
    <row r="48" spans="1:12" s="106" customFormat="1" ht="32.25" customHeight="1">
      <c r="A48" s="112"/>
      <c r="B48" s="147"/>
      <c r="C48" s="34">
        <v>2280</v>
      </c>
      <c r="D48" s="29">
        <v>1</v>
      </c>
      <c r="E48" s="29">
        <v>1</v>
      </c>
      <c r="F48" s="28">
        <f t="shared" si="3"/>
        <v>2280</v>
      </c>
      <c r="G48" s="144" t="s">
        <v>118</v>
      </c>
      <c r="H48" s="149"/>
      <c r="I48" s="149"/>
      <c r="J48" s="149"/>
      <c r="K48" s="149"/>
      <c r="L48" s="149"/>
    </row>
    <row r="49" spans="1:12" s="7" customFormat="1" ht="40.5" customHeight="1">
      <c r="A49" s="47" t="s">
        <v>29</v>
      </c>
      <c r="B49" s="42"/>
      <c r="C49" s="42"/>
      <c r="D49" s="42"/>
      <c r="E49" s="42"/>
      <c r="F49" s="9">
        <f>SUM(F42:F48)</f>
        <v>81018</v>
      </c>
      <c r="G49" s="8"/>
      <c r="H49" s="149"/>
      <c r="I49" s="149"/>
      <c r="J49" s="149"/>
      <c r="K49" s="149"/>
      <c r="L49" s="149"/>
    </row>
    <row r="50" spans="1:12" s="7" customFormat="1" ht="40.5" customHeight="1">
      <c r="A50" s="46"/>
      <c r="B50" s="6"/>
      <c r="C50" s="6"/>
      <c r="D50" s="6"/>
      <c r="E50" s="6"/>
      <c r="F50" s="6"/>
      <c r="G50" s="5"/>
      <c r="H50" s="149"/>
      <c r="I50" s="149"/>
      <c r="J50" s="149"/>
      <c r="K50" s="149"/>
      <c r="L50" s="149"/>
    </row>
    <row r="51" spans="1:12" s="7" customFormat="1" ht="42" customHeight="1">
      <c r="A51" s="23" t="s">
        <v>28</v>
      </c>
      <c r="B51" s="22" t="s">
        <v>8</v>
      </c>
      <c r="C51" s="21" t="s">
        <v>7</v>
      </c>
      <c r="D51" s="22" t="s">
        <v>6</v>
      </c>
      <c r="E51" s="22" t="s">
        <v>5</v>
      </c>
      <c r="F51" s="21" t="s">
        <v>4</v>
      </c>
      <c r="G51" s="20" t="s">
        <v>3</v>
      </c>
      <c r="H51" s="149"/>
      <c r="I51" s="149"/>
      <c r="J51" s="149"/>
      <c r="K51" s="149"/>
      <c r="L51" s="149"/>
    </row>
    <row r="52" spans="1:12" s="35" customFormat="1" ht="41.25" customHeight="1">
      <c r="A52" s="40">
        <v>1</v>
      </c>
      <c r="B52" s="45" t="s">
        <v>27</v>
      </c>
      <c r="C52" s="44">
        <v>50</v>
      </c>
      <c r="D52" s="38">
        <v>1</v>
      </c>
      <c r="E52" s="38">
        <v>191</v>
      </c>
      <c r="F52" s="37">
        <f>C52*D52*E52</f>
        <v>9550</v>
      </c>
      <c r="G52" s="43" t="s">
        <v>83</v>
      </c>
      <c r="H52" s="151"/>
      <c r="I52" s="151"/>
      <c r="J52" s="151"/>
      <c r="K52" s="151"/>
      <c r="L52" s="151"/>
    </row>
    <row r="53" spans="1:12" s="95" customFormat="1" ht="41.25" customHeight="1">
      <c r="A53" s="30" t="s">
        <v>89</v>
      </c>
      <c r="B53" s="96" t="s">
        <v>90</v>
      </c>
      <c r="C53" s="97">
        <v>120</v>
      </c>
      <c r="D53" s="29">
        <v>1</v>
      </c>
      <c r="E53" s="29">
        <v>188</v>
      </c>
      <c r="F53" s="28">
        <f>C53*D53*E53</f>
        <v>22560</v>
      </c>
      <c r="G53" s="98" t="s">
        <v>91</v>
      </c>
      <c r="H53" s="150"/>
      <c r="I53" s="150"/>
      <c r="J53" s="150"/>
      <c r="K53" s="150"/>
      <c r="L53" s="150"/>
    </row>
    <row r="54" spans="1:12" ht="36" customHeight="1">
      <c r="A54" s="13" t="s">
        <v>26</v>
      </c>
      <c r="B54" s="42"/>
      <c r="C54" s="42"/>
      <c r="D54" s="42"/>
      <c r="E54" s="42"/>
      <c r="F54" s="9">
        <f>SUM(F52:F53)</f>
        <v>32110</v>
      </c>
      <c r="G54" s="8"/>
    </row>
    <row r="55" spans="1:12" ht="39" customHeight="1">
      <c r="A55" s="23" t="s">
        <v>25</v>
      </c>
      <c r="B55" s="22" t="s">
        <v>8</v>
      </c>
      <c r="C55" s="21" t="s">
        <v>7</v>
      </c>
      <c r="D55" s="22" t="s">
        <v>6</v>
      </c>
      <c r="E55" s="22" t="s">
        <v>5</v>
      </c>
      <c r="F55" s="21" t="s">
        <v>4</v>
      </c>
      <c r="G55" s="20" t="s">
        <v>3</v>
      </c>
    </row>
    <row r="56" spans="1:12" s="7" customFormat="1" ht="33.75" customHeight="1">
      <c r="A56" s="30">
        <v>1</v>
      </c>
      <c r="B56" s="33" t="s">
        <v>24</v>
      </c>
      <c r="C56" s="34">
        <v>400</v>
      </c>
      <c r="D56" s="29">
        <v>1</v>
      </c>
      <c r="E56" s="29">
        <v>5</v>
      </c>
      <c r="F56" s="28">
        <f>C56*D56*E56</f>
        <v>2000</v>
      </c>
      <c r="G56" s="27" t="s">
        <v>23</v>
      </c>
      <c r="H56" s="149"/>
      <c r="I56" s="149"/>
      <c r="J56" s="149"/>
      <c r="K56" s="149"/>
      <c r="L56" s="149"/>
    </row>
    <row r="57" spans="1:12" s="35" customFormat="1" ht="35.25" customHeight="1">
      <c r="A57" s="40" t="s">
        <v>16</v>
      </c>
      <c r="B57" s="39" t="s">
        <v>22</v>
      </c>
      <c r="C57" s="32">
        <v>500</v>
      </c>
      <c r="D57" s="38">
        <v>1</v>
      </c>
      <c r="E57" s="38">
        <v>4</v>
      </c>
      <c r="F57" s="37">
        <f>C57*D57*E57</f>
        <v>2000</v>
      </c>
      <c r="G57" s="41" t="s">
        <v>86</v>
      </c>
      <c r="H57" s="151"/>
      <c r="I57" s="151"/>
      <c r="J57" s="151"/>
      <c r="K57" s="151"/>
      <c r="L57" s="151"/>
    </row>
    <row r="58" spans="1:12" s="35" customFormat="1" ht="33" customHeight="1">
      <c r="A58" s="40" t="s">
        <v>79</v>
      </c>
      <c r="B58" s="39" t="s">
        <v>21</v>
      </c>
      <c r="C58" s="32">
        <v>200</v>
      </c>
      <c r="D58" s="38">
        <v>1</v>
      </c>
      <c r="E58" s="38">
        <v>3</v>
      </c>
      <c r="F58" s="37">
        <f>C58*D58*E58</f>
        <v>600</v>
      </c>
      <c r="G58" s="36" t="s">
        <v>20</v>
      </c>
      <c r="H58" s="151"/>
      <c r="I58" s="151"/>
      <c r="J58" s="151"/>
      <c r="K58" s="151"/>
      <c r="L58" s="151"/>
    </row>
    <row r="59" spans="1:12" s="35" customFormat="1" ht="33" customHeight="1">
      <c r="A59" s="40" t="s">
        <v>97</v>
      </c>
      <c r="B59" s="39" t="s">
        <v>98</v>
      </c>
      <c r="C59" s="32">
        <v>200</v>
      </c>
      <c r="D59" s="38">
        <v>1</v>
      </c>
      <c r="E59" s="38">
        <v>4</v>
      </c>
      <c r="F59" s="37">
        <f>C59*D59*E59</f>
        <v>800</v>
      </c>
      <c r="G59" s="36" t="s">
        <v>99</v>
      </c>
      <c r="H59" s="151"/>
      <c r="I59" s="151"/>
      <c r="J59" s="151"/>
      <c r="K59" s="151"/>
      <c r="L59" s="151"/>
    </row>
    <row r="60" spans="1:12" s="7" customFormat="1" ht="39.75" customHeight="1">
      <c r="A60" s="12" t="s">
        <v>19</v>
      </c>
      <c r="B60" s="11"/>
      <c r="C60" s="11"/>
      <c r="D60" s="11"/>
      <c r="E60" s="10"/>
      <c r="F60" s="9">
        <f>SUM(F56:F58)</f>
        <v>4600</v>
      </c>
      <c r="G60" s="8"/>
      <c r="H60" s="149"/>
      <c r="I60" s="149"/>
      <c r="J60" s="149"/>
      <c r="K60" s="149"/>
      <c r="L60" s="149"/>
    </row>
    <row r="61" spans="1:12" ht="39" customHeight="1">
      <c r="A61" s="23" t="s">
        <v>18</v>
      </c>
      <c r="B61" s="22" t="s">
        <v>8</v>
      </c>
      <c r="C61" s="21" t="s">
        <v>7</v>
      </c>
      <c r="D61" s="22" t="s">
        <v>6</v>
      </c>
      <c r="E61" s="22" t="s">
        <v>5</v>
      </c>
      <c r="F61" s="21" t="s">
        <v>4</v>
      </c>
      <c r="G61" s="20" t="s">
        <v>3</v>
      </c>
    </row>
    <row r="62" spans="1:12" s="7" customFormat="1" ht="37.5" customHeight="1">
      <c r="A62" s="109" t="s">
        <v>123</v>
      </c>
      <c r="B62" s="33" t="s">
        <v>17</v>
      </c>
      <c r="C62" s="34">
        <v>30</v>
      </c>
      <c r="D62" s="29">
        <v>1</v>
      </c>
      <c r="E62" s="29">
        <v>196</v>
      </c>
      <c r="F62" s="28">
        <f t="shared" ref="F62:F65" si="5">C62*D62*E62</f>
        <v>5880</v>
      </c>
      <c r="G62" s="31"/>
      <c r="H62" s="149"/>
      <c r="I62" s="149"/>
      <c r="J62" s="149"/>
      <c r="K62" s="149"/>
      <c r="L62" s="149"/>
    </row>
    <row r="63" spans="1:12" s="7" customFormat="1" ht="37.5" customHeight="1">
      <c r="A63" s="109" t="s">
        <v>124</v>
      </c>
      <c r="B63" s="39" t="s">
        <v>11</v>
      </c>
      <c r="C63" s="32">
        <v>1600</v>
      </c>
      <c r="D63" s="38">
        <v>1</v>
      </c>
      <c r="E63" s="38">
        <v>1</v>
      </c>
      <c r="F63" s="28">
        <f>C63*D63*E63</f>
        <v>1600</v>
      </c>
      <c r="G63" s="27" t="s">
        <v>103</v>
      </c>
      <c r="H63" s="149"/>
      <c r="I63" s="149"/>
      <c r="J63" s="149"/>
      <c r="K63" s="149"/>
      <c r="L63" s="149"/>
    </row>
    <row r="64" spans="1:12" s="7" customFormat="1" ht="34.5" customHeight="1">
      <c r="A64" s="111" t="s">
        <v>122</v>
      </c>
      <c r="B64" s="33" t="s">
        <v>15</v>
      </c>
      <c r="C64" s="32">
        <v>1200</v>
      </c>
      <c r="D64" s="29">
        <v>1</v>
      </c>
      <c r="E64" s="29">
        <v>1</v>
      </c>
      <c r="F64" s="28">
        <f t="shared" si="5"/>
        <v>1200</v>
      </c>
      <c r="G64" s="27" t="s">
        <v>14</v>
      </c>
      <c r="H64" s="149"/>
      <c r="I64" s="149"/>
      <c r="J64" s="149"/>
      <c r="K64" s="149"/>
      <c r="L64" s="149"/>
    </row>
    <row r="65" spans="1:12" s="7" customFormat="1" ht="36" customHeight="1">
      <c r="A65" s="113"/>
      <c r="B65" s="33" t="s">
        <v>13</v>
      </c>
      <c r="C65" s="32">
        <v>1390</v>
      </c>
      <c r="D65" s="29">
        <v>1</v>
      </c>
      <c r="E65" s="29">
        <v>1</v>
      </c>
      <c r="F65" s="28">
        <f t="shared" si="5"/>
        <v>1390</v>
      </c>
      <c r="G65" s="27" t="s">
        <v>12</v>
      </c>
      <c r="H65" s="149"/>
      <c r="I65" s="149"/>
      <c r="J65" s="149"/>
      <c r="K65" s="149"/>
      <c r="L65" s="149"/>
    </row>
    <row r="66" spans="1:12" s="35" customFormat="1" ht="37.5" customHeight="1">
      <c r="A66" s="113"/>
      <c r="B66" s="39" t="s">
        <v>100</v>
      </c>
      <c r="C66" s="32">
        <v>300</v>
      </c>
      <c r="D66" s="38">
        <v>1</v>
      </c>
      <c r="E66" s="38">
        <v>1</v>
      </c>
      <c r="F66" s="37">
        <f t="shared" ref="F66" si="6">C66*D66*E66</f>
        <v>300</v>
      </c>
      <c r="G66" s="36" t="s">
        <v>101</v>
      </c>
      <c r="H66" s="151"/>
      <c r="I66" s="151"/>
      <c r="J66" s="151"/>
      <c r="K66" s="151"/>
      <c r="L66" s="151"/>
    </row>
    <row r="67" spans="1:12" s="35" customFormat="1" ht="37.5" customHeight="1">
      <c r="A67" s="113"/>
      <c r="B67" s="39" t="s">
        <v>80</v>
      </c>
      <c r="C67" s="32">
        <v>112</v>
      </c>
      <c r="D67" s="38">
        <v>1</v>
      </c>
      <c r="E67" s="38">
        <v>1</v>
      </c>
      <c r="F67" s="37">
        <f t="shared" ref="F67" si="7">C67*D67*E67</f>
        <v>112</v>
      </c>
      <c r="G67" s="36" t="s">
        <v>126</v>
      </c>
      <c r="H67" s="151"/>
      <c r="I67" s="151"/>
      <c r="J67" s="151"/>
      <c r="K67" s="151"/>
      <c r="L67" s="151"/>
    </row>
    <row r="68" spans="1:12" s="35" customFormat="1" ht="37.5" customHeight="1">
      <c r="A68" s="113"/>
      <c r="B68" s="39" t="s">
        <v>82</v>
      </c>
      <c r="C68" s="32">
        <v>2</v>
      </c>
      <c r="D68" s="38">
        <v>2</v>
      </c>
      <c r="E68" s="38">
        <v>200</v>
      </c>
      <c r="F68" s="37">
        <f t="shared" ref="F68:F69" si="8">C68*D68*E68</f>
        <v>800</v>
      </c>
      <c r="G68" s="36" t="s">
        <v>125</v>
      </c>
      <c r="H68" s="151"/>
      <c r="I68" s="151"/>
      <c r="J68" s="151"/>
      <c r="K68" s="151"/>
      <c r="L68" s="151"/>
    </row>
    <row r="69" spans="1:12" s="35" customFormat="1" ht="37.5" customHeight="1">
      <c r="A69" s="112"/>
      <c r="B69" s="39" t="s">
        <v>82</v>
      </c>
      <c r="C69" s="32">
        <v>2</v>
      </c>
      <c r="D69" s="38">
        <v>1</v>
      </c>
      <c r="E69" s="38">
        <v>24</v>
      </c>
      <c r="F69" s="37">
        <f t="shared" si="8"/>
        <v>48</v>
      </c>
      <c r="G69" s="36" t="s">
        <v>104</v>
      </c>
      <c r="H69" s="151"/>
      <c r="I69" s="151"/>
      <c r="J69" s="151"/>
      <c r="K69" s="151"/>
      <c r="L69" s="151"/>
    </row>
    <row r="70" spans="1:12" s="7" customFormat="1" ht="36" customHeight="1">
      <c r="A70" s="110" t="s">
        <v>128</v>
      </c>
      <c r="B70" s="33" t="s">
        <v>129</v>
      </c>
      <c r="C70" s="32">
        <v>11961</v>
      </c>
      <c r="D70" s="29">
        <v>1</v>
      </c>
      <c r="E70" s="29">
        <v>1</v>
      </c>
      <c r="F70" s="28">
        <f>C70*D70*E70</f>
        <v>11961</v>
      </c>
      <c r="G70" s="27"/>
      <c r="H70" s="149"/>
      <c r="I70" s="149"/>
      <c r="J70" s="149"/>
      <c r="K70" s="149"/>
      <c r="L70" s="149"/>
    </row>
    <row r="71" spans="1:12" s="103" customFormat="1" ht="37.5" customHeight="1">
      <c r="A71" s="111" t="s">
        <v>121</v>
      </c>
      <c r="B71" s="39" t="s">
        <v>110</v>
      </c>
      <c r="C71" s="32">
        <f>7200-370</f>
        <v>6830</v>
      </c>
      <c r="D71" s="38">
        <v>1</v>
      </c>
      <c r="E71" s="38">
        <v>1</v>
      </c>
      <c r="F71" s="37">
        <f>C71*D71*E71</f>
        <v>6830</v>
      </c>
      <c r="G71" s="36"/>
      <c r="H71" s="151"/>
      <c r="I71" s="151"/>
      <c r="J71" s="151"/>
      <c r="K71" s="151"/>
      <c r="L71" s="151"/>
    </row>
    <row r="72" spans="1:12" s="35" customFormat="1" ht="37.5" customHeight="1">
      <c r="A72" s="112"/>
      <c r="B72" s="39" t="s">
        <v>111</v>
      </c>
      <c r="C72" s="32">
        <v>300</v>
      </c>
      <c r="D72" s="38">
        <v>1</v>
      </c>
      <c r="E72" s="38">
        <v>1</v>
      </c>
      <c r="F72" s="37">
        <f>C72*D72*E72</f>
        <v>300</v>
      </c>
      <c r="G72" s="36"/>
      <c r="H72" s="151"/>
      <c r="I72" s="151"/>
      <c r="J72" s="151"/>
      <c r="K72" s="151"/>
      <c r="L72" s="151"/>
    </row>
    <row r="73" spans="1:12" s="7" customFormat="1" ht="39.75" customHeight="1">
      <c r="A73" s="12" t="s">
        <v>10</v>
      </c>
      <c r="B73" s="11"/>
      <c r="C73" s="11"/>
      <c r="D73" s="11"/>
      <c r="E73" s="10"/>
      <c r="F73" s="9">
        <f>SUM(F62:F72)</f>
        <v>30421</v>
      </c>
      <c r="G73" s="8"/>
      <c r="H73" s="149"/>
      <c r="I73" s="149"/>
      <c r="J73" s="149"/>
      <c r="K73" s="149"/>
      <c r="L73" s="149"/>
    </row>
    <row r="74" spans="1:12" ht="26.25" customHeight="1">
      <c r="A74" s="26"/>
      <c r="B74" s="25"/>
      <c r="C74" s="25"/>
      <c r="D74" s="25"/>
      <c r="E74" s="25"/>
      <c r="F74" s="25"/>
      <c r="G74" s="24"/>
    </row>
    <row r="75" spans="1:12" ht="32.25" customHeight="1">
      <c r="A75" s="23" t="s">
        <v>9</v>
      </c>
      <c r="B75" s="22" t="s">
        <v>8</v>
      </c>
      <c r="C75" s="21" t="s">
        <v>7</v>
      </c>
      <c r="D75" s="22" t="s">
        <v>6</v>
      </c>
      <c r="E75" s="22" t="s">
        <v>5</v>
      </c>
      <c r="F75" s="21" t="s">
        <v>4</v>
      </c>
      <c r="G75" s="20" t="s">
        <v>3</v>
      </c>
    </row>
    <row r="76" spans="1:12" ht="32.25" customHeight="1">
      <c r="A76" s="19">
        <v>1</v>
      </c>
      <c r="B76" s="18" t="s">
        <v>2</v>
      </c>
      <c r="C76" s="17">
        <f>(F30+F39+F49+F54+F60+F73)</f>
        <v>266299</v>
      </c>
      <c r="D76" s="16">
        <v>1</v>
      </c>
      <c r="E76" s="16">
        <v>0.08</v>
      </c>
      <c r="F76" s="15">
        <f>(C76*D76*E76)</f>
        <v>21303.920000000002</v>
      </c>
      <c r="G76" s="14"/>
    </row>
    <row r="77" spans="1:12" ht="32.25" customHeight="1">
      <c r="A77" s="13" t="s">
        <v>1</v>
      </c>
      <c r="B77" s="11"/>
      <c r="C77" s="11"/>
      <c r="D77" s="11"/>
      <c r="E77" s="10"/>
      <c r="F77" s="9">
        <f>SUM(F75:F76)</f>
        <v>21303.920000000002</v>
      </c>
      <c r="G77" s="8"/>
    </row>
    <row r="78" spans="1:12" ht="32.25" customHeight="1">
      <c r="A78" s="12" t="s">
        <v>0</v>
      </c>
      <c r="B78" s="11"/>
      <c r="C78" s="11"/>
      <c r="D78" s="11"/>
      <c r="E78" s="10"/>
      <c r="F78" s="9">
        <f>SUM(C76+F77)</f>
        <v>287602.92</v>
      </c>
      <c r="G78" s="8"/>
    </row>
    <row r="79" spans="1:12" ht="30" customHeight="1"/>
    <row r="80" spans="1:12" ht="30" customHeight="1"/>
    <row r="81" spans="1:12" s="7" customFormat="1" ht="36.75" customHeight="1">
      <c r="A81" s="4"/>
      <c r="H81" s="149"/>
      <c r="I81" s="149"/>
      <c r="J81" s="149"/>
      <c r="K81" s="149"/>
      <c r="L81" s="149"/>
    </row>
    <row r="82" spans="1:12" ht="30.75" customHeight="1"/>
    <row r="83" spans="1:12" ht="21" customHeight="1">
      <c r="B83" s="6"/>
      <c r="C83" s="6"/>
      <c r="D83" s="6"/>
      <c r="E83" s="6"/>
      <c r="F83" s="6"/>
      <c r="G83" s="5"/>
    </row>
    <row r="84" spans="1:12" ht="14.25" customHeight="1"/>
    <row r="85" spans="1:12" ht="42.75" customHeight="1"/>
    <row r="86" spans="1:12" ht="25.5" customHeight="1"/>
  </sheetData>
  <sheetProtection insertColumns="0" insertRows="0" insertHyperlinks="0"/>
  <mergeCells count="27">
    <mergeCell ref="A42:A44"/>
    <mergeCell ref="D11:E11"/>
    <mergeCell ref="A1:G1"/>
    <mergeCell ref="B6:F6"/>
    <mergeCell ref="B7:G7"/>
    <mergeCell ref="B10:C10"/>
    <mergeCell ref="D10:E10"/>
    <mergeCell ref="B17:C17"/>
    <mergeCell ref="D17:E17"/>
    <mergeCell ref="A18:C18"/>
    <mergeCell ref="D18:E18"/>
    <mergeCell ref="A30:E30"/>
    <mergeCell ref="A71:A72"/>
    <mergeCell ref="A64:A69"/>
    <mergeCell ref="D12:E12"/>
    <mergeCell ref="D13:E13"/>
    <mergeCell ref="D14:E14"/>
    <mergeCell ref="B15:C15"/>
    <mergeCell ref="D15:E15"/>
    <mergeCell ref="A45:A48"/>
    <mergeCell ref="B45:B48"/>
    <mergeCell ref="B16:C16"/>
    <mergeCell ref="D16:E16"/>
    <mergeCell ref="A40:G40"/>
    <mergeCell ref="A39:E39"/>
    <mergeCell ref="A33:A36"/>
    <mergeCell ref="B33:B3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客户版结算</vt:lpstr>
      <vt:lpstr>客户版结算!Print_Area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2017-11-22T09:34:42Z</cp:lastPrinted>
  <dcterms:created xsi:type="dcterms:W3CDTF">2017-08-25T07:22:44Z</dcterms:created>
  <dcterms:modified xsi:type="dcterms:W3CDTF">2017-11-22T09:34:57Z</dcterms:modified>
</cp:coreProperties>
</file>