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mc:AlternateContent xmlns:mc="http://schemas.openxmlformats.org/markup-compatibility/2006">
    <mc:Choice Requires="x15">
      <x15ac:absPath xmlns:x15ac="http://schemas.microsoft.com/office/spreadsheetml/2010/11/ac" url="C:\Users\86139\Desktop\工作\2020凯迪上海苏州8月\"/>
    </mc:Choice>
  </mc:AlternateContent>
  <xr:revisionPtr revIDLastSave="0" documentId="8_{91B2C50A-ED47-4F72-B3EF-BBBD20046F9B}" xr6:coauthVersionLast="45" xr6:coauthVersionMax="45" xr10:uidLastSave="{00000000-0000-0000-0000-000000000000}"/>
  <bookViews>
    <workbookView xWindow="-103" yWindow="-103" windowWidth="16663" windowHeight="8863" firstSheet="3" activeTab="3" xr2:uid="{00000000-000D-0000-FFFF-FFFF00000000}"/>
  </bookViews>
  <sheets>
    <sheet name="总计" sheetId="21" state="hidden" r:id="rId1"/>
    <sheet name="Sheet3" sheetId="24" state="hidden" r:id="rId2"/>
    <sheet name="SUMMARY" sheetId="23" state="hidden" r:id="rId3"/>
    <sheet name="旅行社相关" sheetId="34" r:id="rId4"/>
    <sheet name="旅行社 " sheetId="25" state="hidden" r:id="rId5"/>
    <sheet name="活动相关" sheetId="33" state="hidden" r:id="rId6"/>
    <sheet name="机票-六折版 " sheetId="20" state="hidden" r:id="rId7"/>
    <sheet name="希尔顿" sheetId="8" state="hidden" r:id="rId8"/>
  </sheets>
  <definedNames>
    <definedName name="_xlnm.Print_Area" localSheetId="5">活动相关!$A$1:$I$107</definedName>
    <definedName name="_xlnm.Print_Area" localSheetId="3">旅行社相关!$A$1:$H$40</definedName>
  </definedNames>
  <calcPr calcId="18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G37" i="34" l="1"/>
  <c r="G27" i="34"/>
  <c r="G28" i="34" l="1"/>
  <c r="G30" i="34" l="1"/>
  <c r="G31" i="34"/>
  <c r="G12" i="34"/>
  <c r="G13" i="34"/>
  <c r="G21" i="34"/>
  <c r="G18" i="34"/>
  <c r="G15" i="34"/>
  <c r="G9" i="34"/>
  <c r="G32" i="34"/>
  <c r="H61" i="33"/>
  <c r="G10" i="34"/>
  <c r="G11" i="34"/>
  <c r="H54" i="33"/>
  <c r="H55" i="33"/>
  <c r="H56" i="33"/>
  <c r="H57" i="33"/>
  <c r="H58" i="33"/>
  <c r="H59" i="33"/>
  <c r="H60" i="33"/>
  <c r="H62" i="33"/>
  <c r="H64" i="33"/>
  <c r="H89" i="33"/>
  <c r="H90" i="33"/>
  <c r="H91" i="33"/>
  <c r="E5" i="23"/>
  <c r="H66" i="33"/>
  <c r="H67" i="33"/>
  <c r="H51" i="33"/>
  <c r="H52" i="33"/>
  <c r="H27" i="33"/>
  <c r="H26" i="33"/>
  <c r="H29" i="33"/>
  <c r="H25" i="33"/>
  <c r="G36" i="34"/>
  <c r="G34" i="34"/>
  <c r="G25" i="34"/>
  <c r="G26" i="34"/>
  <c r="G29" i="34"/>
  <c r="G23" i="34"/>
  <c r="G22" i="34"/>
  <c r="G19" i="34"/>
  <c r="G17" i="34"/>
  <c r="G16" i="34"/>
  <c r="G14" i="34"/>
  <c r="G8" i="34"/>
  <c r="G20" i="34"/>
  <c r="H83" i="33"/>
  <c r="H74" i="33"/>
  <c r="H75" i="33"/>
  <c r="H47" i="33"/>
  <c r="H46" i="33"/>
  <c r="H45" i="33"/>
  <c r="H44" i="33"/>
  <c r="H43" i="33"/>
  <c r="H42" i="33"/>
  <c r="H41" i="33"/>
  <c r="H40" i="33"/>
  <c r="H39" i="33"/>
  <c r="H38" i="33"/>
  <c r="H37" i="33"/>
  <c r="H48" i="33"/>
  <c r="H65" i="33"/>
  <c r="H76" i="33"/>
  <c r="H77" i="33"/>
  <c r="H68" i="33"/>
  <c r="H69" i="33"/>
  <c r="H78" i="33"/>
  <c r="H79" i="33"/>
  <c r="H80" i="33"/>
  <c r="H73" i="33"/>
  <c r="H71" i="33"/>
  <c r="H72" i="33"/>
  <c r="H81" i="33"/>
  <c r="H82" i="33"/>
  <c r="H4" i="33"/>
  <c r="H5" i="33"/>
  <c r="H6" i="33"/>
  <c r="H7" i="33"/>
  <c r="H8" i="33"/>
  <c r="H9" i="33"/>
  <c r="H10" i="33"/>
  <c r="H11" i="33"/>
  <c r="H12" i="33"/>
  <c r="H13" i="33"/>
  <c r="H14" i="33"/>
  <c r="H15" i="33"/>
  <c r="H16" i="33"/>
  <c r="H17" i="33"/>
  <c r="H18" i="33"/>
  <c r="H19" i="33"/>
  <c r="H20" i="33"/>
  <c r="H21" i="33"/>
  <c r="H22" i="33"/>
  <c r="H30" i="33"/>
  <c r="H31" i="33"/>
  <c r="H32" i="33"/>
  <c r="H33" i="33"/>
  <c r="H102" i="33"/>
  <c r="H103" i="33"/>
  <c r="H104" i="33"/>
  <c r="H97" i="33"/>
  <c r="H98" i="33"/>
  <c r="H99" i="33"/>
  <c r="H100" i="33"/>
  <c r="G32" i="25"/>
  <c r="G29" i="25"/>
  <c r="G24" i="25"/>
  <c r="G23" i="25"/>
  <c r="G21" i="25"/>
  <c r="G20" i="25"/>
  <c r="G16" i="25"/>
  <c r="G14" i="25"/>
  <c r="G18" i="25"/>
  <c r="G22" i="25"/>
  <c r="G17" i="25"/>
  <c r="G15" i="25"/>
  <c r="G13" i="25"/>
  <c r="G9" i="25"/>
  <c r="G10" i="25"/>
  <c r="G11" i="25"/>
  <c r="G12" i="25"/>
  <c r="G19" i="25"/>
  <c r="G25" i="25"/>
  <c r="G26" i="25"/>
  <c r="G27" i="25"/>
  <c r="G30" i="25"/>
  <c r="G9" i="8"/>
  <c r="G10" i="8"/>
  <c r="G11" i="8"/>
  <c r="G12" i="8"/>
  <c r="G13" i="8"/>
  <c r="G14" i="8"/>
  <c r="G15" i="8"/>
  <c r="G16" i="8"/>
  <c r="G17" i="8"/>
  <c r="G19" i="8"/>
  <c r="G21" i="8"/>
  <c r="G22" i="8"/>
  <c r="G23" i="8"/>
  <c r="G24" i="8"/>
  <c r="G25" i="8"/>
  <c r="G26" i="8"/>
  <c r="G27" i="8"/>
  <c r="G28" i="8"/>
  <c r="G29" i="8"/>
  <c r="G30" i="8"/>
  <c r="G31" i="8"/>
  <c r="G32" i="8"/>
  <c r="G33" i="8"/>
  <c r="G46" i="8" s="1"/>
  <c r="G34" i="8"/>
  <c r="G35" i="8"/>
  <c r="G36" i="8"/>
  <c r="G37" i="8"/>
  <c r="G38" i="8"/>
  <c r="G40" i="8"/>
  <c r="G41" i="8"/>
  <c r="G43" i="8"/>
  <c r="G44" i="8"/>
  <c r="G45" i="8"/>
  <c r="I7" i="20"/>
  <c r="I8" i="20"/>
  <c r="I14" i="20" s="1"/>
  <c r="C3" i="21" s="1"/>
  <c r="I9" i="20"/>
  <c r="I10" i="20"/>
  <c r="I11" i="20"/>
  <c r="I12" i="20"/>
  <c r="I13" i="20"/>
  <c r="C2" i="24"/>
  <c r="C4" i="24" s="1"/>
  <c r="C2" i="21"/>
  <c r="C4" i="21"/>
  <c r="C3" i="24"/>
  <c r="H105" i="33"/>
  <c r="H84" i="33"/>
  <c r="H34" i="33"/>
  <c r="H106" i="33" s="1"/>
  <c r="C4" i="23" s="1"/>
  <c r="E4" i="23" s="1"/>
  <c r="G35" i="25"/>
  <c r="G38" i="34" l="1"/>
  <c r="G49" i="8"/>
  <c r="G47" i="8"/>
  <c r="G48" i="8" s="1"/>
  <c r="G36" i="25"/>
  <c r="G37" i="25" s="1"/>
  <c r="G39" i="34" l="1"/>
  <c r="G40" i="34" s="1"/>
  <c r="C3" i="23" s="1"/>
  <c r="E3" i="23" s="1"/>
  <c r="E6" i="23" s="1"/>
  <c r="E10" i="23" s="1"/>
</calcChain>
</file>

<file path=xl/sharedStrings.xml><?xml version="1.0" encoding="utf-8"?>
<sst xmlns="http://schemas.openxmlformats.org/spreadsheetml/2006/main" count="550" uniqueCount="395">
  <si>
    <t>凯迪拉克XT6实拍&amp;设计品鉴
预算（机票六折）</t>
  </si>
  <si>
    <t>旅行社
Agency</t>
  </si>
  <si>
    <t>机票</t>
  </si>
  <si>
    <t>合计
Grand Total</t>
  </si>
  <si>
    <t>凯迪拉克XT6 项目</t>
  </si>
  <si>
    <t>设计品鉴
Agency</t>
  </si>
  <si>
    <t>科技品鉴</t>
  </si>
  <si>
    <t>申请费用-395000</t>
  </si>
  <si>
    <t xml:space="preserve">Project No:               </t>
  </si>
  <si>
    <t xml:space="preserve">Number of person:       </t>
  </si>
  <si>
    <t xml:space="preserve">项目 Item </t>
  </si>
  <si>
    <t>明细 Description</t>
  </si>
  <si>
    <t>单价 Unit Cost</t>
  </si>
  <si>
    <t>数量 Qty.</t>
  </si>
  <si>
    <t>合计 Total</t>
  </si>
  <si>
    <t>备注 Remark</t>
  </si>
  <si>
    <t>公付房费</t>
  </si>
  <si>
    <t>房内welcome package</t>
  </si>
  <si>
    <t>媒体用餐/media dinner：
1、餐厅门口需放置与活动相关的指示牌，方便客人找寻。
At the door of the restaurant, there should be a signage related to the activity to facilitate the search.
2、酒店需事先准备自助晚餐券。酒店在媒体用餐后根据收集到的实际餐券与SGM结算费用。
The hotel should prepare the buffet dinner voucher in advance. The hotel will settle the fees according to the actual meal coupon and SGM after the media meal</t>
  </si>
  <si>
    <t>场地租赁
Site lease</t>
  </si>
  <si>
    <t>酒店拍摄
Hotel filming</t>
  </si>
  <si>
    <t>Transportation/大巴需求（根据媒体具体航班调整需求）</t>
  </si>
  <si>
    <t>About Media/媒体相关</t>
  </si>
  <si>
    <t>媒体交通费用报销 
Transportation Reimbursement</t>
  </si>
  <si>
    <t xml:space="preserve">
实报实销
Not more than 500 yuan ,Invoice reimbursement 
</t>
  </si>
  <si>
    <r>
      <rPr>
        <sz val="9"/>
        <rFont val="微软雅黑"/>
        <family val="2"/>
        <charset val="134"/>
      </rPr>
      <t>总计（Net）</t>
    </r>
  </si>
  <si>
    <t>总计（不含增值税6%）</t>
  </si>
  <si>
    <t>Client:</t>
  </si>
  <si>
    <r>
      <rPr>
        <sz val="9"/>
        <rFont val="宋体"/>
        <family val="3"/>
        <charset val="134"/>
      </rPr>
      <t>凯迪拉克</t>
    </r>
  </si>
  <si>
    <t>To:</t>
  </si>
  <si>
    <t>Fax:</t>
  </si>
  <si>
    <t>From:</t>
  </si>
  <si>
    <t>Date</t>
  </si>
  <si>
    <t>Project:</t>
  </si>
  <si>
    <t>凯迪拉克XT6实拍&amp;设计品鉴</t>
  </si>
  <si>
    <r>
      <rPr>
        <b/>
        <sz val="9"/>
        <color indexed="9"/>
        <rFont val="宋体"/>
        <family val="3"/>
        <charset val="134"/>
      </rPr>
      <t>编号</t>
    </r>
    <r>
      <rPr>
        <b/>
        <sz val="9"/>
        <color indexed="9"/>
        <rFont val="Arial"/>
        <family val="2"/>
      </rPr>
      <t>No.</t>
    </r>
  </si>
  <si>
    <r>
      <rPr>
        <b/>
        <sz val="9"/>
        <color indexed="9"/>
        <rFont val="宋体"/>
        <family val="3"/>
        <charset val="134"/>
      </rPr>
      <t>项目</t>
    </r>
    <r>
      <rPr>
        <b/>
        <sz val="9"/>
        <color indexed="9"/>
        <rFont val="Arial"/>
        <family val="2"/>
      </rPr>
      <t xml:space="preserve"> Item </t>
    </r>
  </si>
  <si>
    <r>
      <rPr>
        <b/>
        <sz val="9"/>
        <color indexed="9"/>
        <rFont val="宋体"/>
        <family val="3"/>
        <charset val="134"/>
      </rPr>
      <t>明细</t>
    </r>
    <r>
      <rPr>
        <b/>
        <sz val="9"/>
        <color indexed="9"/>
        <rFont val="Arial"/>
        <family val="2"/>
      </rPr>
      <t xml:space="preserve"> Description</t>
    </r>
  </si>
  <si>
    <r>
      <rPr>
        <b/>
        <sz val="9"/>
        <color indexed="9"/>
        <rFont val="宋体"/>
        <family val="3"/>
        <charset val="134"/>
      </rPr>
      <t>说明</t>
    </r>
    <r>
      <rPr>
        <b/>
        <sz val="9"/>
        <color indexed="9"/>
        <rFont val="Arial"/>
        <family val="2"/>
      </rPr>
      <t xml:space="preserve"> Remark</t>
    </r>
  </si>
  <si>
    <r>
      <rPr>
        <b/>
        <sz val="9"/>
        <color indexed="9"/>
        <rFont val="宋体"/>
        <family val="3"/>
        <charset val="134"/>
      </rPr>
      <t>单价</t>
    </r>
    <r>
      <rPr>
        <b/>
        <sz val="9"/>
        <color indexed="9"/>
        <rFont val="Arial"/>
        <family val="2"/>
      </rPr>
      <t>Unit Price</t>
    </r>
  </si>
  <si>
    <t>折扣</t>
  </si>
  <si>
    <r>
      <rPr>
        <b/>
        <sz val="9"/>
        <color indexed="9"/>
        <rFont val="宋体"/>
        <family val="3"/>
        <charset val="134"/>
      </rPr>
      <t>数目</t>
    </r>
    <r>
      <rPr>
        <b/>
        <sz val="9"/>
        <color indexed="9"/>
        <rFont val="Arial"/>
        <family val="2"/>
      </rPr>
      <t>/</t>
    </r>
    <r>
      <rPr>
        <b/>
        <sz val="9"/>
        <color indexed="9"/>
        <rFont val="宋体"/>
        <family val="3"/>
        <charset val="134"/>
      </rPr>
      <t>单位</t>
    </r>
    <r>
      <rPr>
        <b/>
        <sz val="9"/>
        <color indexed="9"/>
        <rFont val="Arial"/>
        <family val="2"/>
      </rPr>
      <t xml:space="preserve"> Qty.</t>
    </r>
  </si>
  <si>
    <r>
      <rPr>
        <b/>
        <sz val="9"/>
        <color indexed="9"/>
        <rFont val="宋体"/>
        <family val="3"/>
        <charset val="134"/>
      </rPr>
      <t>小计</t>
    </r>
    <r>
      <rPr>
        <b/>
        <sz val="9"/>
        <color indexed="9"/>
        <rFont val="Arial"/>
        <family val="2"/>
      </rPr>
      <t>Total</t>
    </r>
  </si>
  <si>
    <r>
      <rPr>
        <b/>
        <sz val="9"/>
        <rFont val="Arial"/>
        <family val="2"/>
      </rPr>
      <t xml:space="preserve"> </t>
    </r>
    <r>
      <rPr>
        <b/>
        <sz val="9"/>
        <rFont val="宋体"/>
        <family val="3"/>
        <charset val="134"/>
      </rPr>
      <t>交通</t>
    </r>
    <r>
      <rPr>
        <b/>
        <sz val="9"/>
        <rFont val="Arial"/>
        <family val="2"/>
      </rPr>
      <t xml:space="preserve"> </t>
    </r>
  </si>
  <si>
    <r>
      <rPr>
        <sz val="9"/>
        <rFont val="宋体"/>
        <family val="3"/>
        <charset val="134"/>
      </rPr>
      <t>媒体机票</t>
    </r>
    <r>
      <rPr>
        <sz val="9"/>
        <rFont val="Arial"/>
        <family val="2"/>
      </rPr>
      <t xml:space="preserve"> 
Media airfare </t>
    </r>
  </si>
  <si>
    <r>
      <rPr>
        <sz val="9"/>
        <rFont val="宋体"/>
        <family val="3"/>
        <charset val="134"/>
      </rPr>
      <t>媒体往返机票
（</t>
    </r>
    <r>
      <rPr>
        <sz val="9"/>
        <rFont val="Arial"/>
        <family val="2"/>
      </rPr>
      <t xml:space="preserve">BJ-SH-BJ) Economy </t>
    </r>
  </si>
  <si>
    <r>
      <rPr>
        <sz val="9"/>
        <rFont val="宋体"/>
        <family val="3"/>
        <charset val="134"/>
      </rPr>
      <t>人次</t>
    </r>
  </si>
  <si>
    <r>
      <rPr>
        <sz val="9"/>
        <rFont val="宋体"/>
        <family val="3"/>
        <charset val="134"/>
      </rPr>
      <t>媒体往返机票
（</t>
    </r>
    <r>
      <rPr>
        <sz val="9"/>
        <rFont val="Arial"/>
        <family val="2"/>
      </rPr>
      <t xml:space="preserve">GZ-SH-GZ) Economy </t>
    </r>
  </si>
  <si>
    <r>
      <rPr>
        <sz val="9"/>
        <rFont val="宋体"/>
        <family val="3"/>
        <charset val="134"/>
      </rPr>
      <t>媒体往返机票
（</t>
    </r>
    <r>
      <rPr>
        <sz val="9"/>
        <rFont val="Arial"/>
        <family val="2"/>
      </rPr>
      <t xml:space="preserve">CD-SH-CD) Economy </t>
    </r>
  </si>
  <si>
    <r>
      <rPr>
        <sz val="9"/>
        <rFont val="宋体"/>
        <family val="3"/>
        <charset val="134"/>
      </rPr>
      <t>媒体往返机票
（</t>
    </r>
    <r>
      <rPr>
        <sz val="9"/>
        <rFont val="Arial"/>
        <family val="2"/>
      </rPr>
      <t xml:space="preserve">CC-SH-CC) Economy </t>
    </r>
  </si>
  <si>
    <r>
      <rPr>
        <sz val="9"/>
        <rFont val="宋体"/>
        <family val="3"/>
        <charset val="134"/>
      </rPr>
      <t>媒体往返机票
（</t>
    </r>
    <r>
      <rPr>
        <sz val="9"/>
        <rFont val="Arial"/>
        <family val="2"/>
      </rPr>
      <t xml:space="preserve">CQ-SH-CQ) Economy </t>
    </r>
  </si>
  <si>
    <r>
      <rPr>
        <sz val="9"/>
        <rFont val="宋体"/>
        <family val="3"/>
        <charset val="134"/>
      </rPr>
      <t>媒体往返机票
（</t>
    </r>
    <r>
      <rPr>
        <sz val="9"/>
        <rFont val="Arial"/>
        <family val="2"/>
      </rPr>
      <t xml:space="preserve">SZ-SH-SZ) Economy </t>
    </r>
  </si>
  <si>
    <r>
      <rPr>
        <sz val="9"/>
        <rFont val="宋体"/>
        <family val="3"/>
        <charset val="134"/>
      </rPr>
      <t>工作人员机票</t>
    </r>
    <r>
      <rPr>
        <sz val="9"/>
        <rFont val="Arial"/>
        <family val="2"/>
      </rPr>
      <t xml:space="preserve"> 
Media airfare </t>
    </r>
  </si>
  <si>
    <r>
      <rPr>
        <sz val="9"/>
        <rFont val="宋体"/>
        <family val="3"/>
        <charset val="134"/>
      </rPr>
      <t>往返机票
（</t>
    </r>
    <r>
      <rPr>
        <sz val="9"/>
        <rFont val="Arial"/>
        <family val="2"/>
      </rPr>
      <t xml:space="preserve">BJ-SH-BJ) Economy </t>
    </r>
  </si>
  <si>
    <r>
      <rPr>
        <b/>
        <sz val="9"/>
        <color indexed="9"/>
        <rFont val="宋体"/>
        <family val="3"/>
        <charset val="134"/>
      </rPr>
      <t xml:space="preserve">总计
</t>
    </r>
    <r>
      <rPr>
        <b/>
        <sz val="9"/>
        <color indexed="9"/>
        <rFont val="Arial"/>
        <family val="2"/>
      </rPr>
      <t>Grand Total</t>
    </r>
  </si>
  <si>
    <t xml:space="preserve">Event:                 </t>
  </si>
  <si>
    <t>SGM2017成都车展&amp;凯迪拉克XT5试驾</t>
  </si>
  <si>
    <t xml:space="preserve">Date:                  </t>
  </si>
  <si>
    <t>8月23日-27日</t>
  </si>
  <si>
    <t xml:space="preserve">VENUE:                  </t>
  </si>
  <si>
    <t>项目</t>
  </si>
  <si>
    <t>规格</t>
  </si>
  <si>
    <t>单价</t>
  </si>
  <si>
    <t>次数</t>
  </si>
  <si>
    <t>数量</t>
  </si>
  <si>
    <t>合计</t>
  </si>
  <si>
    <t>备注</t>
  </si>
  <si>
    <t>酒店相关：希尔顿</t>
  </si>
  <si>
    <t>客房要求：
1、电话：开通国内长途、关闭国际长途
2、网络：可宽带上网
3、关闭MINI BAR、洗衣服务、签单权以及房间内可能有的收费项目（如收费电视等）
4、早餐：均含双早
5、环境：干净、舒适、相对安静（尤其针是媒体）。媒体房间尽量保证大床房，房型统一
6、客房数量：确定好数量后允许再上下浮动10％</t>
  </si>
  <si>
    <t>8月23日大床房</t>
  </si>
  <si>
    <t>8月24日大床房</t>
  </si>
  <si>
    <t>8月25日大床房</t>
  </si>
  <si>
    <t>8月26日大床房</t>
  </si>
  <si>
    <t>工作人员标间8月22日-27日</t>
  </si>
  <si>
    <t>工作人员标间8月23日-25日</t>
  </si>
  <si>
    <t>会议室门口媒体签到台，允许背板搭建，酒店提供签到桌、桌布座椅、鲜花，酒店大堂不允许有其他竞品的相关签到物品</t>
  </si>
  <si>
    <t>300平米的纳斯卡厅  8月22日入场搭建
8月23日-26日四天会议室晚上撤场</t>
  </si>
  <si>
    <t>会议室及用餐
1、餐厅门口需放置与活动相关的指示牌，方便客人找寻。
2、酒店需事先准备自助午餐和晚餐券。酒店在媒体用餐后根据收集到的实际餐券与SGM结算费用。</t>
  </si>
  <si>
    <r>
      <rPr>
        <sz val="9"/>
        <rFont val="微软雅黑"/>
        <family val="2"/>
        <charset val="134"/>
      </rPr>
      <t xml:space="preserve">媒体自助餐
</t>
    </r>
    <r>
      <rPr>
        <sz val="9"/>
        <color indexed="10"/>
        <rFont val="微软雅黑"/>
        <family val="2"/>
        <charset val="134"/>
      </rPr>
      <t>需</t>
    </r>
    <r>
      <rPr>
        <sz val="9"/>
        <color indexed="10"/>
        <rFont val="微软雅黑"/>
        <family val="2"/>
        <charset val="134"/>
      </rPr>
      <t>均含软饮畅饮</t>
    </r>
  </si>
  <si>
    <t>酒店自助餐
8月23日  25人25餐
8月24日  78人78餐
8月25日  75人75餐
8月26日  24人24餐</t>
  </si>
  <si>
    <t>储藏室
提供一间较大的空置会议室</t>
  </si>
  <si>
    <t>存放媒体礼品等物料</t>
  </si>
  <si>
    <t>大巴需求（根据媒体具体航班调整需求）</t>
  </si>
  <si>
    <t>8月22日 下午工作人员踩点</t>
  </si>
  <si>
    <t>考斯特（全天）</t>
  </si>
  <si>
    <t>8月23日第一批试驾媒体接机（机场-酒店）</t>
  </si>
  <si>
    <t>考斯特（仅接机）</t>
  </si>
  <si>
    <t>GL8全天</t>
  </si>
  <si>
    <t>8月24日媒体（酒店-展馆-酒店）</t>
  </si>
  <si>
    <t>大巴</t>
  </si>
  <si>
    <t>8月26日第一批试驾媒体送机（酒店-机场）</t>
  </si>
  <si>
    <t>大巴（仅送机）</t>
  </si>
  <si>
    <t>考斯特全天</t>
  </si>
  <si>
    <t>8月24日第二批试驾媒体\雪佛兰实拍媒体接机（机场--酒店）</t>
  </si>
  <si>
    <t>大巴（仅接机）</t>
  </si>
  <si>
    <t>8月25日媒体（酒店-展馆-酒店）</t>
  </si>
  <si>
    <t>80人，45座旅游大巴</t>
  </si>
  <si>
    <t>8月26日第二批试驾媒体送机（酒店-机场）</t>
  </si>
  <si>
    <t>8月25日第三批试驾媒体接机（机场-酒店）</t>
  </si>
  <si>
    <t>8月25日雪佛兰实拍媒体送机（机场-酒店-酒店）</t>
  </si>
  <si>
    <t>考斯特（仅送机）</t>
  </si>
  <si>
    <t>8月27日第三批试驾媒体送机（酒店-机场）</t>
  </si>
  <si>
    <t>媒体相关</t>
  </si>
  <si>
    <t>第一、三批试驾媒体午餐及过路过桥费用报销（以实际支出报销）（以车为单位）</t>
  </si>
  <si>
    <t>固定费用</t>
  </si>
  <si>
    <t>第二批试驾媒体过路过桥费用报销（以实际支出报销）（以车为单位）</t>
  </si>
  <si>
    <t>其他</t>
  </si>
  <si>
    <t>车内备品</t>
  </si>
  <si>
    <t>摄像费</t>
  </si>
  <si>
    <t>Final Image</t>
  </si>
  <si>
    <t>媒体交通费用报销</t>
  </si>
  <si>
    <t>实报实销</t>
  </si>
  <si>
    <t>服务费</t>
  </si>
  <si>
    <t>税金</t>
  </si>
  <si>
    <r>
      <rPr>
        <b/>
        <sz val="9"/>
        <rFont val="宋体"/>
        <family val="3"/>
        <charset val="134"/>
      </rPr>
      <t>总计</t>
    </r>
  </si>
  <si>
    <t>Event:       凯迪拉克全国媒体试驾</t>
    <phoneticPr fontId="45" type="noConversion"/>
  </si>
  <si>
    <t>Date:        JUL28-AUG</t>
    <phoneticPr fontId="45" type="noConversion"/>
  </si>
  <si>
    <t>VENUE:    大理 DALI</t>
    <phoneticPr fontId="45" type="noConversion"/>
  </si>
  <si>
    <t>推荐拍摄点场地费,酒店中庭展车
Location fee</t>
    <phoneticPr fontId="45" type="noConversion"/>
  </si>
  <si>
    <t>从7/26 到8/2 晚间拆除含一天搭建
including one day Set-up</t>
    <phoneticPr fontId="45" type="noConversion"/>
  </si>
  <si>
    <t>含午餐+晚餐</t>
    <phoneticPr fontId="45" type="noConversion"/>
  </si>
  <si>
    <t>含旅行社全部人员住宿，不得额外增加</t>
    <phoneticPr fontId="45" type="noConversion"/>
  </si>
  <si>
    <t>Hotel-酒店住宿 当地合适酒店</t>
    <phoneticPr fontId="45" type="noConversion"/>
  </si>
  <si>
    <t>客房要求/Room request：
1、电话：开通国内长途、关闭国际长途
telephone:open the domestic , close  the international
2、网络：可宽带上网
network: broadband Internet access
3、关闭MINI BAR、洗衣服务、签单权以及房间内可能有的收费项目（如收费电视等）
close MINI BAR, laundry service and the room may have charging items (e.g., pay TV, etc.)
4、早餐：均含一早
breakfast for one person
5、环境：干净、舒适、相对安静（尤其针是媒体）。媒体房间尽量保证大床房，房间朝向相对采光好，空气流通，无异味，房型尽量规整宽阔统一
 environment: clean, comfortable, relatively quiet (especially for the media).Keep one bed room, media room  at relatively daylighting is good, the air circulation, no peculiar smell, room neat wide unified as far as possible
6、客房数量：确定好数量后允许再上下浮动10％
guest room number: make sure good quantity allowed to fluctuate 10% again
7、酒店电梯间、走廊显示屏及房间开机画面，要播放SGM的主KV
the hotel elevator, corridor boot screen, screen and room to play SGM KV
Hotel check-in counter：
8、酒店大堂门口媒体签到台，允许免费背板搭建，酒店提供签到桌、桌布座椅、鲜花，酒店大堂不允许有其他品牌的相关签到物品
The hotel lobby entrance media check-in desk allows the back board to be set up, the hotel provides the check-in table, tablecloth seat, flowers, the hotel lobby is not allowed to have other brand related check-in items
9.酒店应该</t>
    <phoneticPr fontId="45" type="noConversion"/>
  </si>
  <si>
    <t>外地媒体大床房
one-bed room</t>
    <phoneticPr fontId="45" type="noConversion"/>
  </si>
  <si>
    <t>公关公司工作人员
For PR ANGENCY STAFF
（需支持协调媒体接待工作，入住媒体同一酒店 Supporting staff need to stay in same hotel with media)</t>
    <phoneticPr fontId="45" type="noConversion"/>
  </si>
  <si>
    <t>工作人员标间
Two-bed room</t>
    <phoneticPr fontId="45" type="noConversion"/>
  </si>
  <si>
    <t>运营支持人员房间
one-bed room</t>
    <phoneticPr fontId="45" type="noConversion"/>
  </si>
  <si>
    <t>房内welcome package</t>
    <phoneticPr fontId="45" type="noConversion"/>
  </si>
  <si>
    <t>*按照外地媒体2天来算，外地媒体预计占总人数60%+</t>
    <phoneticPr fontId="45" type="noConversion"/>
  </si>
  <si>
    <t xml:space="preserve">媒体相关
Media Related
20位外地媒体房间
20 OOT media rooms
</t>
    <phoneticPr fontId="45" type="noConversion"/>
  </si>
  <si>
    <t>外地媒体抵达日晚餐</t>
    <phoneticPr fontId="45" type="noConversion"/>
  </si>
  <si>
    <t>媒体欢迎小食
welcome package</t>
    <phoneticPr fontId="10" type="noConversion"/>
  </si>
  <si>
    <t>踩点用餐
Meal</t>
    <phoneticPr fontId="45" type="noConversion"/>
  </si>
  <si>
    <t>考斯特</t>
    <phoneticPr fontId="10" type="noConversion"/>
  </si>
  <si>
    <t xml:space="preserve">车辆费用
</t>
    <phoneticPr fontId="10" type="noConversion"/>
  </si>
  <si>
    <t xml:space="preserve">外地媒体接机
机场-酒店
</t>
    <phoneticPr fontId="10" type="noConversion"/>
  </si>
  <si>
    <t>外地媒体接机（高铁）
高铁站至酒店</t>
    <phoneticPr fontId="10" type="noConversion"/>
  </si>
  <si>
    <t>考斯特</t>
    <phoneticPr fontId="10" type="noConversion"/>
  </si>
  <si>
    <t>GL8</t>
    <phoneticPr fontId="10" type="noConversion"/>
  </si>
  <si>
    <t>工作人员用车
(全天）</t>
    <phoneticPr fontId="10" type="noConversion"/>
  </si>
  <si>
    <t>次数 Time/天</t>
    <phoneticPr fontId="10" type="noConversion"/>
  </si>
  <si>
    <t>酒店自助餐/含公关公司支持人员餐费</t>
    <phoneticPr fontId="10" type="noConversion"/>
  </si>
  <si>
    <t>酒店workshop场地租赁</t>
    <phoneticPr fontId="45" type="noConversion"/>
  </si>
  <si>
    <t>支持人员打车费用</t>
    <phoneticPr fontId="10" type="noConversion"/>
  </si>
  <si>
    <t>打车费用</t>
    <phoneticPr fontId="10" type="noConversion"/>
  </si>
  <si>
    <t>推荐拍摄点场地费
Location fee</t>
    <phoneticPr fontId="10" type="noConversion"/>
  </si>
  <si>
    <t>酒店大门处道旗、门头租用费用
Location fee</t>
    <phoneticPr fontId="10" type="noConversion"/>
  </si>
  <si>
    <t xml:space="preserve">外地媒体送机
酒店-机场
</t>
    <phoneticPr fontId="10" type="noConversion"/>
  </si>
  <si>
    <t>外地媒体送机（高铁）
酒店-高铁站</t>
    <phoneticPr fontId="10" type="noConversion"/>
  </si>
  <si>
    <t>媒体试驾日午餐</t>
    <phoneticPr fontId="45" type="noConversion"/>
  </si>
  <si>
    <t>媒体试驾日晚餐</t>
    <phoneticPr fontId="45" type="noConversion"/>
  </si>
  <si>
    <t>工作人员抵达日午餐</t>
    <phoneticPr fontId="10" type="noConversion"/>
  </si>
  <si>
    <t>工作人员抵达日晚餐</t>
    <phoneticPr fontId="10" type="noConversion"/>
  </si>
  <si>
    <t>工作人员试驾日晚餐</t>
    <phoneticPr fontId="10" type="noConversion"/>
  </si>
  <si>
    <t>服务人员 part time（接机人员）</t>
    <phoneticPr fontId="45" type="noConversion"/>
  </si>
  <si>
    <t>服务费</t>
    <phoneticPr fontId="10" type="noConversion"/>
  </si>
  <si>
    <t>旅行社服务服务人员餐费、住宿等全费用</t>
    <phoneticPr fontId="10" type="noConversion"/>
  </si>
  <si>
    <t>备用金</t>
    <phoneticPr fontId="10" type="noConversion"/>
  </si>
  <si>
    <t>单站媒体费用</t>
    <phoneticPr fontId="10" type="noConversion"/>
  </si>
  <si>
    <t>项目 Item</t>
  </si>
  <si>
    <t>单位 Unit</t>
  </si>
  <si>
    <t>天 Day</t>
  </si>
  <si>
    <t xml:space="preserve">数量 Quantity </t>
  </si>
  <si>
    <t>描述 Description</t>
  </si>
  <si>
    <t>项 Item</t>
  </si>
  <si>
    <t>LED处理器 LED Processor</t>
    <phoneticPr fontId="53" type="noConversion"/>
  </si>
  <si>
    <t>切换器 Switcher</t>
    <phoneticPr fontId="10" type="noConversion"/>
  </si>
  <si>
    <t>分配器 Video  Distributor</t>
    <phoneticPr fontId="10" type="noConversion"/>
  </si>
  <si>
    <t>5BNC接地回路抑制器  5BNC ground loop suppressor</t>
    <phoneticPr fontId="53" type="noConversion"/>
  </si>
  <si>
    <t>监视器 Monitor</t>
    <phoneticPr fontId="53" type="noConversion"/>
  </si>
  <si>
    <t>过滤器 Filter</t>
    <phoneticPr fontId="53" type="noConversion"/>
  </si>
  <si>
    <t>项 Item</t>
    <phoneticPr fontId="53" type="noConversion"/>
  </si>
  <si>
    <t>笔记本 Laptop</t>
    <phoneticPr fontId="53" type="noConversion"/>
  </si>
  <si>
    <t>翻页器（一拖二） Laser Pointer （one-driven-two）</t>
    <phoneticPr fontId="53" type="noConversion"/>
  </si>
  <si>
    <t>Ipad min提词器</t>
    <phoneticPr fontId="53" type="noConversion"/>
  </si>
  <si>
    <t>主扩音箱  Main Amplifier</t>
    <phoneticPr fontId="53" type="noConversion"/>
  </si>
  <si>
    <t>调音台 Audio Mixer</t>
    <phoneticPr fontId="53" type="noConversion"/>
  </si>
  <si>
    <t>功放 Power Amplifier</t>
    <phoneticPr fontId="53" type="noConversion"/>
  </si>
  <si>
    <t>均衡器 EQ</t>
    <phoneticPr fontId="53" type="noConversion"/>
  </si>
  <si>
    <t>压限器 Gabbed Compress</t>
    <phoneticPr fontId="53" type="noConversion"/>
  </si>
  <si>
    <t>无线手持话筒 Wireless Mic.</t>
    <phoneticPr fontId="53" type="noConversion"/>
  </si>
  <si>
    <t>无线放大器 Wireless Amplifier</t>
    <phoneticPr fontId="53" type="noConversion"/>
  </si>
  <si>
    <t>数字硅箱 Digital Dimmer Rack</t>
    <phoneticPr fontId="53" type="noConversion"/>
  </si>
  <si>
    <t>电源箱 Power Supply</t>
    <phoneticPr fontId="53" type="noConversion"/>
  </si>
  <si>
    <t>AV运输 AV transport</t>
    <phoneticPr fontId="53" type="noConversion"/>
  </si>
  <si>
    <t>搭建 Construct</t>
    <phoneticPr fontId="53" type="noConversion"/>
  </si>
  <si>
    <r>
      <t>平米 Square Meter/</t>
    </r>
    <r>
      <rPr>
        <sz val="10"/>
        <color theme="1"/>
        <rFont val="宋体"/>
        <family val="3"/>
        <charset val="134"/>
      </rPr>
      <t>㎡</t>
    </r>
  </si>
  <si>
    <t>签到处 Reception</t>
    <phoneticPr fontId="10" type="noConversion"/>
  </si>
  <si>
    <t>木质结构绷刀刮布高清喷绘 （Wooden structure, bandage knife, HD inkjet) 5000mml*3000mmh*500mmw*2</t>
    <phoneticPr fontId="53" type="noConversion"/>
  </si>
  <si>
    <t>木质结构白色烤漆签到台 （Wooden white paint signboard04000mml*1000mmh*600mmw，底部发光（Bottom glowing）</t>
    <phoneticPr fontId="53" type="noConversion"/>
  </si>
  <si>
    <t>指示牌 Signboard/ Indicator</t>
    <phoneticPr fontId="53" type="noConversion"/>
  </si>
  <si>
    <t>个 Piece</t>
  </si>
  <si>
    <t>搭建运输 Set-up transportation</t>
    <phoneticPr fontId="53" type="noConversion"/>
  </si>
  <si>
    <t>Total</t>
  </si>
  <si>
    <t>第三方人员费用 Third-party staff fee</t>
    <phoneticPr fontId="53" type="noConversion"/>
  </si>
  <si>
    <t>AV项目经理 AV Project Manager</t>
    <phoneticPr fontId="53" type="noConversion"/>
  </si>
  <si>
    <t>现场AV团队管理人员，进场至撤场共7天 
Onsite managing sfaff，7 days（from the beginning to the end）</t>
    <phoneticPr fontId="53" type="noConversion"/>
  </si>
  <si>
    <t>视频工程师 Video Operator/Editor</t>
    <phoneticPr fontId="53" type="noConversion"/>
  </si>
  <si>
    <t>进场至撤场共7天 7 days（from the beginning to the end）</t>
    <phoneticPr fontId="53" type="noConversion"/>
  </si>
  <si>
    <t>音响师 SE</t>
    <phoneticPr fontId="53" type="noConversion"/>
  </si>
  <si>
    <t>AV劳务 AV set-up work staff</t>
    <phoneticPr fontId="53" type="noConversion"/>
  </si>
  <si>
    <t>搬运、拆卸  Handling, disassembly</t>
    <phoneticPr fontId="53" type="noConversion"/>
  </si>
  <si>
    <t>AV人员差旅 travel fee of AV staff</t>
    <phoneticPr fontId="53" type="noConversion"/>
  </si>
  <si>
    <t xml:space="preserve">AV团队管理人员及AV设备技术3人
3 AV team management staff&amp; equipment technicians </t>
    <phoneticPr fontId="53" type="noConversion"/>
  </si>
  <si>
    <t>AV人员交通 transportation for AV staff</t>
    <phoneticPr fontId="53" type="noConversion"/>
  </si>
  <si>
    <t>搭建项目经理 Set-up Project Manager</t>
    <phoneticPr fontId="53" type="noConversion"/>
  </si>
  <si>
    <t>驻场搭建人员交通  transportation of set up resident staff</t>
    <phoneticPr fontId="53" type="noConversion"/>
  </si>
  <si>
    <t>车辆整备团队  Vehicle maintenance team</t>
    <phoneticPr fontId="53" type="noConversion"/>
  </si>
  <si>
    <t>人 People</t>
  </si>
  <si>
    <t>三方物料费用 Third-party material fee</t>
    <phoneticPr fontId="53" type="noConversion"/>
  </si>
  <si>
    <t>束 Bunch</t>
  </si>
  <si>
    <t>车辆清洁-试驾车 Vehicle cleaning - test drive cars</t>
    <phoneticPr fontId="53" type="noConversion"/>
  </si>
  <si>
    <t>辆 MG</t>
  </si>
  <si>
    <t>高速过路费 Highway toll</t>
    <phoneticPr fontId="53" type="noConversion"/>
  </si>
  <si>
    <t>车辆过路费每天100元，12辆试驾车，3辆工作车</t>
    <phoneticPr fontId="53" type="noConversion"/>
  </si>
  <si>
    <t>每批都换   Change once a wave</t>
    <phoneticPr fontId="53" type="noConversion"/>
  </si>
  <si>
    <t>每批都换   Change once a wave</t>
    <phoneticPr fontId="53" type="noConversion"/>
  </si>
  <si>
    <t>车号贴 Numbers sticker</t>
    <phoneticPr fontId="53" type="noConversion"/>
  </si>
  <si>
    <t>车钥匙贴 Keys sticker</t>
    <phoneticPr fontId="53" type="noConversion"/>
  </si>
  <si>
    <t>随车及工作人员使用 Used by on-board staff</t>
  </si>
  <si>
    <t>零钱信封 Coin envelope</t>
  </si>
  <si>
    <t>150g双胶纸数码快印210*100mm 
150g Double-sided adhesive tape digital fast printing 210*100mm</t>
    <phoneticPr fontId="53" type="noConversion"/>
  </si>
  <si>
    <t>小食袋贴纸 Stickers</t>
    <phoneticPr fontId="53" type="noConversion"/>
  </si>
  <si>
    <t>透明不干胶 Transparent adhesive</t>
    <phoneticPr fontId="53" type="noConversion"/>
  </si>
  <si>
    <t>办公设备（打印机、纸张、纸板夹、笔等） Office equipment (printer, paper, cardboard clip, pen, etc.)</t>
    <phoneticPr fontId="53" type="noConversion"/>
  </si>
  <si>
    <t>纸质制作物-房卡套 Paper Craft - Room Card Set</t>
    <phoneticPr fontId="53" type="noConversion"/>
  </si>
  <si>
    <t>175g铜版纸 175gcoated free sheet paper</t>
    <phoneticPr fontId="53" type="noConversion"/>
  </si>
  <si>
    <t>纸质制作物-欢迎卡 Paper Craft - Welcome card</t>
    <phoneticPr fontId="53" type="noConversion"/>
  </si>
  <si>
    <t>250g铜版纸90mm*100mm 
250g coated free sheet paper 90mm*100mm</t>
    <phoneticPr fontId="53" type="noConversion"/>
  </si>
  <si>
    <t>纸质制作物-餐券 Paper Craft - Meal coupon</t>
    <phoneticPr fontId="53" type="noConversion"/>
  </si>
  <si>
    <t>250铜版纸85mm*45mm
250g coated free sheet paper 85mm*45mm</t>
    <phoneticPr fontId="53" type="noConversion"/>
  </si>
  <si>
    <t>话筒套 Microphone set</t>
    <phoneticPr fontId="53" type="noConversion"/>
  </si>
  <si>
    <t>雪弗板裱写真 80mm*50mm
Portrait of PVC board mounting  80mm*50mm</t>
    <phoneticPr fontId="53" type="noConversion"/>
  </si>
  <si>
    <t>水瓶贴 Water stickers</t>
    <phoneticPr fontId="53" type="noConversion"/>
  </si>
  <si>
    <t>个 Piece</t>
    <phoneticPr fontId="53" type="noConversion"/>
  </si>
  <si>
    <t>试驾安全协议手册 Test Drive Safety Agreement Manual</t>
    <phoneticPr fontId="53" type="noConversion"/>
  </si>
  <si>
    <t>白卡纸打印
print on the white boardcard</t>
    <phoneticPr fontId="53" type="noConversion"/>
  </si>
  <si>
    <t>媒体来宾试驾保险 Media guest test drive insurance</t>
    <phoneticPr fontId="53" type="noConversion"/>
  </si>
  <si>
    <t>人 people</t>
  </si>
  <si>
    <t>执行公司代理费&amp;人员差旅 Agency fee of the executive company&amp; straff travel expense</t>
    <phoneticPr fontId="53" type="noConversion"/>
  </si>
  <si>
    <t>费用明细 Details</t>
  </si>
  <si>
    <t>客户总监 （AD）</t>
  </si>
  <si>
    <t>高级客户经理 （SAM）</t>
  </si>
  <si>
    <t xml:space="preserve">活动现场管理人员 Administrtive Staff </t>
  </si>
  <si>
    <t>人people</t>
  </si>
  <si>
    <t>客户经理 （AM）</t>
    <phoneticPr fontId="53" type="noConversion"/>
  </si>
  <si>
    <t>客户主管 （AE）</t>
    <phoneticPr fontId="53" type="noConversion"/>
  </si>
  <si>
    <t>活动差旅 Travel expense</t>
    <phoneticPr fontId="53" type="noConversion"/>
  </si>
  <si>
    <t>用餐 Dining</t>
    <phoneticPr fontId="53" type="noConversion"/>
  </si>
  <si>
    <t>当地交通、通讯 Local transportation&amp;communication</t>
    <phoneticPr fontId="53" type="noConversion"/>
  </si>
  <si>
    <t xml:space="preserve">Grand Total </t>
    <phoneticPr fontId="53" type="noConversion"/>
  </si>
  <si>
    <t>（不含税 Tax　excluded）</t>
    <rPh sb="1" eb="2">
      <t>bu han</t>
    </rPh>
    <rPh sb="3" eb="4">
      <t>shui</t>
    </rPh>
    <phoneticPr fontId="10" type="noConversion"/>
  </si>
  <si>
    <t>AV设备-</t>
    <phoneticPr fontId="53" type="noConversion"/>
  </si>
  <si>
    <t>活动现场管理 （Onsite administrive）</t>
    <phoneticPr fontId="10" type="noConversion"/>
  </si>
  <si>
    <t>搭建与项目执行：</t>
    <phoneticPr fontId="45" type="noConversion"/>
  </si>
  <si>
    <t>*指PR房补（递交时候删掉）</t>
    <phoneticPr fontId="45" type="noConversion"/>
  </si>
  <si>
    <t>驻场搭建工人劳务 Set-up fee for resident staff</t>
    <phoneticPr fontId="53" type="noConversion"/>
  </si>
  <si>
    <t>当地搭建人员劳务 Set-up fee for resident staff</t>
    <phoneticPr fontId="53" type="noConversion"/>
  </si>
  <si>
    <t>现场搭建管理人员，进场至撤场共2天
Onsite set-up management staff，2 days（from the beginning to the end）</t>
    <phoneticPr fontId="53" type="noConversion"/>
  </si>
  <si>
    <t>搭建管理人员及驻场搭建共2人
2 Set-up administrive staff and set-up work staff</t>
    <phoneticPr fontId="53" type="noConversion"/>
  </si>
  <si>
    <t>当地临时劳务，进场和撤场两天（白班8小时为一个班，夜班4小时为一个班）
2 days（from the beginning to the end）</t>
    <phoneticPr fontId="53" type="noConversion"/>
  </si>
  <si>
    <t>含SGM工作人员</t>
    <phoneticPr fontId="10" type="noConversion"/>
  </si>
  <si>
    <t>（搭建一天，活动+撤场一天，合计2天），此部分费用包括工人进场、撤场费用，不允许额外予以追加</t>
    <phoneticPr fontId="10" type="noConversion"/>
  </si>
  <si>
    <t>此部分费用自行合理规划，不另行追加</t>
    <phoneticPr fontId="10" type="noConversion"/>
  </si>
  <si>
    <t>签到花 Reception flower 以及经销商展厅台花-台花包括：玻璃底白色绣球话、经销商展厅签到台花。</t>
    <phoneticPr fontId="53" type="noConversion"/>
  </si>
  <si>
    <t>试驾车车辆清洁 提前两天拍摄 Test drive vehicle cleaning, 2 days in advance for shooting 不得额外增加</t>
    <phoneticPr fontId="10" type="noConversion"/>
  </si>
  <si>
    <t>牛皮纸小食袋</t>
    <phoneticPr fontId="10" type="noConversion"/>
  </si>
  <si>
    <t>轮胎，衣服，雨伞 、搭建物料、部分重复使用的快印品，此部分不予追加Tires, clothes, umbrellas</t>
    <phoneticPr fontId="10" type="noConversion"/>
  </si>
  <si>
    <t>小食袋 bag</t>
    <phoneticPr fontId="10" type="noConversion"/>
  </si>
  <si>
    <t>杂物快递及物流费用  Express delivery</t>
    <phoneticPr fontId="53" type="noConversion"/>
  </si>
  <si>
    <t>搭建驻场工人差旅与交通 travel fee of set-up resident staff</t>
    <phoneticPr fontId="53" type="noConversion"/>
  </si>
  <si>
    <t>1.包括魔爪能量饮料6听 2.进口巧克力3块 3.进口润喉糖*2罐 4.干、湿纸巾各1份 5.当地特色小食2袋 6.依云水*4</t>
    <phoneticPr fontId="10" type="noConversion"/>
  </si>
  <si>
    <t>随车GPS</t>
    <phoneticPr fontId="53" type="noConversion"/>
  </si>
  <si>
    <t>单价 Unit Price</t>
  </si>
  <si>
    <t>小计 Sub-total</t>
  </si>
  <si>
    <t>free</t>
  </si>
  <si>
    <t>合计费用(不含税金额)</t>
    <phoneticPr fontId="45" type="noConversion"/>
  </si>
  <si>
    <t>车辆归还加油</t>
    <rPh sb="0" eb="1">
      <t>che liang</t>
    </rPh>
    <rPh sb="2" eb="3">
      <t>gui</t>
    </rPh>
    <rPh sb="3" eb="4">
      <t>hai</t>
    </rPh>
    <rPh sb="4" eb="5">
      <t>jia you</t>
    </rPh>
    <phoneticPr fontId="10" type="noConversion"/>
  </si>
  <si>
    <t>随车零食 food</t>
    <phoneticPr fontId="53" type="noConversion"/>
  </si>
  <si>
    <t>经销商车辆维修备用金</t>
    <phoneticPr fontId="10" type="noConversion"/>
  </si>
  <si>
    <t>鲜花服务 Flower service（签到桌花）</t>
    <phoneticPr fontId="53" type="noConversion"/>
  </si>
  <si>
    <t>车辆燃油费用 Fuel cost</t>
    <phoneticPr fontId="53" type="noConversion"/>
  </si>
  <si>
    <t>对讲机 Intercom</t>
    <phoneticPr fontId="53" type="noConversion"/>
  </si>
  <si>
    <t>经销商车辆取车、还车司机费用</t>
    <phoneticPr fontId="10" type="noConversion"/>
  </si>
  <si>
    <t>车辆整备相关</t>
    <phoneticPr fontId="10" type="noConversion"/>
  </si>
  <si>
    <t>随车物料及设备</t>
    <phoneticPr fontId="10" type="noConversion"/>
  </si>
  <si>
    <t>随车物料食与物料 On-board Material</t>
    <phoneticPr fontId="53" type="noConversion"/>
  </si>
  <si>
    <t>备用金Standby fee</t>
    <phoneticPr fontId="10" type="noConversion"/>
  </si>
  <si>
    <t>Including each station may be additional construction costs, AV personnel costs, car rental costs, vehicle transportation costs</t>
    <phoneticPr fontId="10" type="noConversion"/>
  </si>
  <si>
    <t>交通费用 transportation fee</t>
    <phoneticPr fontId="53" type="noConversion"/>
  </si>
  <si>
    <t>人 people</t>
    <phoneticPr fontId="53" type="noConversion"/>
  </si>
  <si>
    <t>住宿   Accommodation</t>
    <phoneticPr fontId="53" type="noConversion"/>
  </si>
  <si>
    <t>当地交通、通讯 Local transportation&amp;communication</t>
    <phoneticPr fontId="53" type="noConversion"/>
  </si>
  <si>
    <t xml:space="preserve">活动执行 (交通，住宿，用餐)  Activity execution (transportation, accommodation, dining) </t>
    <phoneticPr fontId="53" type="noConversion"/>
  </si>
  <si>
    <t>用餐 Dining</t>
    <phoneticPr fontId="53" type="noConversion"/>
  </si>
  <si>
    <t>合计</t>
    <phoneticPr fontId="53" type="noConversion"/>
  </si>
  <si>
    <t>Total</t>
    <phoneticPr fontId="53" type="noConversion"/>
  </si>
  <si>
    <t>项目费用(reuse)</t>
    <phoneticPr fontId="45" type="noConversion"/>
  </si>
  <si>
    <t>小计</t>
    <phoneticPr fontId="45" type="noConversion"/>
  </si>
  <si>
    <t>数量</t>
    <phoneticPr fontId="45" type="noConversion"/>
  </si>
  <si>
    <t>小计</t>
    <phoneticPr fontId="45" type="noConversion"/>
  </si>
  <si>
    <t>小物料制作</t>
    <phoneticPr fontId="10" type="noConversion"/>
  </si>
  <si>
    <r>
      <t xml:space="preserve"> type C数据线、苹果数据线、</t>
    </r>
    <r>
      <rPr>
        <b/>
        <sz val="10"/>
        <color rgb="FFFF0000"/>
        <rFont val="微软雅黑"/>
        <family val="2"/>
        <charset val="134"/>
      </rPr>
      <t>随车U盘</t>
    </r>
    <r>
      <rPr>
        <sz val="10"/>
        <rFont val="微软雅黑"/>
        <family val="2"/>
        <charset val="134"/>
      </rPr>
      <t>、Cue布 Cue cloth</t>
    </r>
    <phoneticPr fontId="10" type="noConversion"/>
  </si>
  <si>
    <t>人均成本：</t>
    <phoneticPr fontId="45" type="noConversion"/>
  </si>
  <si>
    <t>Hotel-酒店住宿 当地合适酒店</t>
    <phoneticPr fontId="10" type="noConversion"/>
  </si>
  <si>
    <t>客房要求/Room request：
1、电话：开通国内长途、关闭国际长途
telephone:open the domestic , close  the international
2、网络：可宽带上网
network: broadband Internet access
3、关闭MINI BAR、洗衣服务、签单权以及房间内可能有的收费项目（如收费电视等）
close MINI BAR, laundry service and the room may have charging items (e.g., pay TV, etc.)
4、早餐：均含一早
breakfast for one person
5、环境：干净、舒适、相对安静（尤其针是媒体）。媒体房间尽量保证大床房，房间朝向相对采光好，空气流通，无异味，房型尽量规整宽阔统一
 environment: clean, comfortable, relatively quiet (especially for the media).Keep one bed room, media room  at relatively daylighting is good, the air circulation, no peculiar smell, room neat wide unified as far as possible
6、客房数量：确定好数量后允许再上下浮动10％
guest room number: make sure good quantity allowed to fluctuate 10% again
7、酒店电梯间、走廊显示屏及房间开机画面，要播放SGM的主KV
the hotel elevator, corridor boot screen, screen and room to play SGM KV
Hotel check-in counter：
8、酒店大堂门口媒体签到台，允许免费背板搭建，酒店提供签到桌、桌布座椅、鲜花，酒店大堂不允许有其他品牌的相关签到物品
The hotel lobby entrance media check-in desk allows the back board to be set up, the hotel provides the check-in table, tablecloth seat, flowers, the hotel lobby is not allowed to have other brand related check-in items
9.酒店应该</t>
    <phoneticPr fontId="10" type="noConversion"/>
  </si>
  <si>
    <t>工作人员用车
(全天）
Shuttle bus</t>
    <phoneticPr fontId="10" type="noConversion"/>
  </si>
  <si>
    <t>旅行社服务服务人员餐费、住宿等全费用
Travel agency meal&amp;holiday</t>
    <phoneticPr fontId="10" type="noConversion"/>
  </si>
  <si>
    <t>旅行社费用</t>
    <rPh sb="0" eb="1">
      <t>guang zhou</t>
    </rPh>
    <phoneticPr fontId="45" type="noConversion"/>
  </si>
  <si>
    <t>活动公司费用</t>
    <phoneticPr fontId="45" type="noConversion"/>
  </si>
  <si>
    <t>归还时加300元油费，实报实销，执行公司应记录还车时的油表，并提供加油发票（CT6 * 3台）</t>
    <rPh sb="0" eb="1">
      <t>gui</t>
    </rPh>
    <rPh sb="1" eb="2">
      <t>hai</t>
    </rPh>
    <rPh sb="2" eb="3">
      <t>shi</t>
    </rPh>
    <rPh sb="3" eb="4">
      <t>jia</t>
    </rPh>
    <rPh sb="7" eb="8">
      <t>yuan</t>
    </rPh>
    <rPh sb="8" eb="9">
      <t>you qian</t>
    </rPh>
    <rPh sb="9" eb="10">
      <t>fei</t>
    </rPh>
    <phoneticPr fontId="10" type="noConversion"/>
  </si>
  <si>
    <t>车辆整备团队差旅</t>
    <phoneticPr fontId="53" type="noConversion"/>
  </si>
  <si>
    <t>勘察路线 (交通, 住宿， 用餐)  Secondary route (transport, accommodation, dining)</t>
    <phoneticPr fontId="53" type="noConversion"/>
  </si>
  <si>
    <t>总计</t>
    <phoneticPr fontId="53" type="noConversion"/>
  </si>
  <si>
    <t>本报价文件共三页，包括Summary（本页）</t>
    <phoneticPr fontId="45" type="noConversion"/>
  </si>
  <si>
    <t>项目名称:凯迪拉克风范体验科技之旅活动报价</t>
    <phoneticPr fontId="45" type="noConversion"/>
  </si>
  <si>
    <t xml:space="preserve">VENUE:                  </t>
    <phoneticPr fontId="10" type="noConversion"/>
  </si>
  <si>
    <t xml:space="preserve">Project No:               </t>
    <phoneticPr fontId="10" type="noConversion"/>
  </si>
  <si>
    <t xml:space="preserve">Number of person:       </t>
    <phoneticPr fontId="10" type="noConversion"/>
  </si>
  <si>
    <t>房内welcome package：甜点、水果等Dessert, fruit, etc</t>
    <phoneticPr fontId="10" type="noConversion"/>
  </si>
  <si>
    <t>房内
welcome package</t>
    <phoneticPr fontId="10" type="noConversion"/>
  </si>
  <si>
    <t>公关公司工作人员
For PR ANGENCY STAFF（需支持协调媒体接待工作，入住媒体同一酒店 Supporting staff need to stay in same hotel with media)</t>
    <phoneticPr fontId="10" type="noConversion"/>
  </si>
  <si>
    <t>媒体用餐/media dinner：
1、餐厅门口需放置与活动相关的指示牌，方便客人找寻。
At the door of the restaurant, there should be a signage related to the activity to facilitate the search.
2、酒店需事先准备自助晚餐券。酒店在媒体用餐后根据收集到的实际餐券与SGM结算费用。
The hotel should prepare the buffet dinner voucher in advance. The hotel will settle the fees according to the actual meal coupon and SGM after the media meal</t>
    <phoneticPr fontId="10" type="noConversion"/>
  </si>
  <si>
    <t>酒店自助晚餐
Hotel buffet dinner
第二批媒体 28人28餐</t>
    <phoneticPr fontId="10" type="noConversion"/>
  </si>
  <si>
    <t>Transportation/大巴需求（根据媒体具体航班调整需求）</t>
    <phoneticPr fontId="10" type="noConversion"/>
  </si>
  <si>
    <t>19座考斯特（仅送机）/19 seat bus</t>
    <phoneticPr fontId="10" type="noConversion"/>
  </si>
  <si>
    <t xml:space="preserve">项目名称:凯迪拉克风范体验科技之旅-活动报价
</t>
    <rPh sb="0" eb="18">
      <t>bao jiadi yi lunsan</t>
    </rPh>
    <phoneticPr fontId="10" type="noConversion"/>
  </si>
  <si>
    <t>LED PROCESSOR（搭建一天，活动+撤场五天，合计6天）</t>
    <phoneticPr fontId="10" type="noConversion"/>
  </si>
  <si>
    <t>EXTRON 506 SWITCHER （搭建一天，活动+撤场五天，合计6天）</t>
    <phoneticPr fontId="10" type="noConversion"/>
  </si>
  <si>
    <t>KRAMER VGA MPC3-415 DA（搭建一天，活动+撤场五天，合计6天）</t>
    <phoneticPr fontId="10" type="noConversion"/>
  </si>
  <si>
    <t>KRAMER VGA MPC（搭建一天，活动+撤场五天，合计6天）</t>
    <phoneticPr fontId="10" type="noConversion"/>
  </si>
  <si>
    <t>19”16:9  分辨率（Resolution ratio）1920*1080（搭建一天，活动+撤场五天，合计6天）</t>
    <phoneticPr fontId="53" type="noConversion"/>
  </si>
  <si>
    <t>Extron RGBHV isolator （搭建一天，活动+撤场五天，合计6天）</t>
    <phoneticPr fontId="10" type="noConversion"/>
  </si>
  <si>
    <t>MACBOOK PRO（搭建一天，活动+撤场五天，合计6天）</t>
    <phoneticPr fontId="53" type="noConversion"/>
  </si>
  <si>
    <t>MASTER CUE（搭建一天，活动+撤场五天，合计6天）</t>
    <phoneticPr fontId="10" type="noConversion"/>
  </si>
  <si>
    <t>Ipad min（搭建一天，活动+撤场五天，合计6天）</t>
    <phoneticPr fontId="53" type="noConversion"/>
  </si>
  <si>
    <t>NEXO PS15（搭建一天，活动+撤场五天，合计6天）</t>
    <phoneticPr fontId="10" type="noConversion"/>
  </si>
  <si>
    <t>YAMAHA LS9 32CH（搭建一天，活动+撤场五天，合计6天）</t>
    <phoneticPr fontId="10" type="noConversion"/>
  </si>
  <si>
    <t>CROWN MA-3600VZ（搭建一天，活动+撤场五天，合计6天）</t>
    <phoneticPr fontId="10" type="noConversion"/>
  </si>
  <si>
    <t>DBX 1231 EQ （搭建一天，活动+撤场五天，合计6天）</t>
    <phoneticPr fontId="10" type="noConversion"/>
  </si>
  <si>
    <t>DBX 266XL COMPROSSOR（搭建一天，活动+撤场五天，合计6天）</t>
    <phoneticPr fontId="10" type="noConversion"/>
  </si>
  <si>
    <t>SHURE U24D SM58 UHF  HANDHELD MIC（搭建一天，活动+撤场五天，合计6天）</t>
    <phoneticPr fontId="10" type="noConversion"/>
  </si>
  <si>
    <t>SHURE  UA845 UA830A（搭建一天，活动+撤场五天，合计6天）</t>
    <phoneticPr fontId="10" type="noConversion"/>
  </si>
  <si>
    <t>RGB-612CD（搭建一天，活动+撤场五天，合计6天）</t>
    <phoneticPr fontId="10" type="noConversion"/>
  </si>
  <si>
    <t>200A（搭建一天，活动+撤场五天，合计6天）</t>
    <phoneticPr fontId="10" type="noConversion"/>
  </si>
  <si>
    <t>木质烤漆裱写真（Wooden paint enamel photo）（餐厅、酒店QA场地）</t>
    <phoneticPr fontId="10" type="noConversion"/>
  </si>
  <si>
    <t>车辆展示台</t>
    <phoneticPr fontId="53" type="noConversion"/>
  </si>
  <si>
    <t>酒店</t>
    <phoneticPr fontId="10" type="noConversion"/>
  </si>
  <si>
    <t>House</t>
    <phoneticPr fontId="10" type="noConversion"/>
  </si>
  <si>
    <t>鲜花服务 Flower service（装饰花）</t>
    <phoneticPr fontId="53" type="noConversion"/>
  </si>
  <si>
    <t>盆</t>
    <phoneticPr fontId="53" type="noConversion"/>
  </si>
  <si>
    <t>车辆整备团队，6天试驾行程 Vehicle maintenance team, 6days for the test drive,全程支持。该费用为整备团队全部费用，包括食宿、服务、工具与耗材。该费用为全天费用。</t>
    <phoneticPr fontId="53" type="noConversion"/>
  </si>
  <si>
    <t>灯光light</t>
    <phoneticPr fontId="53" type="noConversion"/>
  </si>
  <si>
    <t>灯光驻场工人light staff</t>
    <phoneticPr fontId="53" type="noConversion"/>
  </si>
  <si>
    <t>酒店QA场地租赁-QA</t>
    <phoneticPr fontId="10" type="noConversion"/>
  </si>
  <si>
    <t>机票</t>
    <phoneticPr fontId="45" type="noConversion"/>
  </si>
  <si>
    <t>车辆燃油费用</t>
    <phoneticPr fontId="53" type="noConversion"/>
  </si>
  <si>
    <t>车辆临牌</t>
    <phoneticPr fontId="53" type="noConversion"/>
  </si>
  <si>
    <t xml:space="preserve">媒体相关
Media Related
54位外地媒体房间
54 OOT media rooms </t>
    <phoneticPr fontId="10" type="noConversion"/>
  </si>
  <si>
    <t>晚餐</t>
    <phoneticPr fontId="10" type="noConversion"/>
  </si>
  <si>
    <t>媒体大床房-红枫万豪-8/2（第一批媒体D1)
one-bed room</t>
    <phoneticPr fontId="10" type="noConversion"/>
  </si>
  <si>
    <t>媒体大床房-红枫万豪-8/3
(第一批媒体D2+第二批媒体D1)
one-bed room</t>
    <phoneticPr fontId="10" type="noConversion"/>
  </si>
  <si>
    <t>媒体大床房-红枫万豪-8/4
(第二批媒体D2+第三批媒体D1)
one-bed room</t>
    <phoneticPr fontId="10" type="noConversion"/>
  </si>
  <si>
    <t>媒体大床房-苏州W酒店-8/5
（第三批媒体D2)
one-bed room</t>
    <phoneticPr fontId="10" type="noConversion"/>
  </si>
  <si>
    <t>工作人员标间（红枫万豪）
8/2-8/5</t>
    <phoneticPr fontId="10" type="noConversion"/>
  </si>
  <si>
    <t>D2-工作人员标间-W酒店
8/5
Two-bed room</t>
    <phoneticPr fontId="10" type="noConversion"/>
  </si>
  <si>
    <t>场地租赁-红枫万豪QA场地（会议室休息区）
Site lease</t>
    <phoneticPr fontId="10" type="noConversion"/>
  </si>
  <si>
    <t xml:space="preserve">朱家角中信泰富 午餐围餐
需均含软饮畅饮
</t>
    <phoneticPr fontId="10" type="noConversion"/>
  </si>
  <si>
    <r>
      <t xml:space="preserve">8/2 红枫万豪晚餐
</t>
    </r>
    <r>
      <rPr>
        <b/>
        <sz val="9"/>
        <rFont val="微软雅黑"/>
        <family val="2"/>
        <charset val="134"/>
      </rPr>
      <t>意大利餐厅 套餐</t>
    </r>
    <phoneticPr fontId="10" type="noConversion"/>
  </si>
  <si>
    <t>场地租赁-朱家角中信泰富
8月3日中午12：00-14：00
8月4日中午12：00-14：00</t>
    <phoneticPr fontId="10" type="noConversion"/>
  </si>
  <si>
    <t>场地租赁-金鸡湖大酒店
8月5日中午14：00-17：00</t>
    <phoneticPr fontId="10" type="noConversion"/>
  </si>
  <si>
    <t>场地租赁-苏州W QA场地（多功能厅）
Site lease</t>
    <phoneticPr fontId="10" type="noConversion"/>
  </si>
  <si>
    <t>媒体接机
机场-红枫万豪
Shuttle bus</t>
    <phoneticPr fontId="10" type="noConversion"/>
  </si>
  <si>
    <t>媒体送机
红枫万豪-机场
Shuttle bus</t>
    <phoneticPr fontId="10" type="noConversion"/>
  </si>
  <si>
    <r>
      <rPr>
        <b/>
        <sz val="9"/>
        <rFont val="微软雅黑"/>
        <family val="2"/>
        <charset val="134"/>
      </rPr>
      <t xml:space="preserve">8月3日
</t>
    </r>
    <r>
      <rPr>
        <b/>
        <sz val="9"/>
        <color rgb="FFFF0000"/>
        <rFont val="微软雅黑"/>
        <family val="2"/>
        <charset val="134"/>
      </rPr>
      <t>第一批媒体</t>
    </r>
    <r>
      <rPr>
        <sz val="9"/>
        <rFont val="微软雅黑"/>
        <family val="2"/>
        <charset val="134"/>
      </rPr>
      <t xml:space="preserve">
</t>
    </r>
    <r>
      <rPr>
        <b/>
        <sz val="9"/>
        <rFont val="微软雅黑"/>
        <family val="2"/>
        <charset val="134"/>
      </rPr>
      <t>朱家角中信泰富 午餐围餐</t>
    </r>
    <r>
      <rPr>
        <sz val="9"/>
        <rFont val="微软雅黑"/>
        <family val="2"/>
        <charset val="134"/>
      </rPr>
      <t xml:space="preserve">
</t>
    </r>
    <r>
      <rPr>
        <b/>
        <sz val="9"/>
        <rFont val="微软雅黑"/>
        <family val="2"/>
        <charset val="134"/>
      </rPr>
      <t>需均含软饮畅饮</t>
    </r>
    <phoneticPr fontId="10" type="noConversion"/>
  </si>
  <si>
    <r>
      <t xml:space="preserve">8/3 
</t>
    </r>
    <r>
      <rPr>
        <b/>
        <sz val="9"/>
        <color rgb="FF00B050"/>
        <rFont val="微软雅黑"/>
        <family val="2"/>
        <charset val="134"/>
      </rPr>
      <t>第二批媒体-</t>
    </r>
    <r>
      <rPr>
        <sz val="9"/>
        <rFont val="微软雅黑"/>
        <family val="2"/>
        <charset val="134"/>
      </rPr>
      <t xml:space="preserve">
红枫万豪晚餐
</t>
    </r>
    <r>
      <rPr>
        <b/>
        <sz val="9"/>
        <rFont val="微软雅黑"/>
        <family val="2"/>
        <charset val="134"/>
      </rPr>
      <t>意大利餐厅 套餐</t>
    </r>
    <phoneticPr fontId="10" type="noConversion"/>
  </si>
  <si>
    <r>
      <rPr>
        <b/>
        <sz val="9"/>
        <rFont val="微软雅黑"/>
        <family val="2"/>
        <charset val="134"/>
      </rPr>
      <t xml:space="preserve">8/4
</t>
    </r>
    <r>
      <rPr>
        <b/>
        <sz val="9"/>
        <color rgb="FF00B050"/>
        <rFont val="微软雅黑"/>
        <family val="2"/>
        <charset val="134"/>
      </rPr>
      <t>第二批媒体-</t>
    </r>
    <r>
      <rPr>
        <sz val="9"/>
        <rFont val="微软雅黑"/>
        <family val="2"/>
        <charset val="134"/>
      </rPr>
      <t xml:space="preserve">
</t>
    </r>
    <r>
      <rPr>
        <b/>
        <sz val="9"/>
        <rFont val="微软雅黑"/>
        <family val="2"/>
        <charset val="134"/>
      </rPr>
      <t>朱家角中信泰富 午餐围餐</t>
    </r>
    <r>
      <rPr>
        <sz val="9"/>
        <rFont val="微软雅黑"/>
        <family val="2"/>
        <charset val="134"/>
      </rPr>
      <t xml:space="preserve">
需均含软饮畅饮</t>
    </r>
    <phoneticPr fontId="10" type="noConversion"/>
  </si>
  <si>
    <r>
      <t xml:space="preserve">8/4
</t>
    </r>
    <r>
      <rPr>
        <b/>
        <sz val="9"/>
        <color rgb="FF00B050"/>
        <rFont val="微软雅黑"/>
        <family val="2"/>
        <charset val="134"/>
      </rPr>
      <t>第二批媒体-</t>
    </r>
    <r>
      <rPr>
        <b/>
        <sz val="9"/>
        <rFont val="微软雅黑"/>
        <family val="2"/>
        <charset val="134"/>
      </rPr>
      <t xml:space="preserve">
红枫万豪附近晚餐自选</t>
    </r>
    <phoneticPr fontId="10" type="noConversion"/>
  </si>
  <si>
    <r>
      <t xml:space="preserve">8/4
</t>
    </r>
    <r>
      <rPr>
        <b/>
        <sz val="9"/>
        <color rgb="FF002060"/>
        <rFont val="微软雅黑"/>
        <family val="2"/>
        <charset val="134"/>
      </rPr>
      <t>第三批媒体</t>
    </r>
    <r>
      <rPr>
        <sz val="9"/>
        <rFont val="微软雅黑"/>
        <family val="2"/>
        <charset val="134"/>
      </rPr>
      <t xml:space="preserve">
 红枫万豪晚餐
</t>
    </r>
    <r>
      <rPr>
        <b/>
        <sz val="9"/>
        <rFont val="微软雅黑"/>
        <family val="2"/>
        <charset val="134"/>
      </rPr>
      <t>意大利餐厅 套餐</t>
    </r>
    <phoneticPr fontId="10" type="noConversion"/>
  </si>
  <si>
    <r>
      <t xml:space="preserve">8/5
</t>
    </r>
    <r>
      <rPr>
        <b/>
        <sz val="9"/>
        <color rgb="FF002060"/>
        <rFont val="微软雅黑"/>
        <family val="2"/>
        <charset val="134"/>
      </rPr>
      <t>第三批媒体</t>
    </r>
    <r>
      <rPr>
        <sz val="9"/>
        <rFont val="微软雅黑"/>
        <family val="2"/>
        <charset val="134"/>
      </rPr>
      <t xml:space="preserve">
 西塘良壤酒店中餐 位餐</t>
    </r>
    <phoneticPr fontId="10" type="noConversion"/>
  </si>
  <si>
    <r>
      <t xml:space="preserve">8/5
</t>
    </r>
    <r>
      <rPr>
        <b/>
        <sz val="9"/>
        <color rgb="FF002060"/>
        <rFont val="微软雅黑"/>
        <family val="2"/>
        <charset val="134"/>
      </rPr>
      <t>第三批媒体-</t>
    </r>
    <r>
      <rPr>
        <b/>
        <sz val="9"/>
        <rFont val="微软雅黑"/>
        <family val="2"/>
        <charset val="134"/>
      </rPr>
      <t xml:space="preserve">
苏州W酒店附近自选</t>
    </r>
    <phoneticPr fontId="10" type="noConversion"/>
  </si>
  <si>
    <r>
      <t xml:space="preserve">8/3 
</t>
    </r>
    <r>
      <rPr>
        <b/>
        <sz val="9"/>
        <color rgb="FFFF0000"/>
        <rFont val="微软雅黑"/>
        <family val="2"/>
        <charset val="134"/>
      </rPr>
      <t>第一批媒体-</t>
    </r>
    <r>
      <rPr>
        <b/>
        <sz val="9"/>
        <rFont val="微软雅黑"/>
        <family val="2"/>
        <charset val="134"/>
      </rPr>
      <t xml:space="preserve">
红枫万豪附近晚餐自选</t>
    </r>
    <phoneticPr fontId="10" type="noConversion"/>
  </si>
  <si>
    <r>
      <rPr>
        <b/>
        <sz val="9"/>
        <rFont val="微软雅黑"/>
        <family val="2"/>
        <charset val="134"/>
      </rPr>
      <t>含旅行社全部人员住宿、通讯、餐费、接送机、交通等全部费用，不得额外增加</t>
    </r>
    <r>
      <rPr>
        <sz val="9"/>
        <rFont val="微软雅黑"/>
        <family val="2"/>
        <charset val="134"/>
      </rPr>
      <t xml:space="preserve">
Accommodation including all personnel of travel agency is not allowed to increase</t>
    </r>
    <phoneticPr fontId="10" type="noConversion"/>
  </si>
  <si>
    <t>媒体相关
Media Related
 18位媒体与14位媒体组相关人员陪同
18 media and 2 media team member</t>
    <phoneticPr fontId="10" type="noConversion"/>
  </si>
  <si>
    <t>媒体相关
Media Related
 18位媒体与14位媒体组相关人员陪同
18 media and 14media team member</t>
    <phoneticPr fontId="10" type="noConversion"/>
  </si>
  <si>
    <t>媒体相关
Media Related
 18位媒体与14位媒体组相关人员陪同
18 media and14media team member</t>
    <phoneticPr fontId="10" type="noConversion"/>
  </si>
  <si>
    <t>媒体大巴</t>
    <phoneticPr fontId="10" type="noConversion"/>
  </si>
  <si>
    <t>35座</t>
    <phoneticPr fontId="10" type="noConversion"/>
  </si>
  <si>
    <t>备用金</t>
    <phoneticPr fontId="10" type="noConversion"/>
  </si>
  <si>
    <t>中国康辉旅游集团有限公司</t>
    <phoneticPr fontId="10" type="noConversion"/>
  </si>
  <si>
    <t>凯迪拉克风范科技体验之旅</t>
    <phoneticPr fontId="10" type="noConversion"/>
  </si>
  <si>
    <t xml:space="preserve">
媒体相关
Media Related
18位媒体与7位公关公司相关人员陪同
18 media and 10 media team member</t>
    <phoneticPr fontId="10" type="noConversion"/>
  </si>
  <si>
    <t xml:space="preserve">
媒体相关
Media Related
18位媒体与12位公关公司相关人员陪同
18 media and 10 media team member</t>
    <phoneticPr fontId="10" type="noConversion"/>
  </si>
  <si>
    <t xml:space="preserve">
媒体相关
Media Related
18位媒体与12位公关公司相关人员陪同
18 media and 12media team member</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</si>
</sst>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 #,##0.00_ ;_ * \-#,##0.00_ ;_ * &quot;-&quot;??_ ;_ @_ "/>
    <numFmt numFmtId="176" formatCode="_(* #,##0.00_);_(* \(#,##0.00\);_(* &quot;-&quot;??_);_(@_)"/>
    <numFmt numFmtId="177" formatCode="_ &quot;￥&quot;* #,##0.00_ ;_ &quot;￥&quot;* \-#,##0.00_ ;_ &quot;￥&quot;* &quot;-&quot;??_ ;_ @_ "/>
    <numFmt numFmtId="178" formatCode="#,##0_ "/>
    <numFmt numFmtId="179" formatCode="[$￥-804]#,##0;[Red][$￥-804]#,##0"/>
    <numFmt numFmtId="180" formatCode="0_);[Red]\(0\)"/>
    <numFmt numFmtId="181" formatCode="#,##0;[Red]#,##0"/>
    <numFmt numFmtId="182" formatCode="\¥#,##0.00_);[Red]\(\¥#,##0.00\)"/>
    <numFmt numFmtId="183" formatCode="[$¥-804]#,##0.00"/>
    <numFmt numFmtId="184" formatCode="#,##0.00\ &quot;€&quot;;[Red]\-#,##0.00\ &quot;€&quot;"/>
  </numFmts>
  <fonts count="71">
    <font>
      <sz val="12"/>
      <name val="宋体"/>
      <charset val="134"/>
    </font>
    <font>
      <sz val="11"/>
      <color theme="1"/>
      <name val="宋体"/>
      <family val="2"/>
      <scheme val="minor"/>
    </font>
    <font>
      <sz val="11"/>
      <color theme="1"/>
      <name val="宋体"/>
      <family val="2"/>
      <scheme val="minor"/>
    </font>
    <font>
      <sz val="9"/>
      <name val="微软雅黑"/>
      <family val="2"/>
      <charset val="134"/>
    </font>
    <font>
      <sz val="9"/>
      <name val="Arial"/>
      <family val="2"/>
    </font>
    <font>
      <b/>
      <sz val="9"/>
      <name val="微软雅黑"/>
      <family val="2"/>
      <charset val="134"/>
    </font>
    <font>
      <b/>
      <sz val="11"/>
      <name val="微软雅黑"/>
      <family val="2"/>
      <charset val="134"/>
    </font>
    <font>
      <sz val="9"/>
      <color indexed="10"/>
      <name val="微软雅黑"/>
      <family val="2"/>
      <charset val="134"/>
    </font>
    <font>
      <sz val="9"/>
      <color indexed="8"/>
      <name val="微软雅黑"/>
      <family val="2"/>
      <charset val="134"/>
    </font>
    <font>
      <b/>
      <sz val="9"/>
      <name val="Arial"/>
      <family val="2"/>
    </font>
    <font>
      <sz val="9"/>
      <name val="宋体"/>
      <family val="3"/>
      <charset val="134"/>
    </font>
    <font>
      <b/>
      <sz val="9"/>
      <color indexed="9"/>
      <name val="Arial"/>
      <family val="2"/>
    </font>
    <font>
      <b/>
      <sz val="9"/>
      <color indexed="9"/>
      <name val="宋体"/>
      <family val="3"/>
      <charset val="134"/>
    </font>
    <font>
      <sz val="12"/>
      <name val="Arial"/>
      <family val="2"/>
    </font>
    <font>
      <sz val="10"/>
      <name val="微软雅黑"/>
      <family val="2"/>
      <charset val="134"/>
    </font>
    <font>
      <b/>
      <sz val="9"/>
      <color theme="0"/>
      <name val="微软雅黑"/>
      <family val="2"/>
      <charset val="134"/>
    </font>
    <font>
      <sz val="9"/>
      <color theme="0"/>
      <name val="微软雅黑"/>
      <family val="2"/>
      <charset val="134"/>
    </font>
    <font>
      <b/>
      <sz val="16"/>
      <name val="微软雅黑"/>
      <family val="2"/>
      <charset val="134"/>
    </font>
    <font>
      <b/>
      <sz val="12"/>
      <name val="宋体"/>
      <family val="3"/>
      <charset val="134"/>
    </font>
    <font>
      <sz val="11"/>
      <color theme="1"/>
      <name val="宋体"/>
      <family val="3"/>
      <charset val="134"/>
      <scheme val="minor"/>
    </font>
    <font>
      <sz val="11"/>
      <color theme="0"/>
      <name val="宋体"/>
      <family val="3"/>
      <charset val="134"/>
      <scheme val="minor"/>
    </font>
    <font>
      <sz val="11"/>
      <color indexed="8"/>
      <name val="宋体"/>
      <family val="3"/>
      <charset val="134"/>
    </font>
    <font>
      <sz val="10"/>
      <name val="Arial"/>
      <family val="2"/>
    </font>
    <font>
      <sz val="11"/>
      <color indexed="17"/>
      <name val="宋体"/>
      <family val="3"/>
      <charset val="134"/>
    </font>
    <font>
      <b/>
      <sz val="11"/>
      <color indexed="52"/>
      <name val="宋体"/>
      <family val="3"/>
      <charset val="134"/>
    </font>
    <font>
      <sz val="11"/>
      <color indexed="9"/>
      <name val="宋体"/>
      <family val="3"/>
      <charset val="134"/>
    </font>
    <font>
      <i/>
      <sz val="11"/>
      <color indexed="23"/>
      <name val="宋体"/>
      <family val="3"/>
      <charset val="134"/>
    </font>
    <font>
      <sz val="10"/>
      <name val="宋体"/>
      <family val="3"/>
      <charset val="134"/>
    </font>
    <font>
      <b/>
      <sz val="11"/>
      <color indexed="9"/>
      <name val="宋体"/>
      <family val="3"/>
      <charset val="134"/>
    </font>
    <font>
      <b/>
      <sz val="18"/>
      <color indexed="56"/>
      <name val="宋体"/>
      <family val="3"/>
      <charset val="134"/>
    </font>
    <font>
      <sz val="11"/>
      <color indexed="20"/>
      <name val="宋体"/>
      <family val="3"/>
      <charset val="134"/>
    </font>
    <font>
      <sz val="12"/>
      <name val="Times New Roman"/>
      <family val="1"/>
    </font>
    <font>
      <b/>
      <sz val="15"/>
      <color indexed="56"/>
      <name val="宋体"/>
      <family val="3"/>
      <charset val="134"/>
    </font>
    <font>
      <sz val="11"/>
      <color indexed="62"/>
      <name val="宋体"/>
      <family val="3"/>
      <charset val="134"/>
    </font>
    <font>
      <b/>
      <sz val="11"/>
      <color indexed="63"/>
      <name val="宋体"/>
      <family val="3"/>
      <charset val="134"/>
    </font>
    <font>
      <b/>
      <sz val="11"/>
      <color indexed="8"/>
      <name val="宋体"/>
      <family val="3"/>
      <charset val="134"/>
    </font>
    <font>
      <b/>
      <sz val="13"/>
      <color indexed="56"/>
      <name val="宋体"/>
      <family val="3"/>
      <charset val="134"/>
    </font>
    <font>
      <sz val="11"/>
      <color indexed="10"/>
      <name val="宋体"/>
      <family val="3"/>
      <charset val="134"/>
    </font>
    <font>
      <b/>
      <sz val="11"/>
      <color indexed="56"/>
      <name val="宋体"/>
      <family val="3"/>
      <charset val="134"/>
    </font>
    <font>
      <sz val="11"/>
      <name val="明朝"/>
      <charset val="134"/>
    </font>
    <font>
      <sz val="11"/>
      <color indexed="52"/>
      <name val="宋体"/>
      <family val="3"/>
      <charset val="134"/>
    </font>
    <font>
      <sz val="11"/>
      <color indexed="60"/>
      <name val="宋体"/>
      <family val="3"/>
      <charset val="134"/>
    </font>
    <font>
      <sz val="10"/>
      <name val="Verdana"/>
      <family val="2"/>
    </font>
    <font>
      <b/>
      <sz val="9"/>
      <name val="宋体"/>
      <family val="3"/>
      <charset val="134"/>
    </font>
    <font>
      <sz val="12"/>
      <name val="宋体"/>
      <family val="3"/>
      <charset val="134"/>
    </font>
    <font>
      <sz val="9"/>
      <name val="宋体"/>
      <family val="3"/>
      <charset val="134"/>
    </font>
    <font>
      <sz val="9"/>
      <color rgb="FFFF0000"/>
      <name val="微软雅黑"/>
      <family val="2"/>
      <charset val="134"/>
    </font>
    <font>
      <sz val="12"/>
      <name val="微软雅黑"/>
      <family val="2"/>
      <charset val="134"/>
    </font>
    <font>
      <sz val="21"/>
      <name val="微软雅黑"/>
      <family val="2"/>
      <charset val="134"/>
    </font>
    <font>
      <b/>
      <sz val="15"/>
      <color indexed="9"/>
      <name val="微软雅黑"/>
      <family val="2"/>
      <charset val="134"/>
    </font>
    <font>
      <b/>
      <sz val="12"/>
      <color theme="1"/>
      <name val="微软雅黑"/>
      <family val="2"/>
      <charset val="134"/>
    </font>
    <font>
      <sz val="16"/>
      <name val="微软雅黑"/>
      <family val="2"/>
      <charset val="134"/>
    </font>
    <font>
      <b/>
      <sz val="16"/>
      <color indexed="9"/>
      <name val="微软雅黑"/>
      <family val="2"/>
      <charset val="134"/>
    </font>
    <font>
      <sz val="9"/>
      <name val="宋体"/>
      <family val="3"/>
      <charset val="134"/>
      <scheme val="minor"/>
    </font>
    <font>
      <b/>
      <sz val="12"/>
      <name val="微软雅黑"/>
      <family val="2"/>
      <charset val="134"/>
    </font>
    <font>
      <sz val="10"/>
      <color theme="1"/>
      <name val="微软雅黑"/>
      <family val="2"/>
      <charset val="134"/>
    </font>
    <font>
      <sz val="10"/>
      <color indexed="8"/>
      <name val="微软雅黑"/>
      <family val="2"/>
      <charset val="134"/>
    </font>
    <font>
      <sz val="10"/>
      <color theme="1"/>
      <name val="宋体"/>
      <family val="3"/>
      <charset val="134"/>
    </font>
    <font>
      <sz val="12"/>
      <color indexed="8"/>
      <name val="微软雅黑"/>
      <family val="2"/>
      <charset val="134"/>
    </font>
    <font>
      <b/>
      <sz val="12"/>
      <color indexed="8"/>
      <name val="微软雅黑"/>
      <family val="2"/>
      <charset val="134"/>
    </font>
    <font>
      <b/>
      <sz val="10"/>
      <name val="微软雅黑"/>
      <family val="2"/>
      <charset val="134"/>
    </font>
    <font>
      <b/>
      <sz val="10"/>
      <color indexed="8"/>
      <name val="微软雅黑"/>
      <family val="2"/>
      <charset val="134"/>
    </font>
    <font>
      <b/>
      <sz val="10"/>
      <color indexed="9"/>
      <name val="微软雅黑"/>
      <family val="2"/>
      <charset val="134"/>
    </font>
    <font>
      <sz val="8"/>
      <name val="微软雅黑"/>
      <family val="2"/>
      <charset val="134"/>
    </font>
    <font>
      <u/>
      <sz val="12"/>
      <color theme="10"/>
      <name val="宋体"/>
      <family val="3"/>
      <charset val="134"/>
    </font>
    <font>
      <u/>
      <sz val="12"/>
      <color theme="11"/>
      <name val="宋体"/>
      <family val="3"/>
      <charset val="134"/>
    </font>
    <font>
      <sz val="12"/>
      <name val="宋体"/>
      <family val="3"/>
      <charset val="134"/>
    </font>
    <font>
      <b/>
      <sz val="10"/>
      <color rgb="FFFF0000"/>
      <name val="微软雅黑"/>
      <family val="2"/>
      <charset val="134"/>
    </font>
    <font>
      <b/>
      <sz val="9"/>
      <color rgb="FFFF0000"/>
      <name val="微软雅黑"/>
      <family val="2"/>
      <charset val="134"/>
    </font>
    <font>
      <b/>
      <sz val="9"/>
      <color rgb="FF00B050"/>
      <name val="微软雅黑"/>
      <family val="2"/>
      <charset val="134"/>
    </font>
    <font>
      <b/>
      <sz val="9"/>
      <color rgb="FF002060"/>
      <name val="微软雅黑"/>
      <family val="2"/>
      <charset val="134"/>
    </font>
  </fonts>
  <fills count="4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22"/>
        <bgColor indexed="64"/>
      </patternFill>
    </fill>
    <fill>
      <patternFill patternType="solid">
        <fgColor indexed="55"/>
        <bgColor indexed="64"/>
      </patternFill>
    </fill>
    <fill>
      <patternFill patternType="solid">
        <fgColor indexed="47"/>
        <bgColor indexed="64"/>
      </patternFill>
    </fill>
    <fill>
      <patternFill patternType="solid">
        <fgColor indexed="10"/>
        <bgColor indexed="64"/>
      </patternFill>
    </fill>
    <fill>
      <patternFill patternType="solid">
        <fgColor indexed="63"/>
        <bgColor indexed="64"/>
      </patternFill>
    </fill>
    <fill>
      <patternFill patternType="solid">
        <fgColor indexed="8"/>
        <bgColor indexed="64"/>
      </patternFill>
    </fill>
    <fill>
      <patternFill patternType="solid">
        <fgColor rgb="FFFFCC99"/>
        <bgColor indexed="64"/>
      </patternFill>
    </fill>
    <fill>
      <patternFill patternType="solid">
        <fgColor theme="1"/>
        <bgColor indexed="64"/>
      </patternFill>
    </fill>
    <fill>
      <patternFill patternType="solid">
        <fgColor theme="1" tint="0.499984740745262"/>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theme="5" tint="0.39994506668294322"/>
        <bgColor indexed="64"/>
      </patternFill>
    </fill>
    <fill>
      <patternFill patternType="solid">
        <fgColor theme="8" tint="0.79995117038483843"/>
        <bgColor indexed="64"/>
      </patternFill>
    </fill>
    <fill>
      <patternFill patternType="solid">
        <fgColor indexed="46"/>
        <bgColor indexed="64"/>
      </patternFill>
    </fill>
    <fill>
      <patternFill patternType="solid">
        <fgColor theme="8"/>
        <bgColor indexed="64"/>
      </patternFill>
    </fill>
    <fill>
      <patternFill patternType="solid">
        <fgColor theme="4"/>
        <bgColor indexed="64"/>
      </patternFill>
    </fill>
    <fill>
      <patternFill patternType="solid">
        <fgColor indexed="42"/>
        <bgColor indexed="64"/>
      </patternFill>
    </fill>
    <fill>
      <patternFill patternType="solid">
        <fgColor indexed="11"/>
        <bgColor indexed="64"/>
      </patternFill>
    </fill>
    <fill>
      <patternFill patternType="solid">
        <fgColor indexed="62"/>
        <bgColor indexed="64"/>
      </patternFill>
    </fill>
    <fill>
      <patternFill patternType="solid">
        <fgColor indexed="31"/>
        <bgColor indexed="64"/>
      </patternFill>
    </fill>
    <fill>
      <patternFill patternType="solid">
        <fgColor indexed="20"/>
        <bgColor indexed="64"/>
      </patternFill>
    </fill>
    <fill>
      <patternFill patternType="solid">
        <fgColor indexed="45"/>
        <bgColor indexed="64"/>
      </patternFill>
    </fill>
    <fill>
      <patternFill patternType="solid">
        <fgColor indexed="44"/>
        <bgColor indexed="64"/>
      </patternFill>
    </fill>
    <fill>
      <patternFill patternType="solid">
        <fgColor indexed="26"/>
        <bgColor indexed="64"/>
      </patternFill>
    </fill>
    <fill>
      <patternFill patternType="solid">
        <fgColor indexed="49"/>
        <bgColor indexed="64"/>
      </patternFill>
    </fill>
    <fill>
      <patternFill patternType="solid">
        <fgColor indexed="29"/>
        <bgColor indexed="64"/>
      </patternFill>
    </fill>
    <fill>
      <patternFill patternType="solid">
        <fgColor indexed="52"/>
        <bgColor indexed="64"/>
      </patternFill>
    </fill>
    <fill>
      <patternFill patternType="solid">
        <fgColor indexed="57"/>
        <bgColor indexed="64"/>
      </patternFill>
    </fill>
    <fill>
      <patternFill patternType="solid">
        <fgColor indexed="51"/>
        <bgColor indexed="64"/>
      </patternFill>
    </fill>
    <fill>
      <patternFill patternType="solid">
        <fgColor indexed="43"/>
        <bgColor indexed="64"/>
      </patternFill>
    </fill>
    <fill>
      <patternFill patternType="solid">
        <fgColor indexed="53"/>
        <bgColor indexed="64"/>
      </patternFill>
    </fill>
    <fill>
      <patternFill patternType="solid">
        <fgColor indexed="30"/>
        <bgColor indexed="64"/>
      </patternFill>
    </fill>
    <fill>
      <patternFill patternType="solid">
        <fgColor indexed="27"/>
        <bgColor indexed="64"/>
      </patternFill>
    </fill>
    <fill>
      <patternFill patternType="solid">
        <fgColor theme="0" tint="-0.499984740745262"/>
        <bgColor indexed="64"/>
      </patternFill>
    </fill>
    <fill>
      <patternFill patternType="solid">
        <fgColor indexed="18"/>
        <bgColor indexed="64"/>
      </patternFill>
    </fill>
    <fill>
      <patternFill patternType="solid">
        <fgColor rgb="FF808080"/>
        <bgColor indexed="64"/>
      </patternFill>
    </fill>
    <fill>
      <patternFill patternType="solid">
        <fgColor theme="0" tint="-4.9989318521683403E-2"/>
        <bgColor indexed="64"/>
      </patternFill>
    </fill>
    <fill>
      <patternFill patternType="solid">
        <fgColor theme="0" tint="-0.14999847407452621"/>
        <bgColor indexed="64"/>
      </patternFill>
    </fill>
  </fills>
  <borders count="6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hair">
        <color auto="1"/>
      </top>
      <bottom style="hair">
        <color auto="1"/>
      </bottom>
      <diagonal/>
    </border>
    <border>
      <left/>
      <right/>
      <top style="hair">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thin">
        <color auto="1"/>
      </left>
      <right/>
      <top style="hair">
        <color auto="1"/>
      </top>
      <bottom style="hair">
        <color auto="1"/>
      </bottom>
      <diagonal/>
    </border>
    <border>
      <left/>
      <right style="hair">
        <color auto="1"/>
      </right>
      <top style="hair">
        <color auto="1"/>
      </top>
      <bottom style="hair">
        <color auto="1"/>
      </bottom>
      <diagonal/>
    </border>
    <border>
      <left/>
      <right style="hair">
        <color auto="1"/>
      </right>
      <top style="thin">
        <color auto="1"/>
      </top>
      <bottom style="hair">
        <color auto="1"/>
      </bottom>
      <diagonal/>
    </border>
    <border>
      <left style="hair">
        <color auto="1"/>
      </left>
      <right/>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thin">
        <color auto="1"/>
      </left>
      <right/>
      <top style="hair">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style="thin">
        <color auto="1"/>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auto="1"/>
      </left>
      <right style="thin">
        <color auto="1"/>
      </right>
      <top style="thin">
        <color auto="1"/>
      </top>
      <bottom style="thin">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right style="thin">
        <color auto="1"/>
      </right>
      <top style="hair">
        <color auto="1"/>
      </top>
      <bottom style="hair">
        <color auto="1"/>
      </bottom>
      <diagonal/>
    </border>
    <border>
      <left style="thin">
        <color auto="1"/>
      </left>
      <right style="hair">
        <color auto="1"/>
      </right>
      <top style="hair">
        <color auto="1"/>
      </top>
      <bottom/>
      <diagonal/>
    </border>
    <border>
      <left style="hair">
        <color auto="1"/>
      </left>
      <right/>
      <top style="hair">
        <color auto="1"/>
      </top>
      <bottom/>
      <diagonal/>
    </border>
    <border>
      <left/>
      <right style="thin">
        <color auto="1"/>
      </right>
      <top style="hair">
        <color auto="1"/>
      </top>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thin">
        <color auto="1"/>
      </right>
      <top/>
      <bottom/>
      <diagonal/>
    </border>
    <border>
      <left/>
      <right/>
      <top style="hair">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84">
    <xf numFmtId="0" fontId="0" fillId="0" borderId="0">
      <alignment vertical="center"/>
    </xf>
    <xf numFmtId="0" fontId="21" fillId="17" borderId="0" applyNumberFormat="0" applyBorder="0" applyProtection="0">
      <alignment vertical="center"/>
    </xf>
    <xf numFmtId="0" fontId="20" fillId="15" borderId="0" applyNumberFormat="0" applyBorder="0" applyAlignment="0" applyProtection="0">
      <alignment vertical="center"/>
    </xf>
    <xf numFmtId="0" fontId="22" fillId="0" borderId="0" applyNumberFormat="0" applyBorder="0" applyAlignment="0" applyProtection="0">
      <alignment vertical="center"/>
    </xf>
    <xf numFmtId="0" fontId="31" fillId="0" borderId="0" applyNumberFormat="0" applyBorder="0" applyAlignment="0" applyProtection="0">
      <alignment vertical="center"/>
    </xf>
    <xf numFmtId="0" fontId="33" fillId="6" borderId="30" applyNumberFormat="0" applyProtection="0">
      <alignment vertical="center"/>
    </xf>
    <xf numFmtId="0" fontId="38" fillId="0" borderId="37" applyNumberFormat="0" applyProtection="0">
      <alignment vertical="center"/>
    </xf>
    <xf numFmtId="0" fontId="19" fillId="16" borderId="0" applyNumberFormat="0" applyBorder="0" applyAlignment="0" applyProtection="0">
      <alignment vertical="center"/>
    </xf>
    <xf numFmtId="0" fontId="20" fillId="19" borderId="0" applyNumberFormat="0" applyBorder="0" applyAlignment="0" applyProtection="0">
      <alignment vertical="center"/>
    </xf>
    <xf numFmtId="0" fontId="21" fillId="25" borderId="0" applyNumberFormat="0" applyBorder="0" applyProtection="0">
      <alignment vertical="center"/>
    </xf>
    <xf numFmtId="0" fontId="21" fillId="20" borderId="0" applyNumberFormat="0" applyBorder="0" applyProtection="0">
      <alignment vertical="center"/>
    </xf>
    <xf numFmtId="0" fontId="21" fillId="36" borderId="0" applyNumberFormat="0" applyBorder="0" applyProtection="0">
      <alignment vertical="center"/>
    </xf>
    <xf numFmtId="0" fontId="20" fillId="18" borderId="0" applyNumberFormat="0" applyBorder="0" applyAlignment="0" applyProtection="0">
      <alignment vertical="center"/>
    </xf>
    <xf numFmtId="0" fontId="21" fillId="6" borderId="0" applyNumberFormat="0" applyBorder="0" applyProtection="0">
      <alignment vertical="center"/>
    </xf>
    <xf numFmtId="0" fontId="21" fillId="21" borderId="0" applyNumberFormat="0" applyBorder="0" applyProtection="0">
      <alignment vertical="center"/>
    </xf>
    <xf numFmtId="0" fontId="4" fillId="0" borderId="0"/>
    <xf numFmtId="0" fontId="44" fillId="0" borderId="0"/>
    <xf numFmtId="0" fontId="21" fillId="23" borderId="0" applyNumberFormat="0" applyBorder="0" applyProtection="0">
      <alignment vertical="center"/>
    </xf>
    <xf numFmtId="0" fontId="21" fillId="26" borderId="0" applyNumberFormat="0" applyBorder="0" applyProtection="0">
      <alignment vertical="center"/>
    </xf>
    <xf numFmtId="0" fontId="21" fillId="29" borderId="0" applyNumberFormat="0" applyBorder="0" applyProtection="0">
      <alignment vertical="center"/>
    </xf>
    <xf numFmtId="0" fontId="21" fillId="17" borderId="0" applyNumberFormat="0" applyBorder="0" applyProtection="0">
      <alignment vertical="center"/>
    </xf>
    <xf numFmtId="0" fontId="21" fillId="26" borderId="0" applyNumberFormat="0" applyBorder="0" applyProtection="0">
      <alignment vertical="center"/>
    </xf>
    <xf numFmtId="0" fontId="21" fillId="32" borderId="0" applyNumberFormat="0" applyBorder="0" applyProtection="0">
      <alignment vertical="center"/>
    </xf>
    <xf numFmtId="0" fontId="25" fillId="35" borderId="0" applyNumberFormat="0" applyBorder="0" applyProtection="0">
      <alignment vertical="center"/>
    </xf>
    <xf numFmtId="0" fontId="25" fillId="29" borderId="0" applyNumberFormat="0" applyBorder="0" applyProtection="0">
      <alignment vertical="center"/>
    </xf>
    <xf numFmtId="0" fontId="25" fillId="21" borderId="0" applyNumberFormat="0" applyBorder="0" applyProtection="0">
      <alignment vertical="center"/>
    </xf>
    <xf numFmtId="0" fontId="25" fillId="24" borderId="0" applyNumberFormat="0" applyBorder="0" applyProtection="0">
      <alignment vertical="center"/>
    </xf>
    <xf numFmtId="0" fontId="25" fillId="28" borderId="0" applyNumberFormat="0" applyBorder="0" applyProtection="0">
      <alignment vertical="center"/>
    </xf>
    <xf numFmtId="0" fontId="25" fillId="30" borderId="0" applyNumberFormat="0" applyBorder="0" applyProtection="0">
      <alignment vertical="center"/>
    </xf>
    <xf numFmtId="0" fontId="30" fillId="25" borderId="0" applyNumberFormat="0" applyBorder="0" applyAlignment="0" applyProtection="0">
      <alignment vertical="center"/>
    </xf>
    <xf numFmtId="0" fontId="25" fillId="22" borderId="0" applyNumberFormat="0" applyBorder="0" applyProtection="0">
      <alignment vertical="center"/>
    </xf>
    <xf numFmtId="0" fontId="25" fillId="7" borderId="0" applyNumberFormat="0" applyBorder="0" applyProtection="0">
      <alignment vertical="center"/>
    </xf>
    <xf numFmtId="0" fontId="25" fillId="31" borderId="0" applyNumberFormat="0" applyBorder="0" applyProtection="0">
      <alignment vertical="center"/>
    </xf>
    <xf numFmtId="0" fontId="25" fillId="24" borderId="0" applyNumberFormat="0" applyBorder="0" applyProtection="0">
      <alignment vertical="center"/>
    </xf>
    <xf numFmtId="0" fontId="25" fillId="28" borderId="0" applyNumberFormat="0" applyBorder="0" applyProtection="0">
      <alignment vertical="center"/>
    </xf>
    <xf numFmtId="0" fontId="25" fillId="34" borderId="0" applyNumberFormat="0" applyBorder="0" applyProtection="0">
      <alignment vertical="center"/>
    </xf>
    <xf numFmtId="0" fontId="30" fillId="25" borderId="0" applyNumberFormat="0" applyBorder="0" applyProtection="0">
      <alignment vertical="center"/>
    </xf>
    <xf numFmtId="0" fontId="24" fillId="4" borderId="30" applyNumberFormat="0" applyProtection="0">
      <alignment vertical="center"/>
    </xf>
    <xf numFmtId="0" fontId="28" fillId="5" borderId="31" applyNumberFormat="0" applyProtection="0">
      <alignment vertical="center"/>
    </xf>
    <xf numFmtId="0" fontId="30" fillId="25" borderId="0" applyNumberFormat="0" applyBorder="0" applyAlignment="0" applyProtection="0">
      <alignment vertical="center"/>
    </xf>
    <xf numFmtId="177" fontId="44" fillId="0" borderId="0" applyFont="0" applyFill="0" applyBorder="0" applyAlignment="0" applyProtection="0"/>
    <xf numFmtId="0" fontId="26" fillId="0" borderId="0" applyNumberFormat="0" applyBorder="0" applyProtection="0">
      <alignment vertical="center"/>
    </xf>
    <xf numFmtId="0" fontId="23" fillId="20" borderId="0" applyNumberFormat="0" applyBorder="0" applyProtection="0">
      <alignment vertical="center"/>
    </xf>
    <xf numFmtId="0" fontId="32" fillId="0" borderId="33" applyNumberFormat="0" applyProtection="0">
      <alignment vertical="center"/>
    </xf>
    <xf numFmtId="0" fontId="36" fillId="0" borderId="36" applyNumberFormat="0" applyProtection="0">
      <alignment vertical="center"/>
    </xf>
    <xf numFmtId="0" fontId="38" fillId="0" borderId="0" applyNumberFormat="0" applyBorder="0" applyProtection="0">
      <alignment vertical="center"/>
    </xf>
    <xf numFmtId="0" fontId="40" fillId="0" borderId="38" applyNumberFormat="0" applyProtection="0">
      <alignment vertical="center"/>
    </xf>
    <xf numFmtId="0" fontId="41" fillId="33" borderId="0" applyNumberFormat="0" applyBorder="0" applyProtection="0">
      <alignment vertical="center"/>
    </xf>
    <xf numFmtId="0" fontId="42" fillId="0" borderId="0"/>
    <xf numFmtId="0" fontId="44" fillId="0" borderId="0">
      <alignment vertical="center"/>
    </xf>
    <xf numFmtId="179" fontId="27" fillId="0" borderId="0"/>
    <xf numFmtId="0" fontId="44" fillId="27" borderId="32" applyNumberFormat="0" applyProtection="0">
      <alignment vertical="center"/>
    </xf>
    <xf numFmtId="0" fontId="34" fillId="4" borderId="34" applyNumberFormat="0" applyProtection="0">
      <alignment vertical="center"/>
    </xf>
    <xf numFmtId="0" fontId="22" fillId="0" borderId="0"/>
    <xf numFmtId="0" fontId="44" fillId="0" borderId="0">
      <alignment vertical="center"/>
    </xf>
    <xf numFmtId="0" fontId="29" fillId="0" borderId="0" applyNumberFormat="0" applyBorder="0" applyProtection="0">
      <alignment vertical="center"/>
    </xf>
    <xf numFmtId="0" fontId="35" fillId="0" borderId="35" applyNumberFormat="0" applyProtection="0">
      <alignment vertical="center"/>
    </xf>
    <xf numFmtId="0" fontId="37" fillId="0" borderId="0" applyNumberFormat="0" applyBorder="0" applyProtection="0">
      <alignment vertical="center"/>
    </xf>
    <xf numFmtId="0" fontId="39" fillId="0" borderId="0"/>
    <xf numFmtId="0" fontId="44" fillId="0" borderId="0"/>
    <xf numFmtId="0" fontId="23" fillId="20" borderId="0" applyNumberFormat="0" applyBorder="0" applyAlignment="0" applyProtection="0">
      <alignment vertical="center"/>
    </xf>
    <xf numFmtId="0" fontId="23" fillId="20" borderId="0" applyNumberFormat="0" applyBorder="0" applyAlignment="0" applyProtection="0">
      <alignment vertical="center"/>
    </xf>
    <xf numFmtId="43" fontId="44" fillId="0" borderId="0" applyFont="0" applyFill="0" applyBorder="0" applyAlignment="0" applyProtection="0">
      <alignment vertical="center"/>
    </xf>
    <xf numFmtId="0" fontId="31" fillId="0" borderId="0" applyNumberFormat="0" applyBorder="0" applyAlignment="0" applyProtection="0">
      <alignment vertical="center"/>
    </xf>
    <xf numFmtId="0" fontId="31" fillId="0" borderId="0"/>
    <xf numFmtId="0" fontId="22" fillId="0" borderId="0" applyNumberFormat="0" applyBorder="0" applyAlignment="0" applyProtection="0">
      <alignment vertical="center"/>
    </xf>
    <xf numFmtId="0" fontId="2" fillId="0" borderId="0"/>
    <xf numFmtId="0" fontId="44" fillId="0" borderId="0"/>
    <xf numFmtId="0" fontId="42" fillId="0" borderId="0"/>
    <xf numFmtId="0" fontId="31" fillId="0" borderId="0"/>
    <xf numFmtId="0" fontId="22" fillId="0" borderId="0"/>
    <xf numFmtId="0" fontId="64"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5" fillId="0" borderId="0" applyNumberFormat="0" applyFill="0" applyBorder="0" applyAlignment="0" applyProtection="0">
      <alignment vertical="center"/>
    </xf>
    <xf numFmtId="176" fontId="66" fillId="0" borderId="0" applyFont="0" applyFill="0" applyBorder="0" applyAlignment="0" applyProtection="0">
      <alignment vertical="center"/>
    </xf>
  </cellStyleXfs>
  <cellXfs count="474">
    <xf numFmtId="0" fontId="0" fillId="0" borderId="0" xfId="0">
      <alignment vertical="center"/>
    </xf>
    <xf numFmtId="0" fontId="3" fillId="2" borderId="0" xfId="0" applyFont="1" applyFill="1" applyAlignment="1">
      <alignment horizontal="center" vertical="center"/>
    </xf>
    <xf numFmtId="0" fontId="3" fillId="0" borderId="0" xfId="0" applyFont="1" applyAlignment="1">
      <alignment horizontal="center" vertical="center"/>
    </xf>
    <xf numFmtId="0" fontId="4" fillId="2" borderId="0" xfId="0" applyFont="1" applyFill="1">
      <alignment vertical="center"/>
    </xf>
    <xf numFmtId="0" fontId="3" fillId="2" borderId="0" xfId="0" applyFont="1" applyFill="1">
      <alignment vertical="center"/>
    </xf>
    <xf numFmtId="0" fontId="3" fillId="2" borderId="0" xfId="0" applyFont="1" applyFill="1" applyAlignment="1">
      <alignment horizontal="left" vertical="center"/>
    </xf>
    <xf numFmtId="178" fontId="3" fillId="2" borderId="0" xfId="0" applyNumberFormat="1" applyFont="1" applyFill="1" applyAlignment="1">
      <alignment horizontal="center" vertical="center"/>
    </xf>
    <xf numFmtId="0" fontId="3" fillId="2" borderId="0" xfId="0" applyFont="1" applyFill="1" applyAlignment="1">
      <alignment vertical="center" wrapText="1"/>
    </xf>
    <xf numFmtId="14" fontId="3" fillId="2" borderId="0" xfId="0" applyNumberFormat="1" applyFont="1" applyFill="1" applyAlignment="1">
      <alignment horizontal="left" vertical="center"/>
    </xf>
    <xf numFmtId="0" fontId="5" fillId="2" borderId="1" xfId="0" applyFont="1" applyFill="1" applyBorder="1" applyAlignment="1">
      <alignment horizontal="center" vertical="center" wrapText="1"/>
    </xf>
    <xf numFmtId="178" fontId="5" fillId="2" borderId="1" xfId="0" applyNumberFormat="1" applyFont="1" applyFill="1" applyBorder="1" applyAlignment="1">
      <alignment horizontal="center" vertical="center"/>
    </xf>
    <xf numFmtId="0" fontId="3" fillId="2" borderId="1" xfId="0" applyFont="1" applyFill="1" applyBorder="1" applyAlignment="1">
      <alignment horizontal="center" vertical="center" wrapText="1"/>
    </xf>
    <xf numFmtId="0" fontId="6" fillId="4" borderId="1" xfId="0" applyFont="1" applyFill="1" applyBorder="1" applyAlignment="1">
      <alignment horizontal="left" vertical="center" wrapText="1"/>
    </xf>
    <xf numFmtId="0" fontId="3" fillId="5" borderId="1" xfId="0" applyFont="1" applyFill="1" applyBorder="1" applyAlignment="1">
      <alignment horizontal="center" vertical="center" wrapText="1"/>
    </xf>
    <xf numFmtId="14" fontId="3" fillId="0" borderId="1" xfId="0" applyNumberFormat="1" applyFont="1" applyBorder="1" applyAlignment="1">
      <alignment horizontal="left" vertical="center" wrapText="1"/>
    </xf>
    <xf numFmtId="178"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8"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178" fontId="7" fillId="0" borderId="1" xfId="0" applyNumberFormat="1" applyFont="1" applyBorder="1" applyAlignment="1">
      <alignment horizontal="center" vertical="center"/>
    </xf>
    <xf numFmtId="0" fontId="3" fillId="5" borderId="1" xfId="0" applyFont="1" applyFill="1" applyBorder="1" applyAlignment="1">
      <alignment horizontal="left" vertical="center" wrapText="1"/>
    </xf>
    <xf numFmtId="0" fontId="3" fillId="0" borderId="1" xfId="0" applyFont="1" applyBorder="1" applyAlignment="1">
      <alignment horizontal="left" vertical="center" wrapText="1" readingOrder="1"/>
    </xf>
    <xf numFmtId="178" fontId="3" fillId="0" borderId="9" xfId="0" applyNumberFormat="1" applyFont="1" applyBorder="1" applyAlignment="1">
      <alignment horizontal="center" vertical="center"/>
    </xf>
    <xf numFmtId="0" fontId="8" fillId="6" borderId="1" xfId="0" applyFont="1" applyFill="1" applyBorder="1" applyAlignment="1">
      <alignment horizontal="center" vertical="center"/>
    </xf>
    <xf numFmtId="178" fontId="8" fillId="6" borderId="1" xfId="0" applyNumberFormat="1" applyFont="1" applyFill="1" applyBorder="1" applyAlignment="1">
      <alignment horizontal="center" vertical="center"/>
    </xf>
    <xf numFmtId="178" fontId="9" fillId="7" borderId="1" xfId="0" applyNumberFormat="1" applyFont="1" applyFill="1" applyBorder="1" applyAlignment="1">
      <alignment horizontal="center" vertical="center"/>
    </xf>
    <xf numFmtId="0" fontId="4" fillId="0" borderId="0" xfId="15"/>
    <xf numFmtId="0" fontId="9" fillId="0" borderId="0" xfId="15" applyFont="1" applyAlignment="1">
      <alignment vertical="center"/>
    </xf>
    <xf numFmtId="0" fontId="4" fillId="0" borderId="0" xfId="15" applyAlignment="1">
      <alignment vertical="center"/>
    </xf>
    <xf numFmtId="40" fontId="4" fillId="0" borderId="0" xfId="15" applyNumberFormat="1" applyAlignment="1">
      <alignment horizontal="right" vertical="center"/>
    </xf>
    <xf numFmtId="0" fontId="4" fillId="0" borderId="0" xfId="15" applyAlignment="1">
      <alignment horizontal="center" vertical="center"/>
    </xf>
    <xf numFmtId="49" fontId="4" fillId="0" borderId="12" xfId="15" applyNumberFormat="1" applyBorder="1" applyAlignment="1">
      <alignment horizontal="left" vertical="top"/>
    </xf>
    <xf numFmtId="0" fontId="4" fillId="2" borderId="12" xfId="15" applyFill="1" applyBorder="1" applyAlignment="1">
      <alignment horizontal="left" vertical="top"/>
    </xf>
    <xf numFmtId="0" fontId="4" fillId="2" borderId="12" xfId="15" applyFill="1" applyBorder="1" applyAlignment="1">
      <alignment horizontal="left" vertical="top" wrapText="1"/>
    </xf>
    <xf numFmtId="49" fontId="4" fillId="0" borderId="13" xfId="15" applyNumberFormat="1" applyBorder="1" applyAlignment="1">
      <alignment horizontal="left" vertical="top"/>
    </xf>
    <xf numFmtId="0" fontId="10" fillId="2" borderId="12" xfId="15" applyFont="1" applyFill="1" applyBorder="1" applyAlignment="1">
      <alignment horizontal="left" vertical="top"/>
    </xf>
    <xf numFmtId="0" fontId="11" fillId="8" borderId="14" xfId="54" applyFont="1" applyFill="1" applyBorder="1">
      <alignment vertical="center"/>
    </xf>
    <xf numFmtId="0" fontId="11" fillId="8" borderId="15" xfId="54" applyFont="1" applyFill="1" applyBorder="1">
      <alignment vertical="center"/>
    </xf>
    <xf numFmtId="40" fontId="11" fillId="8" borderId="15" xfId="62" applyNumberFormat="1" applyFont="1" applyFill="1" applyBorder="1" applyAlignment="1">
      <alignment horizontal="right" vertical="center"/>
    </xf>
    <xf numFmtId="40" fontId="12" fillId="8" borderId="15" xfId="62" applyNumberFormat="1" applyFont="1" applyFill="1" applyBorder="1" applyAlignment="1">
      <alignment horizontal="right" vertical="center"/>
    </xf>
    <xf numFmtId="0" fontId="9" fillId="5" borderId="16" xfId="54" applyFont="1" applyFill="1" applyBorder="1" applyAlignment="1">
      <alignment horizontal="left" vertical="center"/>
    </xf>
    <xf numFmtId="0" fontId="9" fillId="5" borderId="12" xfId="54" applyFont="1" applyFill="1" applyBorder="1">
      <alignment vertical="center"/>
    </xf>
    <xf numFmtId="0" fontId="4" fillId="0" borderId="16" xfId="54" applyFont="1" applyBorder="1" applyAlignment="1">
      <alignment horizontal="center" vertical="center"/>
    </xf>
    <xf numFmtId="0" fontId="13" fillId="0" borderId="17" xfId="54" applyFont="1" applyBorder="1" applyAlignment="1" applyProtection="1">
      <alignment horizontal="left" vertical="center" wrapText="1"/>
      <protection hidden="1"/>
    </xf>
    <xf numFmtId="0" fontId="4" fillId="0" borderId="17" xfId="59" applyFont="1" applyBorder="1" applyAlignment="1" applyProtection="1">
      <alignment horizontal="left" vertical="center" wrapText="1"/>
      <protection locked="0"/>
    </xf>
    <xf numFmtId="40" fontId="4" fillId="0" borderId="17" xfId="62" applyNumberFormat="1" applyFont="1" applyBorder="1" applyAlignment="1">
      <alignment horizontal="right" vertical="center"/>
    </xf>
    <xf numFmtId="0" fontId="4" fillId="0" borderId="17" xfId="54" applyFont="1" applyBorder="1">
      <alignment vertical="center"/>
    </xf>
    <xf numFmtId="0" fontId="4" fillId="0" borderId="18" xfId="54" applyFont="1" applyBorder="1" applyAlignment="1">
      <alignment horizontal="center" vertical="center"/>
    </xf>
    <xf numFmtId="0" fontId="4" fillId="0" borderId="17" xfId="54" applyFont="1" applyBorder="1" applyAlignment="1" applyProtection="1">
      <alignment horizontal="left" vertical="center" wrapText="1"/>
      <protection hidden="1"/>
    </xf>
    <xf numFmtId="40" fontId="4" fillId="2" borderId="12" xfId="15" applyNumberFormat="1" applyFill="1" applyBorder="1" applyAlignment="1">
      <alignment horizontal="right"/>
    </xf>
    <xf numFmtId="40" fontId="4" fillId="2" borderId="13" xfId="15" applyNumberFormat="1" applyFill="1" applyBorder="1" applyAlignment="1">
      <alignment horizontal="right"/>
    </xf>
    <xf numFmtId="40" fontId="11" fillId="8" borderId="21" xfId="62" applyNumberFormat="1" applyFont="1" applyFill="1" applyBorder="1" applyAlignment="1">
      <alignment horizontal="right" vertical="center"/>
    </xf>
    <xf numFmtId="0" fontId="9" fillId="0" borderId="0" xfId="15" applyFont="1" applyAlignment="1">
      <alignment horizontal="center" vertical="center"/>
    </xf>
    <xf numFmtId="40" fontId="9" fillId="5" borderId="20" xfId="54" applyNumberFormat="1" applyFont="1" applyFill="1" applyBorder="1" applyAlignment="1">
      <alignment horizontal="right" vertical="center"/>
    </xf>
    <xf numFmtId="40" fontId="4" fillId="0" borderId="20" xfId="54" applyNumberFormat="1" applyFont="1" applyBorder="1" applyAlignment="1">
      <alignment horizontal="right" vertical="center"/>
    </xf>
    <xf numFmtId="40" fontId="11" fillId="9" borderId="20" xfId="62" applyNumberFormat="1" applyFont="1" applyFill="1" applyBorder="1" applyAlignment="1">
      <alignment horizontal="right" vertical="center"/>
    </xf>
    <xf numFmtId="0" fontId="3" fillId="2" borderId="0" xfId="49" applyFont="1" applyFill="1" applyAlignment="1">
      <alignment horizontal="center" vertical="center"/>
    </xf>
    <xf numFmtId="0" fontId="3" fillId="0" borderId="0" xfId="49" applyFont="1" applyAlignment="1">
      <alignment horizontal="center" vertical="center"/>
    </xf>
    <xf numFmtId="0" fontId="3" fillId="10" borderId="0" xfId="49" applyFont="1" applyFill="1">
      <alignment vertical="center"/>
    </xf>
    <xf numFmtId="0" fontId="3" fillId="2" borderId="0" xfId="49" applyFont="1" applyFill="1">
      <alignment vertical="center"/>
    </xf>
    <xf numFmtId="0" fontId="3" fillId="2" borderId="0" xfId="49" applyFont="1" applyFill="1" applyAlignment="1">
      <alignment horizontal="left" vertical="center"/>
    </xf>
    <xf numFmtId="178" fontId="3" fillId="2" borderId="0" xfId="49" applyNumberFormat="1" applyFont="1" applyFill="1" applyAlignment="1">
      <alignment horizontal="center" vertical="center"/>
    </xf>
    <xf numFmtId="0" fontId="3" fillId="2" borderId="0" xfId="49" applyFont="1" applyFill="1" applyAlignment="1">
      <alignment vertical="center" wrapText="1"/>
    </xf>
    <xf numFmtId="0" fontId="3" fillId="2" borderId="22" xfId="49" applyFont="1" applyFill="1" applyBorder="1" applyAlignment="1">
      <alignment horizontal="left" vertical="center"/>
    </xf>
    <xf numFmtId="0" fontId="3" fillId="2" borderId="18" xfId="49" applyFont="1" applyFill="1" applyBorder="1" applyAlignment="1">
      <alignment horizontal="left" vertical="center"/>
    </xf>
    <xf numFmtId="14" fontId="3" fillId="2" borderId="20" xfId="49" applyNumberFormat="1" applyFont="1" applyFill="1" applyBorder="1" applyAlignment="1">
      <alignment vertical="center"/>
    </xf>
    <xf numFmtId="14" fontId="3" fillId="2" borderId="17" xfId="49" applyNumberFormat="1" applyFont="1" applyFill="1" applyBorder="1" applyAlignment="1">
      <alignment vertical="center"/>
    </xf>
    <xf numFmtId="0" fontId="14" fillId="0" borderId="0" xfId="0" applyFont="1" applyFill="1" applyBorder="1" applyAlignment="1">
      <alignment horizontal="left" vertical="center"/>
    </xf>
    <xf numFmtId="0" fontId="3" fillId="2" borderId="20" xfId="49" applyFont="1" applyFill="1" applyBorder="1" applyAlignment="1">
      <alignment vertical="center"/>
    </xf>
    <xf numFmtId="0" fontId="3" fillId="2" borderId="17" xfId="49" applyFont="1" applyFill="1" applyBorder="1" applyAlignment="1">
      <alignment vertical="center"/>
    </xf>
    <xf numFmtId="31" fontId="14" fillId="0" borderId="0" xfId="0" applyNumberFormat="1" applyFont="1" applyFill="1" applyBorder="1" applyAlignment="1">
      <alignment horizontal="left" vertical="center"/>
    </xf>
    <xf numFmtId="178" fontId="15" fillId="11" borderId="1" xfId="49" applyNumberFormat="1" applyFont="1" applyFill="1" applyBorder="1" applyAlignment="1">
      <alignment horizontal="center" vertical="center"/>
    </xf>
    <xf numFmtId="0" fontId="16" fillId="11" borderId="1" xfId="49" applyFont="1" applyFill="1" applyBorder="1" applyAlignment="1">
      <alignment horizontal="center" vertical="center" wrapText="1"/>
    </xf>
    <xf numFmtId="0" fontId="3" fillId="0" borderId="1" xfId="49" applyFont="1" applyBorder="1" applyAlignment="1">
      <alignment horizontal="left" vertical="center" wrapText="1"/>
    </xf>
    <xf numFmtId="0" fontId="3" fillId="0" borderId="1" xfId="49" applyFont="1" applyBorder="1" applyAlignment="1">
      <alignment horizontal="center" vertical="center" wrapText="1"/>
    </xf>
    <xf numFmtId="14" fontId="3" fillId="0" borderId="1" xfId="49" applyNumberFormat="1" applyFont="1" applyBorder="1" applyAlignment="1">
      <alignment horizontal="left" vertical="center" wrapText="1"/>
    </xf>
    <xf numFmtId="178" fontId="3" fillId="0" borderId="1" xfId="49" applyNumberFormat="1" applyFont="1" applyBorder="1" applyAlignment="1">
      <alignment horizontal="center" vertical="center"/>
    </xf>
    <xf numFmtId="0" fontId="3" fillId="0" borderId="1" xfId="49" applyFont="1" applyBorder="1" applyAlignment="1">
      <alignment horizontal="center" vertical="center"/>
    </xf>
    <xf numFmtId="0" fontId="6" fillId="12" borderId="27" xfId="49" applyFont="1" applyFill="1" applyBorder="1" applyAlignment="1">
      <alignment vertical="center" wrapText="1"/>
    </xf>
    <xf numFmtId="0" fontId="6" fillId="12" borderId="10" xfId="49" applyFont="1" applyFill="1" applyBorder="1" applyAlignment="1">
      <alignment vertical="center" wrapText="1"/>
    </xf>
    <xf numFmtId="0" fontId="6" fillId="12" borderId="11" xfId="49" applyFont="1" applyFill="1" applyBorder="1" applyAlignment="1">
      <alignment vertical="center" wrapText="1"/>
    </xf>
    <xf numFmtId="0" fontId="3" fillId="0" borderId="1" xfId="49" applyFont="1" applyBorder="1" applyAlignment="1">
      <alignment horizontal="left" vertical="center" wrapText="1" readingOrder="1"/>
    </xf>
    <xf numFmtId="178" fontId="8" fillId="6" borderId="1" xfId="49" applyNumberFormat="1" applyFont="1" applyFill="1" applyBorder="1" applyAlignment="1">
      <alignment horizontal="center" vertical="center"/>
    </xf>
    <xf numFmtId="181" fontId="8" fillId="6" borderId="1" xfId="49" applyNumberFormat="1" applyFont="1" applyFill="1" applyBorder="1" applyAlignment="1">
      <alignment horizontal="center" vertical="center"/>
    </xf>
    <xf numFmtId="178" fontId="5" fillId="13" borderId="1" xfId="49" applyNumberFormat="1" applyFont="1" applyFill="1" applyBorder="1" applyAlignment="1">
      <alignment horizontal="center" vertical="center"/>
    </xf>
    <xf numFmtId="40" fontId="6" fillId="3" borderId="1" xfId="50" applyNumberFormat="1" applyFont="1" applyFill="1" applyBorder="1" applyAlignment="1">
      <alignment horizontal="center" vertical="center"/>
    </xf>
    <xf numFmtId="14" fontId="3" fillId="0" borderId="1" xfId="49" applyNumberFormat="1" applyFont="1" applyFill="1" applyBorder="1" applyAlignment="1">
      <alignment horizontal="left" vertical="center" wrapText="1"/>
    </xf>
    <xf numFmtId="178" fontId="3" fillId="0" borderId="1" xfId="49" applyNumberFormat="1" applyFont="1" applyFill="1" applyBorder="1" applyAlignment="1">
      <alignment horizontal="center" vertical="center"/>
    </xf>
    <xf numFmtId="0" fontId="3" fillId="0" borderId="0" xfId="49" applyFont="1" applyFill="1" applyAlignment="1">
      <alignment horizontal="center" vertical="center"/>
    </xf>
    <xf numFmtId="0" fontId="3" fillId="0" borderId="1" xfId="49" applyFont="1" applyFill="1" applyBorder="1" applyAlignment="1">
      <alignment horizontal="center" vertical="center"/>
    </xf>
    <xf numFmtId="14" fontId="3" fillId="0" borderId="39" xfId="49" applyNumberFormat="1" applyFont="1" applyFill="1" applyBorder="1" applyAlignment="1">
      <alignment horizontal="left" vertical="center" wrapText="1"/>
    </xf>
    <xf numFmtId="178" fontId="3" fillId="0" borderId="39" xfId="49" applyNumberFormat="1" applyFont="1" applyFill="1" applyBorder="1" applyAlignment="1">
      <alignment horizontal="center" vertical="center"/>
    </xf>
    <xf numFmtId="0" fontId="3" fillId="0" borderId="39" xfId="0" applyFont="1" applyFill="1" applyBorder="1" applyAlignment="1">
      <alignment horizontal="left" vertical="center" wrapText="1"/>
    </xf>
    <xf numFmtId="178" fontId="3" fillId="0" borderId="39" xfId="0" applyNumberFormat="1" applyFont="1" applyFill="1" applyBorder="1" applyAlignment="1">
      <alignment horizontal="center" vertical="center"/>
    </xf>
    <xf numFmtId="0" fontId="3" fillId="0" borderId="29" xfId="49" applyFont="1" applyBorder="1" applyAlignment="1">
      <alignment horizontal="left" vertical="center" wrapText="1"/>
    </xf>
    <xf numFmtId="0" fontId="3" fillId="0" borderId="3" xfId="49" applyFont="1" applyBorder="1" applyAlignment="1">
      <alignment horizontal="left" vertical="center" wrapText="1"/>
    </xf>
    <xf numFmtId="0" fontId="15" fillId="11" borderId="1" xfId="49" applyFont="1" applyFill="1" applyBorder="1" applyAlignment="1">
      <alignment horizontal="center" vertical="center" wrapText="1"/>
    </xf>
    <xf numFmtId="0" fontId="3" fillId="0" borderId="1" xfId="49" applyFont="1" applyFill="1" applyBorder="1" applyAlignment="1">
      <alignment horizontal="center" vertical="center" wrapText="1"/>
    </xf>
    <xf numFmtId="0" fontId="3" fillId="0" borderId="39" xfId="49" applyFont="1" applyFill="1" applyBorder="1" applyAlignment="1">
      <alignment horizontal="center" vertical="center" wrapText="1"/>
    </xf>
    <xf numFmtId="0" fontId="3" fillId="0" borderId="8" xfId="49" applyFont="1" applyFill="1" applyBorder="1" applyAlignment="1">
      <alignment horizontal="center" vertical="center" wrapText="1"/>
    </xf>
    <xf numFmtId="0" fontId="3" fillId="0" borderId="8" xfId="49" applyFont="1" applyFill="1" applyBorder="1" applyAlignment="1">
      <alignment horizontal="left" vertical="center" wrapText="1"/>
    </xf>
    <xf numFmtId="0" fontId="46" fillId="0" borderId="39" xfId="49" applyFont="1" applyFill="1" applyBorder="1" applyAlignment="1">
      <alignment horizontal="center" vertical="center" wrapText="1"/>
    </xf>
    <xf numFmtId="0" fontId="3" fillId="0" borderId="39" xfId="49" applyFont="1" applyBorder="1" applyAlignment="1">
      <alignment horizontal="left" vertical="center" wrapText="1" readingOrder="1"/>
    </xf>
    <xf numFmtId="178" fontId="3" fillId="0" borderId="39" xfId="49" applyNumberFormat="1" applyFont="1" applyBorder="1" applyAlignment="1">
      <alignment horizontal="center" vertical="center"/>
    </xf>
    <xf numFmtId="0" fontId="3" fillId="0" borderId="8" xfId="49" applyFont="1" applyBorder="1" applyAlignment="1">
      <alignment horizontal="center" vertical="center" wrapText="1"/>
    </xf>
    <xf numFmtId="0" fontId="48" fillId="0" borderId="0" xfId="48" applyFont="1"/>
    <xf numFmtId="0" fontId="2" fillId="0" borderId="0" xfId="66"/>
    <xf numFmtId="0" fontId="51" fillId="0" borderId="0" xfId="48" applyFont="1" applyAlignment="1">
      <alignment vertical="center"/>
    </xf>
    <xf numFmtId="0" fontId="14" fillId="3" borderId="0" xfId="48" applyFont="1" applyFill="1" applyAlignment="1">
      <alignment vertical="center"/>
    </xf>
    <xf numFmtId="0" fontId="3" fillId="0" borderId="0" xfId="48" applyFont="1" applyAlignment="1">
      <alignment vertical="center"/>
    </xf>
    <xf numFmtId="0" fontId="5" fillId="4" borderId="39" xfId="48" applyFont="1" applyFill="1" applyBorder="1"/>
    <xf numFmtId="0" fontId="5" fillId="4" borderId="39" xfId="48" applyFont="1" applyFill="1" applyBorder="1" applyAlignment="1">
      <alignment horizontal="center" vertical="center"/>
    </xf>
    <xf numFmtId="0" fontId="5" fillId="4" borderId="39" xfId="48" applyFont="1" applyFill="1" applyBorder="1" applyAlignment="1">
      <alignment horizontal="center" vertical="center" wrapText="1"/>
    </xf>
    <xf numFmtId="0" fontId="5" fillId="4" borderId="39" xfId="48" applyFont="1" applyFill="1" applyBorder="1" applyAlignment="1">
      <alignment horizontal="left" vertical="center" wrapText="1"/>
    </xf>
    <xf numFmtId="0" fontId="14" fillId="0" borderId="0" xfId="48" applyFont="1" applyFill="1" applyAlignment="1">
      <alignment vertical="center"/>
    </xf>
    <xf numFmtId="0" fontId="14" fillId="0" borderId="39" xfId="48" applyFont="1" applyFill="1" applyBorder="1"/>
    <xf numFmtId="0" fontId="55" fillId="3" borderId="39" xfId="68" applyFont="1" applyFill="1" applyBorder="1" applyAlignment="1">
      <alignment horizontal="center" vertical="center" wrapText="1"/>
    </xf>
    <xf numFmtId="0" fontId="55" fillId="3" borderId="39" xfId="67" applyFont="1" applyFill="1" applyBorder="1" applyAlignment="1">
      <alignment horizontal="center" vertical="center" wrapText="1"/>
    </xf>
    <xf numFmtId="0" fontId="14" fillId="0" borderId="39" xfId="67" applyFont="1" applyBorder="1" applyAlignment="1">
      <alignment horizontal="left" vertical="center"/>
    </xf>
    <xf numFmtId="0" fontId="14" fillId="0" borderId="39" xfId="67" applyFont="1" applyBorder="1" applyAlignment="1">
      <alignment horizontal="center" vertical="center" wrapText="1"/>
    </xf>
    <xf numFmtId="0" fontId="14" fillId="0" borderId="39" xfId="67" applyFont="1" applyFill="1" applyBorder="1" applyAlignment="1">
      <alignment horizontal="left" vertical="center" wrapText="1"/>
    </xf>
    <xf numFmtId="0" fontId="14" fillId="3" borderId="39" xfId="67" applyFont="1" applyFill="1" applyBorder="1" applyAlignment="1">
      <alignment horizontal="left" vertical="center"/>
    </xf>
    <xf numFmtId="0" fontId="14" fillId="0" borderId="39" xfId="68" applyFont="1" applyBorder="1" applyAlignment="1">
      <alignment horizontal="left" vertical="center" wrapText="1"/>
    </xf>
    <xf numFmtId="0" fontId="55" fillId="0" borderId="39" xfId="68" applyFont="1" applyFill="1" applyBorder="1" applyAlignment="1">
      <alignment horizontal="center" vertical="center" wrapText="1"/>
    </xf>
    <xf numFmtId="0" fontId="14" fillId="0" borderId="39" xfId="67" applyFont="1" applyFill="1" applyBorder="1" applyAlignment="1">
      <alignment horizontal="center" vertical="center" wrapText="1"/>
    </xf>
    <xf numFmtId="0" fontId="14" fillId="0" borderId="39" xfId="69" applyFont="1" applyFill="1" applyBorder="1" applyAlignment="1">
      <alignment horizontal="left" vertical="center" wrapText="1"/>
    </xf>
    <xf numFmtId="0" fontId="14" fillId="0" borderId="39" xfId="67" applyFont="1" applyFill="1" applyBorder="1" applyAlignment="1">
      <alignment horizontal="center" vertical="top" wrapText="1"/>
    </xf>
    <xf numFmtId="0" fontId="14" fillId="0" borderId="39" xfId="67" applyFont="1" applyFill="1" applyBorder="1" applyAlignment="1">
      <alignment horizontal="left" vertical="center"/>
    </xf>
    <xf numFmtId="0" fontId="14" fillId="0" borderId="39" xfId="68" applyFont="1" applyFill="1" applyBorder="1" applyAlignment="1">
      <alignment horizontal="left" vertical="center" wrapText="1"/>
    </xf>
    <xf numFmtId="0" fontId="55" fillId="0" borderId="39" xfId="48" applyFont="1" applyFill="1" applyBorder="1"/>
    <xf numFmtId="0" fontId="55" fillId="0" borderId="39" xfId="68" applyFont="1" applyFill="1" applyBorder="1" applyAlignment="1" applyProtection="1">
      <alignment horizontal="left" vertical="center" wrapText="1"/>
    </xf>
    <xf numFmtId="0" fontId="55" fillId="0" borderId="39" xfId="67" applyFont="1" applyFill="1" applyBorder="1" applyAlignment="1">
      <alignment horizontal="center" vertical="center" wrapText="1"/>
    </xf>
    <xf numFmtId="0" fontId="14" fillId="3" borderId="39" xfId="68" applyFont="1" applyFill="1" applyBorder="1" applyAlignment="1">
      <alignment horizontal="left" vertical="center"/>
    </xf>
    <xf numFmtId="0" fontId="56" fillId="3" borderId="39" xfId="68" applyFont="1" applyFill="1" applyBorder="1" applyAlignment="1">
      <alignment horizontal="center" vertical="center" wrapText="1"/>
    </xf>
    <xf numFmtId="0" fontId="56" fillId="3" borderId="39" xfId="64" applyFont="1" applyFill="1" applyBorder="1" applyAlignment="1">
      <alignment horizontal="center" vertical="center"/>
    </xf>
    <xf numFmtId="0" fontId="14" fillId="3" borderId="39" xfId="68" applyFont="1" applyFill="1" applyBorder="1" applyAlignment="1">
      <alignment horizontal="center" vertical="center" wrapText="1"/>
    </xf>
    <xf numFmtId="0" fontId="14" fillId="3" borderId="39" xfId="68" applyFont="1" applyFill="1" applyBorder="1" applyAlignment="1">
      <alignment horizontal="left" vertical="center" wrapText="1"/>
    </xf>
    <xf numFmtId="0" fontId="55" fillId="0" borderId="39" xfId="64" applyFont="1" applyFill="1" applyBorder="1" applyAlignment="1">
      <alignment horizontal="center" vertical="center"/>
    </xf>
    <xf numFmtId="0" fontId="56" fillId="0" borderId="39" xfId="68" applyFont="1" applyFill="1" applyBorder="1" applyAlignment="1">
      <alignment horizontal="left" vertical="center" wrapText="1"/>
    </xf>
    <xf numFmtId="0" fontId="56" fillId="0" borderId="39" xfId="68" applyFont="1" applyFill="1" applyBorder="1" applyAlignment="1">
      <alignment horizontal="center" vertical="center" wrapText="1"/>
    </xf>
    <xf numFmtId="0" fontId="56" fillId="0" borderId="39" xfId="64" applyFont="1" applyFill="1" applyBorder="1" applyAlignment="1">
      <alignment horizontal="center" vertical="center"/>
    </xf>
    <xf numFmtId="0" fontId="14" fillId="0" borderId="39" xfId="68" applyFont="1" applyFill="1" applyBorder="1" applyAlignment="1">
      <alignment horizontal="left" vertical="center"/>
    </xf>
    <xf numFmtId="0" fontId="14" fillId="0" borderId="39" xfId="68" applyFont="1" applyFill="1" applyBorder="1" applyAlignment="1">
      <alignment horizontal="center" vertical="center" wrapText="1"/>
    </xf>
    <xf numFmtId="0" fontId="14" fillId="0" borderId="39" xfId="68" applyFont="1" applyBorder="1" applyAlignment="1">
      <alignment horizontal="left" vertical="center"/>
    </xf>
    <xf numFmtId="0" fontId="14" fillId="0" borderId="39" xfId="68" applyFont="1" applyBorder="1" applyAlignment="1">
      <alignment horizontal="center" vertical="center" wrapText="1"/>
    </xf>
    <xf numFmtId="0" fontId="47" fillId="0" borderId="0" xfId="48" applyFont="1" applyFill="1" applyBorder="1"/>
    <xf numFmtId="0" fontId="47" fillId="0" borderId="0" xfId="68" applyFont="1" applyBorder="1" applyAlignment="1">
      <alignment horizontal="left" vertical="center"/>
    </xf>
    <xf numFmtId="0" fontId="58" fillId="3" borderId="0" xfId="68" applyFont="1" applyFill="1" applyBorder="1" applyAlignment="1">
      <alignment horizontal="center" vertical="center" wrapText="1"/>
    </xf>
    <xf numFmtId="0" fontId="59" fillId="0" borderId="0" xfId="64" applyFont="1" applyFill="1" applyBorder="1" applyAlignment="1">
      <alignment horizontal="right" vertical="center"/>
    </xf>
    <xf numFmtId="0" fontId="54" fillId="0" borderId="0" xfId="68" applyFont="1" applyBorder="1" applyAlignment="1">
      <alignment horizontal="center" vertical="center" wrapText="1"/>
    </xf>
    <xf numFmtId="0" fontId="47" fillId="0" borderId="0" xfId="68" applyFont="1" applyBorder="1" applyAlignment="1">
      <alignment horizontal="left" vertical="center" wrapText="1"/>
    </xf>
    <xf numFmtId="0" fontId="14" fillId="3" borderId="0" xfId="48" applyFont="1" applyFill="1" applyBorder="1" applyAlignment="1">
      <alignment vertical="center"/>
    </xf>
    <xf numFmtId="0" fontId="14" fillId="0" borderId="39" xfId="68" applyFont="1" applyFill="1" applyBorder="1" applyAlignment="1">
      <alignment horizontal="center" vertical="center"/>
    </xf>
    <xf numFmtId="0" fontId="14" fillId="0" borderId="9" xfId="48" applyFont="1" applyFill="1" applyBorder="1"/>
    <xf numFmtId="0" fontId="14" fillId="0" borderId="9" xfId="68" applyFont="1" applyFill="1" applyBorder="1" applyAlignment="1">
      <alignment horizontal="left" vertical="center"/>
    </xf>
    <xf numFmtId="0" fontId="56" fillId="0" borderId="9" xfId="68" applyFont="1" applyFill="1" applyBorder="1" applyAlignment="1">
      <alignment horizontal="center" vertical="center" wrapText="1"/>
    </xf>
    <xf numFmtId="0" fontId="14" fillId="0" borderId="9" xfId="68" applyFont="1" applyFill="1" applyBorder="1" applyAlignment="1">
      <alignment horizontal="center" vertical="center" wrapText="1"/>
    </xf>
    <xf numFmtId="0" fontId="14" fillId="0" borderId="9" xfId="68" applyFont="1" applyFill="1" applyBorder="1" applyAlignment="1">
      <alignment horizontal="left" vertical="center" wrapText="1"/>
    </xf>
    <xf numFmtId="0" fontId="60" fillId="0" borderId="39" xfId="48" applyFont="1" applyFill="1" applyBorder="1"/>
    <xf numFmtId="0" fontId="56" fillId="0" borderId="39" xfId="64" applyFont="1" applyFill="1" applyBorder="1" applyAlignment="1">
      <alignment vertical="center"/>
    </xf>
    <xf numFmtId="0" fontId="14" fillId="0" borderId="39" xfId="48" applyNumberFormat="1" applyFont="1" applyFill="1" applyBorder="1" applyAlignment="1">
      <alignment horizontal="center" vertical="center" wrapText="1"/>
    </xf>
    <xf numFmtId="183" fontId="14" fillId="0" borderId="39" xfId="48" applyNumberFormat="1" applyFont="1" applyFill="1" applyBorder="1" applyAlignment="1">
      <alignment horizontal="left" vertical="center" wrapText="1"/>
    </xf>
    <xf numFmtId="0" fontId="60" fillId="0" borderId="40" xfId="48" applyFont="1" applyFill="1" applyBorder="1"/>
    <xf numFmtId="0" fontId="61" fillId="0" borderId="41" xfId="64" applyFont="1" applyFill="1" applyBorder="1" applyAlignment="1">
      <alignment vertical="center"/>
    </xf>
    <xf numFmtId="0" fontId="60" fillId="0" borderId="41" xfId="48" applyNumberFormat="1" applyFont="1" applyFill="1" applyBorder="1" applyAlignment="1">
      <alignment horizontal="center" vertical="center" wrapText="1"/>
    </xf>
    <xf numFmtId="0" fontId="54" fillId="0" borderId="41" xfId="48" applyNumberFormat="1" applyFont="1" applyFill="1" applyBorder="1" applyAlignment="1">
      <alignment horizontal="center" vertical="center" wrapText="1"/>
    </xf>
    <xf numFmtId="183" fontId="54" fillId="0" borderId="42" xfId="48" applyNumberFormat="1" applyFont="1" applyFill="1" applyBorder="1" applyAlignment="1">
      <alignment horizontal="left" vertical="center" wrapText="1"/>
    </xf>
    <xf numFmtId="183" fontId="55" fillId="0" borderId="39" xfId="48" applyNumberFormat="1" applyFont="1" applyFill="1" applyBorder="1" applyAlignment="1">
      <alignment horizontal="left" vertical="center" wrapText="1"/>
    </xf>
    <xf numFmtId="183" fontId="14" fillId="3" borderId="39" xfId="48" applyNumberFormat="1" applyFont="1" applyFill="1" applyBorder="1" applyAlignment="1">
      <alignment horizontal="left" vertical="center" wrapText="1"/>
    </xf>
    <xf numFmtId="0" fontId="14" fillId="3" borderId="39" xfId="48" applyNumberFormat="1" applyFont="1" applyFill="1" applyBorder="1" applyAlignment="1">
      <alignment horizontal="center" vertical="center" wrapText="1"/>
    </xf>
    <xf numFmtId="0" fontId="56" fillId="3" borderId="39" xfId="64" applyFont="1" applyFill="1" applyBorder="1" applyAlignment="1">
      <alignment vertical="center"/>
    </xf>
    <xf numFmtId="0" fontId="14" fillId="0" borderId="39" xfId="48" applyNumberFormat="1" applyFont="1" applyFill="1" applyBorder="1" applyAlignment="1">
      <alignment horizontal="left" vertical="center" wrapText="1"/>
    </xf>
    <xf numFmtId="0" fontId="14" fillId="3" borderId="39" xfId="48" applyNumberFormat="1" applyFont="1" applyFill="1" applyBorder="1" applyAlignment="1">
      <alignment horizontal="left" vertical="center" wrapText="1"/>
    </xf>
    <xf numFmtId="0" fontId="56" fillId="0" borderId="39" xfId="64" applyFont="1" applyFill="1" applyBorder="1" applyAlignment="1">
      <alignment horizontal="left" vertical="center" wrapText="1"/>
    </xf>
    <xf numFmtId="0" fontId="52" fillId="38" borderId="42" xfId="48" applyFont="1" applyFill="1" applyBorder="1" applyAlignment="1">
      <alignment horizontal="left" vertical="center"/>
    </xf>
    <xf numFmtId="0" fontId="54" fillId="0" borderId="0" xfId="70" applyFont="1" applyFill="1" applyBorder="1"/>
    <xf numFmtId="183" fontId="54" fillId="4" borderId="18" xfId="70" applyNumberFormat="1" applyFont="1" applyFill="1" applyBorder="1" applyAlignment="1">
      <alignment horizontal="left" vertical="center" wrapText="1"/>
    </xf>
    <xf numFmtId="183" fontId="54" fillId="4" borderId="12" xfId="70" applyNumberFormat="1" applyFont="1" applyFill="1" applyBorder="1" applyAlignment="1">
      <alignment horizontal="left" vertical="center" wrapText="1"/>
    </xf>
    <xf numFmtId="183" fontId="54" fillId="4" borderId="43" xfId="70" applyNumberFormat="1" applyFont="1" applyFill="1" applyBorder="1" applyAlignment="1">
      <alignment horizontal="left" vertical="center" wrapText="1"/>
    </xf>
    <xf numFmtId="0" fontId="14" fillId="0" borderId="0" xfId="70" applyFont="1" applyBorder="1"/>
    <xf numFmtId="0" fontId="62" fillId="38" borderId="45" xfId="70" applyFont="1" applyFill="1" applyBorder="1" applyAlignment="1">
      <alignment vertical="center" wrapText="1"/>
    </xf>
    <xf numFmtId="0" fontId="60" fillId="0" borderId="0" xfId="70" applyFont="1" applyBorder="1"/>
    <xf numFmtId="0" fontId="60" fillId="4" borderId="47" xfId="70" applyFont="1" applyFill="1" applyBorder="1" applyAlignment="1">
      <alignment horizontal="left" vertical="center"/>
    </xf>
    <xf numFmtId="0" fontId="60" fillId="4" borderId="48" xfId="70" applyFont="1" applyFill="1" applyBorder="1" applyAlignment="1">
      <alignment horizontal="center" vertical="center"/>
    </xf>
    <xf numFmtId="0" fontId="60" fillId="4" borderId="48" xfId="70" applyFont="1" applyFill="1" applyBorder="1" applyAlignment="1">
      <alignment horizontal="center" vertical="center" wrapText="1"/>
    </xf>
    <xf numFmtId="0" fontId="60" fillId="4" borderId="49" xfId="70" applyFont="1" applyFill="1" applyBorder="1" applyAlignment="1">
      <alignment horizontal="center" vertical="center" wrapText="1"/>
    </xf>
    <xf numFmtId="183" fontId="14" fillId="0" borderId="39" xfId="70" applyNumberFormat="1" applyFont="1" applyBorder="1" applyAlignment="1">
      <alignment vertical="center" wrapText="1"/>
    </xf>
    <xf numFmtId="183" fontId="14" fillId="0" borderId="39" xfId="70" applyNumberFormat="1" applyFont="1" applyBorder="1" applyAlignment="1">
      <alignment horizontal="center" vertical="center" wrapText="1"/>
    </xf>
    <xf numFmtId="0" fontId="14" fillId="0" borderId="0" xfId="70" applyFont="1" applyBorder="1" applyAlignment="1">
      <alignment vertical="center"/>
    </xf>
    <xf numFmtId="0" fontId="14" fillId="0" borderId="0" xfId="70" applyFont="1" applyBorder="1" applyAlignment="1">
      <alignment horizontal="center"/>
    </xf>
    <xf numFmtId="0" fontId="54" fillId="0" borderId="0" xfId="70" applyFont="1" applyBorder="1" applyAlignment="1">
      <alignment horizontal="right"/>
    </xf>
    <xf numFmtId="0" fontId="54" fillId="0" borderId="0" xfId="70" applyFont="1" applyBorder="1"/>
    <xf numFmtId="0" fontId="54" fillId="4" borderId="16" xfId="70" applyNumberFormat="1" applyFont="1" applyFill="1" applyBorder="1" applyAlignment="1">
      <alignment horizontal="center" vertical="center"/>
    </xf>
    <xf numFmtId="0" fontId="62" fillId="38" borderId="44" xfId="70" applyFont="1" applyFill="1" applyBorder="1" applyAlignment="1">
      <alignment horizontal="center" vertical="center"/>
    </xf>
    <xf numFmtId="0" fontId="62" fillId="4" borderId="44" xfId="70" applyFont="1" applyFill="1" applyBorder="1" applyAlignment="1">
      <alignment vertical="top"/>
    </xf>
    <xf numFmtId="0" fontId="14" fillId="0" borderId="19" xfId="70" applyFont="1" applyBorder="1" applyAlignment="1">
      <alignment vertical="top"/>
    </xf>
    <xf numFmtId="0" fontId="14" fillId="0" borderId="39" xfId="70" applyNumberFormat="1" applyFont="1" applyFill="1" applyBorder="1" applyAlignment="1">
      <alignment horizontal="center" vertical="center" wrapText="1"/>
    </xf>
    <xf numFmtId="184" fontId="63" fillId="0" borderId="0" xfId="70" applyNumberFormat="1" applyFont="1" applyFill="1" applyBorder="1" applyAlignment="1">
      <alignment horizontal="center" vertical="center" wrapText="1"/>
    </xf>
    <xf numFmtId="0" fontId="14" fillId="0" borderId="0" xfId="68" applyFont="1" applyBorder="1" applyAlignment="1">
      <alignment vertical="center"/>
    </xf>
    <xf numFmtId="0" fontId="14" fillId="0" borderId="0" xfId="68" applyFont="1" applyBorder="1" applyAlignment="1"/>
    <xf numFmtId="182" fontId="54" fillId="0" borderId="0" xfId="70" applyNumberFormat="1" applyFont="1" applyBorder="1" applyAlignment="1">
      <alignment horizontal="left"/>
    </xf>
    <xf numFmtId="0" fontId="2" fillId="0" borderId="0" xfId="66" applyAlignment="1">
      <alignment vertical="center"/>
    </xf>
    <xf numFmtId="0" fontId="60" fillId="0" borderId="27" xfId="48" applyFont="1" applyFill="1" applyBorder="1"/>
    <xf numFmtId="0" fontId="56" fillId="0" borderId="10" xfId="64" applyFont="1" applyFill="1" applyBorder="1" applyAlignment="1">
      <alignment vertical="center"/>
    </xf>
    <xf numFmtId="0" fontId="14" fillId="0" borderId="10" xfId="48" applyNumberFormat="1" applyFont="1" applyFill="1" applyBorder="1" applyAlignment="1">
      <alignment horizontal="center" vertical="center" wrapText="1"/>
    </xf>
    <xf numFmtId="183" fontId="14" fillId="0" borderId="10" xfId="48" applyNumberFormat="1" applyFont="1" applyFill="1" applyBorder="1" applyAlignment="1">
      <alignment horizontal="left" vertical="center" wrapText="1"/>
    </xf>
    <xf numFmtId="0" fontId="54" fillId="0" borderId="0" xfId="70" applyFont="1" applyBorder="1" applyAlignment="1">
      <alignment horizontal="left" wrapText="1"/>
    </xf>
    <xf numFmtId="0" fontId="54" fillId="0" borderId="0" xfId="70" applyFont="1" applyBorder="1" applyAlignment="1">
      <alignment horizontal="left"/>
    </xf>
    <xf numFmtId="0" fontId="3" fillId="2" borderId="39" xfId="49" applyFont="1" applyFill="1" applyBorder="1" applyAlignment="1">
      <alignment horizontal="left" vertical="center"/>
    </xf>
    <xf numFmtId="0" fontId="54" fillId="0" borderId="29" xfId="70" applyFont="1" applyBorder="1" applyAlignment="1">
      <alignment horizontal="left"/>
    </xf>
    <xf numFmtId="0" fontId="52" fillId="38" borderId="41" xfId="48" applyFont="1" applyFill="1" applyBorder="1" applyAlignment="1">
      <alignment vertical="center"/>
    </xf>
    <xf numFmtId="182" fontId="5" fillId="4" borderId="39" xfId="48" applyNumberFormat="1" applyFont="1" applyFill="1" applyBorder="1" applyAlignment="1">
      <alignment horizontal="right" vertical="center" wrapText="1"/>
    </xf>
    <xf numFmtId="182" fontId="5" fillId="4" borderId="39" xfId="48" applyNumberFormat="1" applyFont="1" applyFill="1" applyBorder="1" applyAlignment="1">
      <alignment horizontal="center" vertical="center" wrapText="1"/>
    </xf>
    <xf numFmtId="0" fontId="50" fillId="0" borderId="56" xfId="68" applyFont="1" applyFill="1" applyBorder="1" applyAlignment="1" applyProtection="1">
      <alignment vertical="center" wrapText="1"/>
    </xf>
    <xf numFmtId="0" fontId="50" fillId="0" borderId="52" xfId="68" applyFont="1" applyFill="1" applyBorder="1" applyAlignment="1" applyProtection="1">
      <alignment vertical="center" wrapText="1"/>
    </xf>
    <xf numFmtId="182" fontId="14" fillId="0" borderId="39" xfId="70" applyNumberFormat="1" applyFont="1" applyBorder="1" applyAlignment="1">
      <alignment horizontal="right" vertical="center" wrapText="1"/>
    </xf>
    <xf numFmtId="0" fontId="62" fillId="38" borderId="13" xfId="70" applyFont="1" applyFill="1" applyBorder="1" applyAlignment="1">
      <alignment vertical="center" wrapText="1"/>
    </xf>
    <xf numFmtId="0" fontId="62" fillId="38" borderId="46" xfId="70" applyFont="1" applyFill="1" applyBorder="1" applyAlignment="1">
      <alignment vertical="center" wrapText="1"/>
    </xf>
    <xf numFmtId="0" fontId="55" fillId="0" borderId="39" xfId="48" applyNumberFormat="1" applyFont="1" applyFill="1" applyBorder="1" applyAlignment="1">
      <alignment horizontal="center" vertical="center" wrapText="1"/>
    </xf>
    <xf numFmtId="0" fontId="2" fillId="0" borderId="0" xfId="66" applyFont="1"/>
    <xf numFmtId="0" fontId="55" fillId="0" borderId="39" xfId="64" applyFont="1" applyFill="1" applyBorder="1" applyAlignment="1">
      <alignment vertical="center"/>
    </xf>
    <xf numFmtId="0" fontId="55" fillId="0" borderId="39" xfId="68" applyFont="1" applyFill="1" applyBorder="1" applyAlignment="1">
      <alignment horizontal="left" vertical="center" wrapText="1"/>
    </xf>
    <xf numFmtId="0" fontId="3" fillId="3" borderId="39" xfId="49" applyFont="1" applyFill="1" applyBorder="1" applyAlignment="1">
      <alignment horizontal="left" vertical="center" wrapText="1"/>
    </xf>
    <xf numFmtId="0" fontId="60" fillId="3" borderId="39" xfId="48" applyFont="1" applyFill="1" applyBorder="1"/>
    <xf numFmtId="0" fontId="60" fillId="4" borderId="44" xfId="70" applyFont="1" applyFill="1" applyBorder="1"/>
    <xf numFmtId="182" fontId="5" fillId="4" borderId="51" xfId="48" applyNumberFormat="1" applyFont="1" applyFill="1" applyBorder="1" applyAlignment="1">
      <alignment horizontal="center" vertical="center" wrapText="1"/>
    </xf>
    <xf numFmtId="0" fontId="60" fillId="0" borderId="59" xfId="48" applyFont="1" applyFill="1" applyBorder="1"/>
    <xf numFmtId="0" fontId="50" fillId="0" borderId="59" xfId="64" applyFont="1" applyFill="1" applyBorder="1" applyAlignment="1">
      <alignment vertical="center"/>
    </xf>
    <xf numFmtId="183" fontId="14" fillId="0" borderId="59" xfId="70" applyNumberFormat="1" applyFont="1" applyBorder="1" applyAlignment="1">
      <alignment horizontal="center" vertical="center" wrapText="1"/>
    </xf>
    <xf numFmtId="0" fontId="47" fillId="0" borderId="59" xfId="48" applyNumberFormat="1" applyFont="1" applyFill="1" applyBorder="1" applyAlignment="1">
      <alignment horizontal="center" vertical="center" wrapText="1"/>
    </xf>
    <xf numFmtId="183" fontId="54" fillId="0" borderId="59" xfId="48" applyNumberFormat="1" applyFont="1" applyFill="1" applyBorder="1" applyAlignment="1">
      <alignment horizontal="center" vertical="center" wrapText="1"/>
    </xf>
    <xf numFmtId="0" fontId="56" fillId="3" borderId="59" xfId="64" applyFont="1" applyFill="1" applyBorder="1" applyAlignment="1">
      <alignment vertical="center"/>
    </xf>
    <xf numFmtId="0" fontId="14" fillId="0" borderId="59" xfId="48" applyNumberFormat="1" applyFont="1" applyFill="1" applyBorder="1" applyAlignment="1">
      <alignment horizontal="center" vertical="center" wrapText="1"/>
    </xf>
    <xf numFmtId="182" fontId="14" fillId="3" borderId="59" xfId="48" applyNumberFormat="1" applyFont="1" applyFill="1" applyBorder="1" applyAlignment="1">
      <alignment horizontal="right" vertical="center" wrapText="1"/>
    </xf>
    <xf numFmtId="0" fontId="14" fillId="3" borderId="59" xfId="48" applyNumberFormat="1" applyFont="1" applyFill="1" applyBorder="1" applyAlignment="1">
      <alignment horizontal="center" vertical="center" wrapText="1"/>
    </xf>
    <xf numFmtId="0" fontId="56" fillId="3" borderId="59" xfId="64" applyFont="1" applyFill="1" applyBorder="1" applyAlignment="1">
      <alignment vertical="center" wrapText="1"/>
    </xf>
    <xf numFmtId="0" fontId="54" fillId="0" borderId="59" xfId="48" applyFont="1" applyFill="1" applyBorder="1"/>
    <xf numFmtId="0" fontId="59" fillId="0" borderId="59" xfId="64" applyFont="1" applyFill="1" applyBorder="1" applyAlignment="1">
      <alignment vertical="center"/>
    </xf>
    <xf numFmtId="0" fontId="59" fillId="0" borderId="59" xfId="64" applyFont="1" applyFill="1" applyBorder="1" applyAlignment="1">
      <alignment horizontal="center" vertical="center"/>
    </xf>
    <xf numFmtId="0" fontId="60" fillId="0" borderId="59" xfId="48" applyFont="1" applyFill="1" applyBorder="1" applyAlignment="1">
      <alignment vertical="center" wrapText="1"/>
    </xf>
    <xf numFmtId="0" fontId="2" fillId="0" borderId="59" xfId="66" applyBorder="1"/>
    <xf numFmtId="0" fontId="55" fillId="3" borderId="39" xfId="64" applyFont="1" applyFill="1" applyBorder="1" applyAlignment="1">
      <alignment vertical="center"/>
    </xf>
    <xf numFmtId="0" fontId="55" fillId="3" borderId="39" xfId="48" applyNumberFormat="1" applyFont="1" applyFill="1" applyBorder="1" applyAlignment="1">
      <alignment horizontal="center" vertical="center" wrapText="1"/>
    </xf>
    <xf numFmtId="183" fontId="55" fillId="3" borderId="39" xfId="48" applyNumberFormat="1" applyFont="1" applyFill="1" applyBorder="1" applyAlignment="1">
      <alignment horizontal="left" vertical="center" wrapText="1"/>
    </xf>
    <xf numFmtId="0" fontId="55" fillId="0" borderId="39" xfId="67" applyFont="1" applyFill="1" applyBorder="1" applyAlignment="1">
      <alignment horizontal="left" vertical="center" wrapText="1"/>
    </xf>
    <xf numFmtId="0" fontId="55" fillId="0" borderId="59" xfId="48" applyNumberFormat="1" applyFont="1" applyFill="1" applyBorder="1" applyAlignment="1">
      <alignment horizontal="center" vertical="center" wrapText="1"/>
    </xf>
    <xf numFmtId="183" fontId="14" fillId="3" borderId="59" xfId="70" applyNumberFormat="1" applyFont="1" applyFill="1" applyBorder="1" applyAlignment="1">
      <alignment horizontal="center" vertical="center" wrapText="1"/>
    </xf>
    <xf numFmtId="0" fontId="1" fillId="3" borderId="59" xfId="66" applyFont="1" applyFill="1" applyBorder="1" applyAlignment="1">
      <alignment vertical="center"/>
    </xf>
    <xf numFmtId="0" fontId="2" fillId="3" borderId="59" xfId="66" applyFill="1" applyBorder="1" applyAlignment="1">
      <alignment vertical="center"/>
    </xf>
    <xf numFmtId="0" fontId="52" fillId="38" borderId="53" xfId="48" applyFont="1" applyFill="1" applyBorder="1" applyAlignment="1">
      <alignment vertical="center"/>
    </xf>
    <xf numFmtId="0" fontId="52" fillId="38" borderId="54" xfId="48" applyFont="1" applyFill="1" applyBorder="1" applyAlignment="1">
      <alignment vertical="center"/>
    </xf>
    <xf numFmtId="0" fontId="50" fillId="0" borderId="55" xfId="68" applyFont="1" applyFill="1" applyBorder="1" applyAlignment="1" applyProtection="1">
      <alignment horizontal="left" vertical="center" wrapText="1"/>
    </xf>
    <xf numFmtId="0" fontId="14" fillId="0" borderId="59" xfId="67" applyFont="1" applyFill="1" applyBorder="1" applyAlignment="1">
      <alignment horizontal="center" vertical="center" wrapText="1"/>
    </xf>
    <xf numFmtId="0" fontId="55" fillId="0" borderId="59" xfId="67" applyFont="1" applyFill="1" applyBorder="1" applyAlignment="1">
      <alignment horizontal="center" vertical="center" wrapText="1"/>
    </xf>
    <xf numFmtId="0" fontId="55" fillId="3" borderId="59" xfId="64" applyFont="1" applyFill="1" applyBorder="1" applyAlignment="1">
      <alignment vertical="center"/>
    </xf>
    <xf numFmtId="0" fontId="55" fillId="3" borderId="59" xfId="48" applyNumberFormat="1" applyFont="1" applyFill="1" applyBorder="1" applyAlignment="1">
      <alignment horizontal="center" vertical="center" wrapText="1"/>
    </xf>
    <xf numFmtId="183" fontId="55" fillId="3" borderId="59" xfId="48" applyNumberFormat="1" applyFont="1" applyFill="1" applyBorder="1" applyAlignment="1">
      <alignment horizontal="left" vertical="center" wrapText="1"/>
    </xf>
    <xf numFmtId="0" fontId="52" fillId="3" borderId="57" xfId="48" applyFont="1" applyFill="1" applyBorder="1" applyAlignment="1">
      <alignment vertical="center"/>
    </xf>
    <xf numFmtId="0" fontId="55" fillId="3" borderId="59" xfId="68" applyFont="1" applyFill="1" applyBorder="1" applyAlignment="1">
      <alignment horizontal="center" vertical="center" wrapText="1"/>
    </xf>
    <xf numFmtId="0" fontId="14" fillId="0" borderId="59" xfId="70" applyFont="1" applyBorder="1" applyAlignment="1">
      <alignment vertical="center"/>
    </xf>
    <xf numFmtId="0" fontId="14" fillId="0" borderId="59" xfId="48" applyFont="1" applyFill="1" applyBorder="1" applyAlignment="1">
      <alignment vertical="center" wrapText="1"/>
    </xf>
    <xf numFmtId="0" fontId="3" fillId="2" borderId="39" xfId="49" applyFont="1" applyFill="1" applyBorder="1" applyAlignment="1">
      <alignment vertical="center"/>
    </xf>
    <xf numFmtId="0" fontId="3" fillId="3" borderId="59" xfId="49" applyFont="1" applyFill="1" applyBorder="1" applyAlignment="1">
      <alignment horizontal="right" vertical="center"/>
    </xf>
    <xf numFmtId="0" fontId="3" fillId="2" borderId="59" xfId="49" applyFont="1" applyFill="1" applyBorder="1" applyAlignment="1">
      <alignment horizontal="right" vertical="center"/>
    </xf>
    <xf numFmtId="176" fontId="3" fillId="3" borderId="39" xfId="83" applyFont="1" applyFill="1" applyBorder="1" applyAlignment="1">
      <alignment horizontal="right" vertical="center"/>
    </xf>
    <xf numFmtId="176" fontId="3" fillId="2" borderId="39" xfId="83" applyFont="1" applyFill="1" applyBorder="1" applyAlignment="1">
      <alignment horizontal="right" vertical="center"/>
    </xf>
    <xf numFmtId="176" fontId="3" fillId="3" borderId="39" xfId="83" applyFont="1" applyFill="1" applyBorder="1" applyAlignment="1">
      <alignment horizontal="center" vertical="center"/>
    </xf>
    <xf numFmtId="176" fontId="3" fillId="2" borderId="39" xfId="83" applyFont="1" applyFill="1" applyBorder="1" applyAlignment="1">
      <alignment horizontal="center" vertical="center"/>
    </xf>
    <xf numFmtId="0" fontId="5" fillId="2" borderId="0" xfId="49" applyFont="1" applyFill="1" applyAlignment="1">
      <alignment horizontal="left" vertical="center"/>
    </xf>
    <xf numFmtId="0" fontId="15" fillId="11" borderId="59" xfId="49" applyFont="1" applyFill="1" applyBorder="1" applyAlignment="1">
      <alignment horizontal="center" vertical="center" wrapText="1"/>
    </xf>
    <xf numFmtId="178" fontId="15" fillId="11" borderId="59" xfId="49" applyNumberFormat="1" applyFont="1" applyFill="1" applyBorder="1" applyAlignment="1">
      <alignment horizontal="center" vertical="center"/>
    </xf>
    <xf numFmtId="0" fontId="16" fillId="11" borderId="59" xfId="49" applyFont="1" applyFill="1" applyBorder="1" applyAlignment="1">
      <alignment horizontal="center" vertical="center" wrapText="1"/>
    </xf>
    <xf numFmtId="14" fontId="3" fillId="0" borderId="59" xfId="49" applyNumberFormat="1" applyFont="1" applyBorder="1" applyAlignment="1">
      <alignment horizontal="left" vertical="center" wrapText="1"/>
    </xf>
    <xf numFmtId="178" fontId="3" fillId="0" borderId="59" xfId="49" applyNumberFormat="1" applyFont="1" applyBorder="1" applyAlignment="1">
      <alignment horizontal="center" vertical="center"/>
    </xf>
    <xf numFmtId="0" fontId="46" fillId="0" borderId="59" xfId="49" applyFont="1" applyBorder="1" applyAlignment="1">
      <alignment horizontal="center" vertical="center" wrapText="1"/>
    </xf>
    <xf numFmtId="0" fontId="3" fillId="0" borderId="59" xfId="49" applyFont="1" applyBorder="1" applyAlignment="1">
      <alignment horizontal="center" vertical="center" wrapText="1"/>
    </xf>
    <xf numFmtId="0" fontId="3" fillId="0" borderId="51" xfId="49" applyFont="1" applyBorder="1" applyAlignment="1">
      <alignment horizontal="center" vertical="center" wrapText="1"/>
    </xf>
    <xf numFmtId="0" fontId="3" fillId="0" borderId="59" xfId="49" applyFont="1" applyBorder="1" applyAlignment="1">
      <alignment horizontal="center" vertical="center"/>
    </xf>
    <xf numFmtId="0" fontId="6" fillId="12" borderId="55" xfId="49" applyFont="1" applyFill="1" applyBorder="1" applyAlignment="1">
      <alignment vertical="center" wrapText="1"/>
    </xf>
    <xf numFmtId="0" fontId="6" fillId="12" borderId="56" xfId="49" applyFont="1" applyFill="1" applyBorder="1" applyAlignment="1">
      <alignment vertical="center" wrapText="1"/>
    </xf>
    <xf numFmtId="0" fontId="6" fillId="12" borderId="52" xfId="49" applyFont="1" applyFill="1" applyBorder="1" applyAlignment="1">
      <alignment vertical="center" wrapText="1"/>
    </xf>
    <xf numFmtId="0" fontId="3" fillId="0" borderId="59" xfId="49" applyFont="1" applyBorder="1" applyAlignment="1">
      <alignment horizontal="left" vertical="center" wrapText="1" readingOrder="1"/>
    </xf>
    <xf numFmtId="178" fontId="8" fillId="6" borderId="59" xfId="49" applyNumberFormat="1" applyFont="1" applyFill="1" applyBorder="1" applyAlignment="1">
      <alignment horizontal="center" vertical="center"/>
    </xf>
    <xf numFmtId="181" fontId="8" fillId="6" borderId="59" xfId="49" applyNumberFormat="1" applyFont="1" applyFill="1" applyBorder="1" applyAlignment="1">
      <alignment horizontal="center" vertical="center"/>
    </xf>
    <xf numFmtId="178" fontId="5" fillId="13" borderId="59" xfId="49" applyNumberFormat="1" applyFont="1" applyFill="1" applyBorder="1" applyAlignment="1">
      <alignment horizontal="center" vertical="center"/>
    </xf>
    <xf numFmtId="0" fontId="16" fillId="39" borderId="39" xfId="49" applyFont="1" applyFill="1" applyBorder="1" applyAlignment="1">
      <alignment horizontal="center" vertical="center" wrapText="1"/>
    </xf>
    <xf numFmtId="0" fontId="16" fillId="39" borderId="39" xfId="49" applyFont="1" applyFill="1" applyBorder="1" applyAlignment="1">
      <alignment horizontal="center" vertical="center"/>
    </xf>
    <xf numFmtId="0" fontId="16" fillId="39" borderId="59" xfId="49" applyFont="1" applyFill="1" applyBorder="1" applyAlignment="1">
      <alignment horizontal="center" vertical="center"/>
    </xf>
    <xf numFmtId="178" fontId="16" fillId="39" borderId="39" xfId="49" applyNumberFormat="1" applyFont="1" applyFill="1" applyBorder="1" applyAlignment="1">
      <alignment horizontal="center" vertical="center"/>
    </xf>
    <xf numFmtId="176" fontId="54" fillId="0" borderId="41" xfId="83" applyFont="1" applyFill="1" applyBorder="1" applyAlignment="1">
      <alignment horizontal="center" vertical="center" wrapText="1"/>
    </xf>
    <xf numFmtId="176" fontId="54" fillId="0" borderId="0" xfId="83" applyFont="1" applyBorder="1" applyAlignment="1">
      <alignment horizontal="center" vertical="center" wrapText="1"/>
    </xf>
    <xf numFmtId="183" fontId="14" fillId="0" borderId="59" xfId="48" applyNumberFormat="1" applyFont="1" applyFill="1" applyBorder="1" applyAlignment="1">
      <alignment horizontal="left" vertical="center" wrapText="1"/>
    </xf>
    <xf numFmtId="182" fontId="14" fillId="0" borderId="39" xfId="70" applyNumberFormat="1" applyFont="1" applyFill="1" applyBorder="1" applyAlignment="1">
      <alignment horizontal="right" vertical="center" wrapText="1"/>
    </xf>
    <xf numFmtId="182" fontId="14" fillId="0" borderId="59" xfId="48" applyNumberFormat="1" applyFont="1" applyFill="1" applyBorder="1" applyAlignment="1">
      <alignment horizontal="right" vertical="center" wrapText="1"/>
    </xf>
    <xf numFmtId="183" fontId="54" fillId="0" borderId="41" xfId="83" applyNumberFormat="1" applyFont="1" applyFill="1" applyBorder="1" applyAlignment="1">
      <alignment horizontal="center" vertical="center" wrapText="1"/>
    </xf>
    <xf numFmtId="176" fontId="54" fillId="0" borderId="0" xfId="70" applyNumberFormat="1" applyFont="1" applyBorder="1" applyAlignment="1">
      <alignment horizontal="right" wrapText="1"/>
    </xf>
    <xf numFmtId="176" fontId="54" fillId="0" borderId="0" xfId="83" applyFont="1" applyBorder="1" applyAlignment="1">
      <alignment horizontal="right"/>
    </xf>
    <xf numFmtId="0" fontId="50" fillId="0" borderId="55" xfId="68" applyFont="1" applyFill="1" applyBorder="1" applyAlignment="1" applyProtection="1">
      <alignment horizontal="left" vertical="center" wrapText="1"/>
    </xf>
    <xf numFmtId="0" fontId="3" fillId="2" borderId="22" xfId="0" applyFont="1" applyFill="1" applyBorder="1" applyAlignment="1">
      <alignment horizontal="left" vertical="center"/>
    </xf>
    <xf numFmtId="0" fontId="3" fillId="2" borderId="18" xfId="0" applyFont="1" applyFill="1" applyBorder="1" applyAlignment="1">
      <alignment horizontal="left" vertical="center"/>
    </xf>
    <xf numFmtId="0" fontId="3" fillId="2" borderId="25" xfId="0" applyFont="1" applyFill="1" applyBorder="1" applyAlignment="1">
      <alignment horizontal="left" vertical="center"/>
    </xf>
    <xf numFmtId="0" fontId="3" fillId="2" borderId="26" xfId="0" applyFont="1" applyFill="1" applyBorder="1" applyAlignment="1">
      <alignment horizontal="left" vertical="center"/>
    </xf>
    <xf numFmtId="14" fontId="3" fillId="0" borderId="60" xfId="49" applyNumberFormat="1" applyFont="1" applyBorder="1" applyAlignment="1">
      <alignment horizontal="left" vertical="center" wrapText="1"/>
    </xf>
    <xf numFmtId="178" fontId="3" fillId="0" borderId="60" xfId="49" applyNumberFormat="1" applyFont="1" applyBorder="1" applyAlignment="1">
      <alignment horizontal="center" vertical="center"/>
    </xf>
    <xf numFmtId="0" fontId="46" fillId="0" borderId="60" xfId="49" applyFont="1" applyBorder="1" applyAlignment="1">
      <alignment horizontal="center" vertical="center" wrapText="1"/>
    </xf>
    <xf numFmtId="0" fontId="3" fillId="0" borderId="60" xfId="0" applyFont="1" applyBorder="1" applyAlignment="1">
      <alignment horizontal="center" vertical="center" wrapText="1"/>
    </xf>
    <xf numFmtId="0" fontId="3" fillId="0" borderId="60" xfId="0" applyFont="1" applyBorder="1" applyAlignment="1">
      <alignment vertical="center" wrapText="1"/>
    </xf>
    <xf numFmtId="58" fontId="3" fillId="0" borderId="60" xfId="0" applyNumberFormat="1" applyFont="1" applyBorder="1" applyAlignment="1">
      <alignment horizontal="left" vertical="center" wrapText="1"/>
    </xf>
    <xf numFmtId="178" fontId="3" fillId="0" borderId="60" xfId="0" applyNumberFormat="1" applyFont="1" applyBorder="1" applyAlignment="1">
      <alignment horizontal="center" vertical="center"/>
    </xf>
    <xf numFmtId="0" fontId="3" fillId="0" borderId="60" xfId="0" applyFont="1" applyBorder="1" applyAlignment="1">
      <alignment horizontal="center" vertical="center"/>
    </xf>
    <xf numFmtId="0" fontId="3" fillId="5" borderId="60" xfId="0" applyFont="1" applyFill="1" applyBorder="1" applyAlignment="1">
      <alignment horizontal="left" vertical="center" wrapText="1"/>
    </xf>
    <xf numFmtId="178" fontId="3" fillId="0" borderId="60" xfId="49" applyNumberFormat="1" applyFont="1" applyFill="1" applyBorder="1" applyAlignment="1">
      <alignment horizontal="center" vertical="center"/>
    </xf>
    <xf numFmtId="0" fontId="3" fillId="0" borderId="60" xfId="0" applyFont="1" applyBorder="1" applyAlignment="1">
      <alignment horizontal="left" vertical="center"/>
    </xf>
    <xf numFmtId="0" fontId="3" fillId="0" borderId="60" xfId="49" applyFont="1" applyBorder="1" applyAlignment="1">
      <alignment horizontal="center" vertical="center"/>
    </xf>
    <xf numFmtId="0" fontId="14" fillId="0" borderId="60" xfId="48" applyFont="1" applyBorder="1"/>
    <xf numFmtId="0" fontId="14" fillId="0" borderId="55" xfId="48" applyFont="1" applyBorder="1"/>
    <xf numFmtId="0" fontId="56" fillId="0" borderId="60" xfId="68" applyFont="1" applyFill="1" applyBorder="1" applyAlignment="1">
      <alignment horizontal="center" vertical="center" wrapText="1"/>
    </xf>
    <xf numFmtId="0" fontId="14" fillId="0" borderId="60" xfId="68" applyFont="1" applyFill="1" applyBorder="1" applyAlignment="1">
      <alignment horizontal="left" vertical="center"/>
    </xf>
    <xf numFmtId="0" fontId="56" fillId="0" borderId="60" xfId="64" applyFont="1" applyFill="1" applyBorder="1" applyAlignment="1">
      <alignment horizontal="center" vertical="center"/>
    </xf>
    <xf numFmtId="0" fontId="56" fillId="0" borderId="60" xfId="68" applyFont="1" applyFill="1" applyBorder="1" applyAlignment="1">
      <alignment horizontal="left" vertical="center" wrapText="1"/>
    </xf>
    <xf numFmtId="0" fontId="56" fillId="0" borderId="60" xfId="68" applyFont="1" applyFill="1" applyBorder="1" applyAlignment="1">
      <alignment vertical="center" wrapText="1"/>
    </xf>
    <xf numFmtId="0" fontId="55" fillId="0" borderId="60" xfId="68" applyFont="1" applyFill="1" applyBorder="1" applyAlignment="1">
      <alignment horizontal="center" vertical="center" wrapText="1"/>
    </xf>
    <xf numFmtId="0" fontId="14" fillId="0" borderId="55" xfId="68" applyFont="1" applyFill="1" applyBorder="1" applyAlignment="1">
      <alignment horizontal="left" vertical="center"/>
    </xf>
    <xf numFmtId="0" fontId="60" fillId="0" borderId="60" xfId="48" applyFont="1" applyFill="1" applyBorder="1"/>
    <xf numFmtId="0" fontId="14" fillId="0" borderId="60" xfId="48" applyNumberFormat="1" applyFont="1" applyFill="1" applyBorder="1" applyAlignment="1">
      <alignment horizontal="center" vertical="center" wrapText="1"/>
    </xf>
    <xf numFmtId="183" fontId="14" fillId="0" borderId="60" xfId="48" applyNumberFormat="1" applyFont="1" applyFill="1" applyBorder="1" applyAlignment="1">
      <alignment horizontal="left" vertical="center" wrapText="1"/>
    </xf>
    <xf numFmtId="182" fontId="56" fillId="0" borderId="60" xfId="68" applyNumberFormat="1" applyFont="1" applyFill="1" applyBorder="1" applyAlignment="1">
      <alignment horizontal="center" vertical="center" wrapText="1"/>
    </xf>
    <xf numFmtId="182" fontId="14" fillId="0" borderId="60" xfId="67" applyNumberFormat="1" applyFont="1" applyFill="1" applyBorder="1" applyAlignment="1">
      <alignment horizontal="center" vertical="center" wrapText="1"/>
    </xf>
    <xf numFmtId="0" fontId="3" fillId="2" borderId="60" xfId="49" applyFont="1" applyFill="1" applyBorder="1" applyAlignment="1">
      <alignment horizontal="left" vertical="center"/>
    </xf>
    <xf numFmtId="176" fontId="3" fillId="2" borderId="60" xfId="83" applyFont="1" applyFill="1" applyBorder="1" applyAlignment="1">
      <alignment horizontal="right" vertical="center"/>
    </xf>
    <xf numFmtId="0" fontId="3" fillId="2" borderId="60" xfId="49" applyFont="1" applyFill="1" applyBorder="1" applyAlignment="1">
      <alignment horizontal="right" vertical="center"/>
    </xf>
    <xf numFmtId="0" fontId="55" fillId="3" borderId="60" xfId="64" applyFont="1" applyFill="1" applyBorder="1" applyAlignment="1">
      <alignment vertical="center"/>
    </xf>
    <xf numFmtId="0" fontId="55" fillId="3" borderId="60" xfId="68" applyFont="1" applyFill="1" applyBorder="1" applyAlignment="1">
      <alignment horizontal="center" vertical="center" wrapText="1"/>
    </xf>
    <xf numFmtId="0" fontId="55" fillId="3" borderId="60" xfId="48" applyNumberFormat="1" applyFont="1" applyFill="1" applyBorder="1" applyAlignment="1">
      <alignment horizontal="center" vertical="center" wrapText="1"/>
    </xf>
    <xf numFmtId="183" fontId="55" fillId="3" borderId="60" xfId="48" applyNumberFormat="1" applyFont="1" applyFill="1" applyBorder="1" applyAlignment="1">
      <alignment horizontal="left" vertical="center" wrapText="1"/>
    </xf>
    <xf numFmtId="0" fontId="3" fillId="0" borderId="55" xfId="49" applyFont="1" applyBorder="1" applyAlignment="1">
      <alignment horizontal="left" vertical="center" wrapText="1"/>
    </xf>
    <xf numFmtId="0" fontId="3" fillId="0" borderId="52" xfId="49" applyFont="1" applyBorder="1" applyAlignment="1">
      <alignment horizontal="left" vertical="center" wrapText="1"/>
    </xf>
    <xf numFmtId="0" fontId="3" fillId="0" borderId="61" xfId="0" applyFont="1" applyBorder="1" applyAlignment="1">
      <alignment vertical="center" wrapText="1"/>
    </xf>
    <xf numFmtId="0" fontId="5" fillId="0" borderId="60" xfId="0" applyFont="1" applyBorder="1" applyAlignment="1">
      <alignment horizontal="center" vertical="center" wrapText="1"/>
    </xf>
    <xf numFmtId="0" fontId="3" fillId="41" borderId="60" xfId="0" applyFont="1" applyFill="1" applyBorder="1" applyAlignment="1">
      <alignment horizontal="center" vertical="center" wrapText="1"/>
    </xf>
    <xf numFmtId="0" fontId="3" fillId="0" borderId="58" xfId="49" applyFont="1" applyBorder="1" applyAlignment="1">
      <alignment horizontal="left" vertical="center" wrapText="1"/>
    </xf>
    <xf numFmtId="0" fontId="3" fillId="0" borderId="3" xfId="49" applyFont="1" applyBorder="1" applyAlignment="1">
      <alignment horizontal="left" vertical="center" wrapText="1"/>
    </xf>
    <xf numFmtId="0" fontId="3" fillId="2" borderId="23" xfId="0" applyFont="1" applyFill="1" applyBorder="1" applyAlignment="1">
      <alignment vertical="center" wrapText="1"/>
    </xf>
    <xf numFmtId="0" fontId="3" fillId="2" borderId="24" xfId="0" applyFont="1" applyFill="1" applyBorder="1" applyAlignment="1">
      <alignment vertical="center" wrapText="1"/>
    </xf>
    <xf numFmtId="0" fontId="3" fillId="2" borderId="22" xfId="0" applyFont="1" applyFill="1" applyBorder="1" applyAlignment="1">
      <alignment vertical="center" wrapText="1"/>
    </xf>
    <xf numFmtId="0" fontId="3" fillId="0" borderId="62" xfId="0" applyFont="1" applyBorder="1" applyAlignment="1">
      <alignment horizontal="left" vertical="center"/>
    </xf>
    <xf numFmtId="178" fontId="3" fillId="0" borderId="62" xfId="0" applyNumberFormat="1" applyFont="1" applyBorder="1" applyAlignment="1">
      <alignment horizontal="center" vertical="center"/>
    </xf>
    <xf numFmtId="0" fontId="3" fillId="0" borderId="62" xfId="0" applyFont="1" applyBorder="1" applyAlignment="1">
      <alignment horizontal="center" vertical="center"/>
    </xf>
    <xf numFmtId="0" fontId="46" fillId="0" borderId="62" xfId="49" applyFont="1" applyBorder="1" applyAlignment="1">
      <alignment horizontal="center" vertical="center" wrapText="1"/>
    </xf>
    <xf numFmtId="0" fontId="3" fillId="0" borderId="62" xfId="49" applyFont="1" applyBorder="1" applyAlignment="1">
      <alignment horizontal="left" vertical="center" wrapText="1" readingOrder="1"/>
    </xf>
    <xf numFmtId="178" fontId="3" fillId="0" borderId="62" xfId="49" applyNumberFormat="1" applyFont="1" applyBorder="1" applyAlignment="1">
      <alignment horizontal="center" vertical="center"/>
    </xf>
    <xf numFmtId="0" fontId="3" fillId="0" borderId="65" xfId="49" applyFont="1" applyBorder="1" applyAlignment="1">
      <alignment horizontal="center" vertical="center" wrapText="1"/>
    </xf>
    <xf numFmtId="0" fontId="3" fillId="2" borderId="22" xfId="0" applyFont="1" applyFill="1" applyBorder="1" applyAlignment="1">
      <alignment horizontal="left" vertical="center" wrapText="1" indent="1"/>
    </xf>
    <xf numFmtId="31" fontId="3" fillId="2" borderId="22" xfId="0" applyNumberFormat="1" applyFont="1" applyFill="1" applyBorder="1" applyAlignment="1">
      <alignment horizontal="left" vertical="center" wrapText="1" indent="1"/>
    </xf>
    <xf numFmtId="0" fontId="17" fillId="14" borderId="2" xfId="50" applyNumberFormat="1" applyFont="1" applyFill="1" applyBorder="1" applyAlignment="1">
      <alignment horizontal="center" vertical="center" wrapText="1"/>
    </xf>
    <xf numFmtId="0" fontId="17" fillId="14" borderId="29" xfId="50" applyNumberFormat="1" applyFont="1" applyFill="1" applyBorder="1" applyAlignment="1">
      <alignment horizontal="center" vertical="center"/>
    </xf>
    <xf numFmtId="0" fontId="17" fillId="14" borderId="3" xfId="50" applyNumberFormat="1" applyFont="1" applyFill="1" applyBorder="1" applyAlignment="1">
      <alignment horizontal="center" vertical="center"/>
    </xf>
    <xf numFmtId="0" fontId="6" fillId="3" borderId="27" xfId="50" applyNumberFormat="1" applyFont="1" applyFill="1" applyBorder="1" applyAlignment="1">
      <alignment horizontal="center" vertical="center" wrapText="1"/>
    </xf>
    <xf numFmtId="0" fontId="6" fillId="3" borderId="11" xfId="50" applyNumberFormat="1" applyFont="1" applyFill="1" applyBorder="1" applyAlignment="1">
      <alignment horizontal="center" vertical="center"/>
    </xf>
    <xf numFmtId="0" fontId="6" fillId="3" borderId="11" xfId="50" applyNumberFormat="1" applyFont="1" applyFill="1" applyBorder="1" applyAlignment="1">
      <alignment horizontal="center" vertical="center" wrapText="1"/>
    </xf>
    <xf numFmtId="40" fontId="6" fillId="3" borderId="27" xfId="50" applyNumberFormat="1" applyFont="1" applyFill="1" applyBorder="1" applyAlignment="1">
      <alignment horizontal="center" vertical="center"/>
    </xf>
    <xf numFmtId="0" fontId="6" fillId="3" borderId="10" xfId="50" applyNumberFormat="1" applyFont="1" applyFill="1" applyBorder="1" applyAlignment="1">
      <alignment horizontal="center" vertical="center"/>
    </xf>
    <xf numFmtId="0" fontId="18" fillId="0" borderId="27" xfId="0" applyFont="1" applyBorder="1" applyAlignment="1">
      <alignment horizontal="center" vertical="center"/>
    </xf>
    <xf numFmtId="0" fontId="18" fillId="0" borderId="10" xfId="0" applyFont="1" applyBorder="1" applyAlignment="1">
      <alignment horizontal="center" vertical="center"/>
    </xf>
    <xf numFmtId="0" fontId="18" fillId="0" borderId="11" xfId="0" applyFont="1" applyBorder="1" applyAlignment="1">
      <alignment horizontal="center" vertical="center"/>
    </xf>
    <xf numFmtId="0" fontId="17" fillId="14" borderId="4" xfId="50" applyNumberFormat="1" applyFont="1" applyFill="1" applyBorder="1" applyAlignment="1">
      <alignment horizontal="center" vertical="center" wrapText="1"/>
    </xf>
    <xf numFmtId="0" fontId="17" fillId="14" borderId="0" xfId="50" applyNumberFormat="1" applyFont="1" applyFill="1" applyBorder="1" applyAlignment="1">
      <alignment horizontal="center" vertical="center"/>
    </xf>
    <xf numFmtId="40" fontId="6" fillId="3" borderId="10" xfId="50" applyNumberFormat="1" applyFont="1" applyFill="1" applyBorder="1" applyAlignment="1">
      <alignment horizontal="center" vertical="center"/>
    </xf>
    <xf numFmtId="40" fontId="6" fillId="3" borderId="11" xfId="50" applyNumberFormat="1" applyFont="1" applyFill="1" applyBorder="1" applyAlignment="1">
      <alignment horizontal="center" vertical="center"/>
    </xf>
    <xf numFmtId="0" fontId="47" fillId="2" borderId="39" xfId="49" applyFont="1" applyFill="1" applyBorder="1" applyAlignment="1">
      <alignment horizontal="center" vertical="center"/>
    </xf>
    <xf numFmtId="0" fontId="47" fillId="2" borderId="59" xfId="49" applyFont="1" applyFill="1" applyBorder="1" applyAlignment="1">
      <alignment horizontal="center" vertical="center"/>
    </xf>
    <xf numFmtId="0" fontId="49" fillId="38" borderId="39" xfId="48" applyFont="1" applyFill="1" applyBorder="1" applyAlignment="1">
      <alignment horizontal="center" vertical="center" wrapText="1"/>
    </xf>
    <xf numFmtId="0" fontId="49" fillId="38" borderId="59" xfId="48" applyFont="1" applyFill="1" applyBorder="1" applyAlignment="1">
      <alignment horizontal="center" vertical="center" wrapText="1"/>
    </xf>
    <xf numFmtId="178" fontId="3" fillId="2" borderId="39" xfId="49" applyNumberFormat="1" applyFont="1" applyFill="1" applyBorder="1" applyAlignment="1">
      <alignment horizontal="left" vertical="center"/>
    </xf>
    <xf numFmtId="178" fontId="3" fillId="2" borderId="60" xfId="49" applyNumberFormat="1" applyFont="1" applyFill="1" applyBorder="1" applyAlignment="1">
      <alignment horizontal="left" vertical="center"/>
    </xf>
    <xf numFmtId="0" fontId="3" fillId="2" borderId="39" xfId="49" applyFont="1" applyFill="1" applyBorder="1" applyAlignment="1">
      <alignment horizontal="center" vertical="center"/>
    </xf>
    <xf numFmtId="0" fontId="3" fillId="2" borderId="60" xfId="49" applyFont="1" applyFill="1" applyBorder="1" applyAlignment="1">
      <alignment horizontal="center" vertical="center"/>
    </xf>
    <xf numFmtId="0" fontId="3" fillId="2" borderId="55" xfId="49" applyFont="1" applyFill="1" applyBorder="1" applyAlignment="1">
      <alignment horizontal="center" vertical="center"/>
    </xf>
    <xf numFmtId="0" fontId="3" fillId="2" borderId="52" xfId="49" applyFont="1" applyFill="1" applyBorder="1" applyAlignment="1">
      <alignment horizontal="center" vertical="center"/>
    </xf>
    <xf numFmtId="0" fontId="3" fillId="0" borderId="58" xfId="49" applyFont="1" applyBorder="1" applyAlignment="1">
      <alignment horizontal="left" vertical="center" wrapText="1"/>
    </xf>
    <xf numFmtId="0" fontId="3" fillId="0" borderId="3" xfId="49" applyFont="1" applyBorder="1" applyAlignment="1">
      <alignment horizontal="left" vertical="center" wrapText="1"/>
    </xf>
    <xf numFmtId="0" fontId="8" fillId="6" borderId="59" xfId="49" applyFont="1" applyFill="1" applyBorder="1" applyAlignment="1">
      <alignment horizontal="center" vertical="center"/>
    </xf>
    <xf numFmtId="0" fontId="3" fillId="2" borderId="51" xfId="49" applyFont="1" applyFill="1" applyBorder="1" applyAlignment="1">
      <alignment horizontal="center" vertical="center"/>
    </xf>
    <xf numFmtId="0" fontId="3" fillId="2" borderId="28" xfId="49" applyFont="1" applyFill="1" applyBorder="1" applyAlignment="1">
      <alignment horizontal="center" vertical="center"/>
    </xf>
    <xf numFmtId="0" fontId="3" fillId="2" borderId="9" xfId="49" applyFont="1" applyFill="1" applyBorder="1" applyAlignment="1">
      <alignment horizontal="center" vertical="center"/>
    </xf>
    <xf numFmtId="0" fontId="8" fillId="6" borderId="59" xfId="0" applyFont="1" applyFill="1" applyBorder="1" applyAlignment="1">
      <alignment horizontal="center" vertical="center"/>
    </xf>
    <xf numFmtId="0" fontId="5" fillId="13" borderId="59"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0" borderId="60" xfId="49" applyFont="1" applyBorder="1" applyAlignment="1">
      <alignment horizontal="left" vertical="center" wrapText="1"/>
    </xf>
    <xf numFmtId="0" fontId="3" fillId="0" borderId="55" xfId="49" applyFont="1" applyBorder="1" applyAlignment="1">
      <alignment horizontal="left" vertical="center" wrapText="1"/>
    </xf>
    <xf numFmtId="0" fontId="3" fillId="0" borderId="52" xfId="49" applyFont="1" applyBorder="1" applyAlignment="1">
      <alignment horizontal="left" vertical="center" wrapText="1"/>
    </xf>
    <xf numFmtId="0" fontId="15" fillId="11" borderId="59" xfId="49" applyFont="1" applyFill="1" applyBorder="1" applyAlignment="1">
      <alignment horizontal="center" vertical="center" wrapText="1"/>
    </xf>
    <xf numFmtId="0" fontId="6" fillId="12" borderId="55" xfId="49" applyFont="1" applyFill="1" applyBorder="1" applyAlignment="1">
      <alignment horizontal="left" vertical="center" wrapText="1"/>
    </xf>
    <xf numFmtId="0" fontId="6" fillId="12" borderId="56" xfId="49" applyFont="1" applyFill="1" applyBorder="1" applyAlignment="1">
      <alignment horizontal="left" vertical="center" wrapText="1"/>
    </xf>
    <xf numFmtId="0" fontId="6" fillId="12" borderId="52" xfId="49" applyFont="1" applyFill="1" applyBorder="1" applyAlignment="1">
      <alignment horizontal="left" vertical="center" wrapText="1"/>
    </xf>
    <xf numFmtId="0" fontId="3" fillId="0" borderId="59" xfId="49" applyFont="1" applyBorder="1" applyAlignment="1">
      <alignment horizontal="left" vertical="center" wrapText="1"/>
    </xf>
    <xf numFmtId="0" fontId="3" fillId="0" borderId="59" xfId="49" applyFont="1" applyBorder="1" applyAlignment="1">
      <alignment horizontal="center" vertical="center" wrapText="1"/>
    </xf>
    <xf numFmtId="0" fontId="3" fillId="0" borderId="60" xfId="49" applyFont="1" applyBorder="1" applyAlignment="1">
      <alignment horizontal="center" vertical="center" wrapText="1"/>
    </xf>
    <xf numFmtId="0" fontId="3" fillId="0" borderId="61"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9" xfId="0" applyFont="1" applyBorder="1" applyAlignment="1">
      <alignment horizontal="center" vertical="center" wrapText="1"/>
    </xf>
    <xf numFmtId="0" fontId="6" fillId="5" borderId="60" xfId="0" applyFont="1" applyFill="1" applyBorder="1" applyAlignment="1">
      <alignment horizontal="left" vertical="center" wrapText="1"/>
    </xf>
    <xf numFmtId="0" fontId="3" fillId="0" borderId="63" xfId="49" applyFont="1" applyBorder="1" applyAlignment="1">
      <alignment horizontal="left" vertical="center" wrapText="1"/>
    </xf>
    <xf numFmtId="0" fontId="3" fillId="0" borderId="64" xfId="49" applyFont="1" applyBorder="1" applyAlignment="1">
      <alignment horizontal="left" vertical="center" wrapText="1"/>
    </xf>
    <xf numFmtId="0" fontId="8" fillId="6" borderId="1" xfId="49" applyFont="1" applyFill="1" applyBorder="1" applyAlignment="1">
      <alignment horizontal="center" vertical="center"/>
    </xf>
    <xf numFmtId="0" fontId="3" fillId="2" borderId="8" xfId="49" applyFont="1" applyFill="1" applyBorder="1" applyAlignment="1">
      <alignment horizontal="center" vertical="center"/>
    </xf>
    <xf numFmtId="0" fontId="8" fillId="6" borderId="1" xfId="0" applyFont="1" applyFill="1" applyBorder="1" applyAlignment="1">
      <alignment horizontal="center" vertical="center"/>
    </xf>
    <xf numFmtId="0" fontId="5" fillId="13" borderId="1" xfId="0" applyFont="1" applyFill="1" applyBorder="1" applyAlignment="1">
      <alignment horizontal="center" vertical="center"/>
    </xf>
    <xf numFmtId="0" fontId="3" fillId="0" borderId="8" xfId="49" applyFont="1" applyFill="1" applyBorder="1" applyAlignment="1">
      <alignment horizontal="center" vertical="center" wrapText="1"/>
    </xf>
    <xf numFmtId="0" fontId="3" fillId="0" borderId="28" xfId="49" applyFont="1" applyFill="1" applyBorder="1" applyAlignment="1">
      <alignment horizontal="center" vertical="center" wrapText="1"/>
    </xf>
    <xf numFmtId="0" fontId="3" fillId="0" borderId="9" xfId="49" applyFont="1" applyFill="1" applyBorder="1" applyAlignment="1">
      <alignment horizontal="center" vertical="center" wrapText="1"/>
    </xf>
    <xf numFmtId="0" fontId="3" fillId="0" borderId="29" xfId="49" applyFont="1" applyBorder="1" applyAlignment="1">
      <alignment horizontal="left" vertical="center" wrapText="1"/>
    </xf>
    <xf numFmtId="0" fontId="6" fillId="12" borderId="27" xfId="49" applyFont="1" applyFill="1" applyBorder="1" applyAlignment="1">
      <alignment horizontal="left" vertical="center" wrapText="1"/>
    </xf>
    <xf numFmtId="0" fontId="6" fillId="12" borderId="10" xfId="49" applyFont="1" applyFill="1" applyBorder="1" applyAlignment="1">
      <alignment horizontal="left" vertical="center" wrapText="1"/>
    </xf>
    <xf numFmtId="0" fontId="6" fillId="0" borderId="8" xfId="49" applyFont="1" applyFill="1" applyBorder="1" applyAlignment="1">
      <alignment horizontal="center" vertical="center" wrapText="1"/>
    </xf>
    <xf numFmtId="0" fontId="6" fillId="0" borderId="9" xfId="49" applyFont="1" applyFill="1" applyBorder="1" applyAlignment="1">
      <alignment horizontal="center" vertical="center" wrapText="1"/>
    </xf>
    <xf numFmtId="0" fontId="3" fillId="2" borderId="23" xfId="49" applyFont="1" applyFill="1" applyBorder="1" applyAlignment="1">
      <alignment vertical="center" wrapText="1"/>
    </xf>
    <xf numFmtId="0" fontId="3" fillId="2" borderId="24" xfId="49" applyFont="1" applyFill="1" applyBorder="1" applyAlignment="1">
      <alignment vertical="center" wrapText="1"/>
    </xf>
    <xf numFmtId="0" fontId="3" fillId="2" borderId="22" xfId="49" applyFont="1" applyFill="1" applyBorder="1" applyAlignment="1">
      <alignment vertical="center" wrapText="1"/>
    </xf>
    <xf numFmtId="0" fontId="15" fillId="11" borderId="1" xfId="49" applyFont="1" applyFill="1" applyBorder="1" applyAlignment="1">
      <alignment horizontal="center" vertical="center" wrapText="1"/>
    </xf>
    <xf numFmtId="0" fontId="6" fillId="12" borderId="11" xfId="49" applyFont="1" applyFill="1" applyBorder="1" applyAlignment="1">
      <alignment horizontal="left" vertical="center" wrapText="1"/>
    </xf>
    <xf numFmtId="0" fontId="3" fillId="0" borderId="1" xfId="49" applyFont="1" applyFill="1" applyBorder="1" applyAlignment="1">
      <alignment horizontal="left" vertical="center" wrapText="1"/>
    </xf>
    <xf numFmtId="0" fontId="3" fillId="0" borderId="39" xfId="49" applyFont="1" applyFill="1" applyBorder="1" applyAlignment="1">
      <alignment horizontal="left" vertical="center" wrapText="1"/>
    </xf>
    <xf numFmtId="0" fontId="3" fillId="0" borderId="1" xfId="49" applyFont="1" applyFill="1" applyBorder="1" applyAlignment="1">
      <alignment horizontal="center" vertical="center" wrapText="1"/>
    </xf>
    <xf numFmtId="0" fontId="3" fillId="0" borderId="39" xfId="49" applyFont="1" applyFill="1" applyBorder="1" applyAlignment="1">
      <alignment horizontal="center" vertical="center" wrapText="1"/>
    </xf>
    <xf numFmtId="0" fontId="15" fillId="37" borderId="4" xfId="49" applyFont="1" applyFill="1" applyBorder="1" applyAlignment="1">
      <alignment horizontal="center" vertical="center"/>
    </xf>
    <xf numFmtId="0" fontId="15" fillId="37" borderId="0" xfId="49" applyFont="1" applyFill="1" applyBorder="1" applyAlignment="1">
      <alignment horizontal="center" vertical="center"/>
    </xf>
    <xf numFmtId="0" fontId="15" fillId="37" borderId="6" xfId="49" applyFont="1" applyFill="1" applyBorder="1" applyAlignment="1">
      <alignment horizontal="center" vertical="center"/>
    </xf>
    <xf numFmtId="0" fontId="15" fillId="37" borderId="26" xfId="49" applyFont="1" applyFill="1" applyBorder="1" applyAlignment="1">
      <alignment horizontal="center" vertical="center"/>
    </xf>
    <xf numFmtId="0" fontId="52" fillId="38" borderId="25" xfId="48" applyFont="1" applyFill="1" applyBorder="1" applyAlignment="1">
      <alignment horizontal="left" vertical="center"/>
    </xf>
    <xf numFmtId="0" fontId="52" fillId="38" borderId="50" xfId="48" applyFont="1" applyFill="1" applyBorder="1" applyAlignment="1">
      <alignment horizontal="left" vertical="center"/>
    </xf>
    <xf numFmtId="0" fontId="62" fillId="38" borderId="13" xfId="70" applyFont="1" applyFill="1" applyBorder="1" applyAlignment="1">
      <alignment horizontal="center" vertical="center" wrapText="1"/>
    </xf>
    <xf numFmtId="0" fontId="62" fillId="38" borderId="46" xfId="70" applyFont="1" applyFill="1" applyBorder="1" applyAlignment="1">
      <alignment horizontal="center" vertical="center" wrapText="1"/>
    </xf>
    <xf numFmtId="183" fontId="14" fillId="0" borderId="59" xfId="48" applyNumberFormat="1" applyFont="1" applyFill="1" applyBorder="1" applyAlignment="1">
      <alignment horizontal="center" vertical="center" wrapText="1"/>
    </xf>
    <xf numFmtId="0" fontId="49" fillId="38" borderId="4" xfId="48" applyFont="1" applyFill="1" applyBorder="1" applyAlignment="1">
      <alignment horizontal="center" wrapText="1"/>
    </xf>
    <xf numFmtId="0" fontId="49" fillId="38" borderId="0" xfId="48" applyFont="1" applyFill="1" applyBorder="1" applyAlignment="1">
      <alignment horizontal="center" wrapText="1"/>
    </xf>
    <xf numFmtId="0" fontId="54" fillId="3" borderId="55" xfId="48" applyFont="1" applyFill="1" applyBorder="1" applyAlignment="1">
      <alignment horizontal="left" vertical="center"/>
    </xf>
    <xf numFmtId="0" fontId="54" fillId="3" borderId="56" xfId="48" applyFont="1" applyFill="1" applyBorder="1" applyAlignment="1">
      <alignment horizontal="left" vertical="center"/>
    </xf>
    <xf numFmtId="0" fontId="54" fillId="3" borderId="52" xfId="48" applyFont="1" applyFill="1" applyBorder="1" applyAlignment="1">
      <alignment horizontal="left" vertical="center"/>
    </xf>
    <xf numFmtId="0" fontId="50" fillId="0" borderId="55" xfId="68" applyFont="1" applyFill="1" applyBorder="1" applyAlignment="1" applyProtection="1">
      <alignment horizontal="left" vertical="center" wrapText="1"/>
    </xf>
    <xf numFmtId="0" fontId="50" fillId="0" borderId="56" xfId="68" applyFont="1" applyFill="1" applyBorder="1" applyAlignment="1" applyProtection="1">
      <alignment horizontal="left" vertical="center" wrapText="1"/>
    </xf>
    <xf numFmtId="0" fontId="55" fillId="0" borderId="39" xfId="68" applyFont="1" applyFill="1" applyBorder="1" applyAlignment="1">
      <alignment horizontal="left" vertical="center" wrapText="1"/>
    </xf>
    <xf numFmtId="0" fontId="52" fillId="38" borderId="6" xfId="48" applyFont="1" applyFill="1" applyBorder="1" applyAlignment="1">
      <alignment horizontal="left" vertical="center"/>
    </xf>
    <xf numFmtId="0" fontId="52" fillId="38" borderId="26" xfId="48" applyFont="1" applyFill="1" applyBorder="1" applyAlignment="1">
      <alignment horizontal="left" vertical="center"/>
    </xf>
    <xf numFmtId="0" fontId="50" fillId="40" borderId="55" xfId="64" applyFont="1" applyFill="1" applyBorder="1" applyAlignment="1">
      <alignment horizontal="left" vertical="center"/>
    </xf>
    <xf numFmtId="0" fontId="55" fillId="40" borderId="56" xfId="64" applyFont="1" applyFill="1" applyBorder="1" applyAlignment="1">
      <alignment horizontal="left" vertical="center"/>
    </xf>
    <xf numFmtId="0" fontId="55" fillId="40" borderId="52" xfId="64" applyFont="1" applyFill="1" applyBorder="1" applyAlignment="1">
      <alignment horizontal="left" vertical="center"/>
    </xf>
    <xf numFmtId="0" fontId="4" fillId="2" borderId="12" xfId="15" applyFill="1" applyBorder="1" applyAlignment="1">
      <alignment horizontal="center" vertical="top"/>
    </xf>
    <xf numFmtId="180" fontId="11" fillId="8" borderId="15" xfId="54" applyNumberFormat="1" applyFont="1" applyFill="1" applyBorder="1">
      <alignment vertical="center"/>
    </xf>
    <xf numFmtId="0" fontId="11" fillId="8" borderId="15" xfId="54" applyFont="1" applyFill="1" applyBorder="1">
      <alignment vertical="center"/>
    </xf>
    <xf numFmtId="0" fontId="11" fillId="9" borderId="19" xfId="54" applyFont="1" applyFill="1" applyBorder="1" applyAlignment="1">
      <alignment horizontal="right" vertical="center" wrapText="1"/>
    </xf>
    <xf numFmtId="0" fontId="11" fillId="9" borderId="12" xfId="54" applyFont="1" applyFill="1" applyBorder="1" applyAlignment="1">
      <alignment horizontal="right" vertical="center" wrapText="1"/>
    </xf>
    <xf numFmtId="0" fontId="11" fillId="9" borderId="20" xfId="54" applyFont="1" applyFill="1" applyBorder="1" applyAlignment="1">
      <alignment horizontal="right" vertical="center" wrapText="1"/>
    </xf>
    <xf numFmtId="0" fontId="9" fillId="7" borderId="1" xfId="0" applyFont="1" applyFill="1" applyBorder="1" applyAlignment="1">
      <alignment horizontal="center"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6" fillId="5" borderId="1" xfId="0" applyFont="1" applyFill="1" applyBorder="1" applyAlignment="1">
      <alignment horizontal="left" vertical="center" wrapText="1"/>
    </xf>
    <xf numFmtId="0" fontId="3" fillId="0" borderId="1" xfId="0" applyFont="1" applyBorder="1" applyAlignment="1">
      <alignment horizontal="center" vertical="center" wrapText="1"/>
    </xf>
    <xf numFmtId="0" fontId="3" fillId="3" borderId="0" xfId="0" applyFont="1" applyFill="1" applyAlignment="1">
      <alignment horizontal="center" vertical="center"/>
    </xf>
    <xf numFmtId="0" fontId="3" fillId="2" borderId="0" xfId="0" applyFont="1" applyFill="1" applyAlignment="1">
      <alignment horizontal="left" vertical="center" wrapText="1"/>
    </xf>
    <xf numFmtId="0" fontId="5" fillId="2" borderId="1" xfId="0" applyFont="1" applyFill="1" applyBorder="1" applyAlignment="1">
      <alignment horizontal="center" vertical="center" wrapText="1"/>
    </xf>
    <xf numFmtId="0" fontId="6" fillId="4" borderId="1" xfId="0" applyFont="1" applyFill="1" applyBorder="1" applyAlignment="1">
      <alignment horizontal="left" vertical="center" wrapText="1"/>
    </xf>
  </cellXfs>
  <cellStyles count="84">
    <cellStyle name="_ET_STYLE_NoName_00_" xfId="3" xr:uid="{00000000-0005-0000-0000-000000000000}"/>
    <cellStyle name="0,0_x000a__x000a_NA_x000a__x000a_" xfId="15" xr:uid="{00000000-0005-0000-0000-000001000000}"/>
    <cellStyle name="0,0_x000d__x000a_NA_x000d__x000a_" xfId="4" xr:uid="{00000000-0005-0000-0000-000002000000}"/>
    <cellStyle name="0,0_x000d__x000a_NA_x000d__x000a_ 2" xfId="16" xr:uid="{00000000-0005-0000-0000-000003000000}"/>
    <cellStyle name="0,0_x000d__x000d_NA_x000d__x000d_" xfId="67" xr:uid="{00000000-0005-0000-0000-000004000000}"/>
    <cellStyle name="20% - Accent1" xfId="17" xr:uid="{00000000-0005-0000-0000-000005000000}"/>
    <cellStyle name="20% - Accent2" xfId="9" xr:uid="{00000000-0005-0000-0000-000006000000}"/>
    <cellStyle name="20% - Accent3" xfId="10" xr:uid="{00000000-0005-0000-0000-000007000000}"/>
    <cellStyle name="20% - Accent4" xfId="1" xr:uid="{00000000-0005-0000-0000-000008000000}"/>
    <cellStyle name="20% - Accent5" xfId="11" xr:uid="{00000000-0005-0000-0000-000009000000}"/>
    <cellStyle name="20% - Accent6" xfId="13" xr:uid="{00000000-0005-0000-0000-00000A000000}"/>
    <cellStyle name="20% - 着色 5" xfId="7" xr:uid="{00000000-0005-0000-0000-00000B000000}"/>
    <cellStyle name="40% - Accent1" xfId="18" xr:uid="{00000000-0005-0000-0000-00000C000000}"/>
    <cellStyle name="40% - Accent2" xfId="19" xr:uid="{00000000-0005-0000-0000-00000D000000}"/>
    <cellStyle name="40% - Accent3" xfId="14" xr:uid="{00000000-0005-0000-0000-00000E000000}"/>
    <cellStyle name="40% - Accent4" xfId="20" xr:uid="{00000000-0005-0000-0000-00000F000000}"/>
    <cellStyle name="40% - Accent5" xfId="21" xr:uid="{00000000-0005-0000-0000-000010000000}"/>
    <cellStyle name="40% - Accent6" xfId="22" xr:uid="{00000000-0005-0000-0000-000011000000}"/>
    <cellStyle name="60% - Accent1" xfId="23" xr:uid="{00000000-0005-0000-0000-000012000000}"/>
    <cellStyle name="60% - Accent2" xfId="24" xr:uid="{00000000-0005-0000-0000-000013000000}"/>
    <cellStyle name="60% - Accent3" xfId="25" xr:uid="{00000000-0005-0000-0000-000014000000}"/>
    <cellStyle name="60% - Accent4" xfId="26" xr:uid="{00000000-0005-0000-0000-000015000000}"/>
    <cellStyle name="60% - Accent5" xfId="27" xr:uid="{00000000-0005-0000-0000-000016000000}"/>
    <cellStyle name="60% - Accent6" xfId="28" xr:uid="{00000000-0005-0000-0000-000017000000}"/>
    <cellStyle name="60% - 着色 2" xfId="2" xr:uid="{00000000-0005-0000-0000-000018000000}"/>
    <cellStyle name="Accent1" xfId="30" xr:uid="{00000000-0005-0000-0000-000019000000}"/>
    <cellStyle name="Accent2" xfId="31" xr:uid="{00000000-0005-0000-0000-00001A000000}"/>
    <cellStyle name="Accent3" xfId="32" xr:uid="{00000000-0005-0000-0000-00001B000000}"/>
    <cellStyle name="Accent4" xfId="33" xr:uid="{00000000-0005-0000-0000-00001C000000}"/>
    <cellStyle name="Accent5" xfId="34" xr:uid="{00000000-0005-0000-0000-00001D000000}"/>
    <cellStyle name="Accent6" xfId="35" xr:uid="{00000000-0005-0000-0000-00001E000000}"/>
    <cellStyle name="Bad" xfId="36" xr:uid="{00000000-0005-0000-0000-00001F000000}"/>
    <cellStyle name="Calculation" xfId="37" xr:uid="{00000000-0005-0000-0000-000020000000}"/>
    <cellStyle name="Check Cell" xfId="38" xr:uid="{00000000-0005-0000-0000-000021000000}"/>
    <cellStyle name="Currency 2" xfId="40" xr:uid="{00000000-0005-0000-0000-000023000000}"/>
    <cellStyle name="Explanatory Text" xfId="41" xr:uid="{00000000-0005-0000-0000-000024000000}"/>
    <cellStyle name="Good" xfId="42" xr:uid="{00000000-0005-0000-0000-00002B000000}"/>
    <cellStyle name="Heading 1" xfId="43" xr:uid="{00000000-0005-0000-0000-00002C000000}"/>
    <cellStyle name="Heading 2" xfId="44" xr:uid="{00000000-0005-0000-0000-00002D000000}"/>
    <cellStyle name="Heading 3" xfId="6" xr:uid="{00000000-0005-0000-0000-00002E000000}"/>
    <cellStyle name="Heading 4" xfId="45" xr:uid="{00000000-0005-0000-0000-00002F000000}"/>
    <cellStyle name="Input" xfId="5" xr:uid="{00000000-0005-0000-0000-000036000000}"/>
    <cellStyle name="Linked Cell" xfId="46" xr:uid="{00000000-0005-0000-0000-000037000000}"/>
    <cellStyle name="Neutral" xfId="47" xr:uid="{00000000-0005-0000-0000-000038000000}"/>
    <cellStyle name="Normal 2" xfId="48" xr:uid="{00000000-0005-0000-0000-00003A000000}"/>
    <cellStyle name="Normal 3" xfId="49" xr:uid="{00000000-0005-0000-0000-00003B000000}"/>
    <cellStyle name="Normal 4" xfId="50" xr:uid="{00000000-0005-0000-0000-00003C000000}"/>
    <cellStyle name="Normal 5" xfId="66" xr:uid="{00000000-0005-0000-0000-00003D000000}"/>
    <cellStyle name="Normal_mck_ceocircle_20060228" xfId="70" xr:uid="{00000000-0005-0000-0000-00003E000000}"/>
    <cellStyle name="Note" xfId="51" xr:uid="{00000000-0005-0000-0000-00003F000000}"/>
    <cellStyle name="Output" xfId="52" xr:uid="{00000000-0005-0000-0000-000040000000}"/>
    <cellStyle name="Standard_budget BMW Deal…ng 20070530.xls" xfId="53" xr:uid="{00000000-0005-0000-0000-000041000000}"/>
    <cellStyle name="Title" xfId="55" xr:uid="{00000000-0005-0000-0000-000042000000}"/>
    <cellStyle name="Total" xfId="56" xr:uid="{00000000-0005-0000-0000-000043000000}"/>
    <cellStyle name="Warning Text" xfId="57" xr:uid="{00000000-0005-0000-0000-000044000000}"/>
    <cellStyle name="標準_見積例" xfId="58" xr:uid="{00000000-0005-0000-0000-000045000000}"/>
    <cellStyle name="差_ATSL试驾活动" xfId="29" xr:uid="{00000000-0005-0000-0000-000046000000}"/>
    <cellStyle name="差_Copy of Copy of ATSL上市发布会+试驾 旅行社SOW (第三轮）" xfId="39" xr:uid="{00000000-0005-0000-0000-000047000000}"/>
    <cellStyle name="常规" xfId="0" builtinId="0"/>
    <cellStyle name="常规 2" xfId="54" xr:uid="{00000000-0005-0000-0000-000048000000}"/>
    <cellStyle name="常规 3" xfId="68" xr:uid="{00000000-0005-0000-0000-000049000000}"/>
    <cellStyle name="常规_AV FY07" xfId="69" xr:uid="{00000000-0005-0000-0000-00004A000000}"/>
    <cellStyle name="常规_Sheet1" xfId="59" xr:uid="{00000000-0005-0000-0000-00004B000000}"/>
    <cellStyle name="超链接" xfId="71" builtinId="8" hidden="1"/>
    <cellStyle name="超链接" xfId="73" builtinId="8" hidden="1"/>
    <cellStyle name="超链接" xfId="75" builtinId="8" hidden="1"/>
    <cellStyle name="超链接" xfId="77" builtinId="8" hidden="1"/>
    <cellStyle name="超链接" xfId="79" builtinId="8" hidden="1"/>
    <cellStyle name="超链接" xfId="81" builtinId="8" hidden="1"/>
    <cellStyle name="好_ATSL试驾活动" xfId="60" xr:uid="{00000000-0005-0000-0000-00004C000000}"/>
    <cellStyle name="好_Copy of Copy of ATSL上市发布会+试驾 旅行社SOW (第三轮）" xfId="61" xr:uid="{00000000-0005-0000-0000-00004D000000}"/>
    <cellStyle name="千位分隔" xfId="83" builtinId="3"/>
    <cellStyle name="千位分隔 2" xfId="62" xr:uid="{00000000-0005-0000-0000-00004E000000}"/>
    <cellStyle name="样式 1" xfId="63" xr:uid="{00000000-0005-0000-0000-00004F000000}"/>
    <cellStyle name="样式 1 2" xfId="64" xr:uid="{00000000-0005-0000-0000-000050000000}"/>
    <cellStyle name="一般_Sheet1" xfId="65" xr:uid="{00000000-0005-0000-0000-000051000000}"/>
    <cellStyle name="已访问的超链接" xfId="72" builtinId="9" hidden="1"/>
    <cellStyle name="已访问的超链接" xfId="74" builtinId="9" hidden="1"/>
    <cellStyle name="已访问的超链接" xfId="76" builtinId="9" hidden="1"/>
    <cellStyle name="已访问的超链接" xfId="78" builtinId="9" hidden="1"/>
    <cellStyle name="已访问的超链接" xfId="80" builtinId="9" hidden="1"/>
    <cellStyle name="已访问的超链接" xfId="82" builtinId="9" hidden="1"/>
    <cellStyle name="着色 1" xfId="8" xr:uid="{00000000-0005-0000-0000-000052000000}"/>
    <cellStyle name="着色 5" xfId="12" xr:uid="{00000000-0005-0000-0000-000053000000}"/>
  </cellStyles>
  <dxfs count="0"/>
  <tableStyles count="0" defaultTableStyle="TableStyleMedium9" defaultPivotStyle="PivotStyleLight16"/>
  <colors>
    <mruColors>
      <color rgb="FFFF0000"/>
      <color rgb="FF808080"/>
      <color rgb="FFFFCC99"/>
      <color rgb="FFC0C0C0"/>
      <color rgb="FFB8CCE4"/>
      <color rgb="FF333333"/>
      <color rgb="FF969696"/>
      <color rgb="FFFF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4"/>
  <sheetViews>
    <sheetView workbookViewId="0">
      <selection sqref="A1:C1"/>
    </sheetView>
  </sheetViews>
  <sheetFormatPr defaultColWidth="9" defaultRowHeight="15"/>
  <cols>
    <col min="3" max="3" width="36" customWidth="1"/>
  </cols>
  <sheetData>
    <row r="1" spans="1:3" ht="74.25" customHeight="1">
      <c r="A1" s="356" t="s">
        <v>0</v>
      </c>
      <c r="B1" s="357"/>
      <c r="C1" s="358"/>
    </row>
    <row r="2" spans="1:3" ht="37.5" customHeight="1">
      <c r="A2" s="359" t="s">
        <v>1</v>
      </c>
      <c r="B2" s="360"/>
      <c r="C2" s="87" t="e">
        <f>#REF!</f>
        <v>#REF!</v>
      </c>
    </row>
    <row r="3" spans="1:3" ht="15.45">
      <c r="A3" s="359" t="s">
        <v>2</v>
      </c>
      <c r="B3" s="361"/>
      <c r="C3" s="87">
        <f>'机票-六折版 '!I14</f>
        <v>101952</v>
      </c>
    </row>
    <row r="4" spans="1:3" ht="15.45">
      <c r="A4" s="359" t="s">
        <v>3</v>
      </c>
      <c r="B4" s="360"/>
      <c r="C4" s="87" t="e">
        <f>SUM(C2:C3)</f>
        <v>#REF!</v>
      </c>
    </row>
  </sheetData>
  <mergeCells count="4">
    <mergeCell ref="A1:C1"/>
    <mergeCell ref="A2:B2"/>
    <mergeCell ref="A3:B3"/>
    <mergeCell ref="A4:B4"/>
  </mergeCells>
  <phoneticPr fontId="45"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5"/>
  <sheetViews>
    <sheetView workbookViewId="0">
      <selection activeCell="K3" sqref="K3"/>
    </sheetView>
  </sheetViews>
  <sheetFormatPr defaultColWidth="9" defaultRowHeight="15"/>
  <sheetData>
    <row r="1" spans="1:5" ht="23.15">
      <c r="A1" s="367" t="s">
        <v>4</v>
      </c>
      <c r="B1" s="368"/>
      <c r="C1" s="368"/>
      <c r="D1" s="368"/>
      <c r="E1" s="368"/>
    </row>
    <row r="2" spans="1:5" ht="15.45">
      <c r="A2" s="359" t="s">
        <v>5</v>
      </c>
      <c r="B2" s="360"/>
      <c r="C2" s="362" t="e">
        <f>#REF!</f>
        <v>#REF!</v>
      </c>
      <c r="D2" s="369"/>
      <c r="E2" s="370"/>
    </row>
    <row r="3" spans="1:5" ht="15.45">
      <c r="A3" s="359" t="s">
        <v>6</v>
      </c>
      <c r="B3" s="361"/>
      <c r="C3" s="362" t="e">
        <f>SUMMARY!#REF!</f>
        <v>#REF!</v>
      </c>
      <c r="D3" s="369"/>
      <c r="E3" s="370"/>
    </row>
    <row r="4" spans="1:5" ht="15.45">
      <c r="A4" s="359" t="s">
        <v>3</v>
      </c>
      <c r="B4" s="360"/>
      <c r="C4" s="362" t="e">
        <f>SUM(C2:E3)</f>
        <v>#REF!</v>
      </c>
      <c r="D4" s="363"/>
      <c r="E4" s="360"/>
    </row>
    <row r="5" spans="1:5">
      <c r="A5" s="364" t="s">
        <v>7</v>
      </c>
      <c r="B5" s="365"/>
      <c r="C5" s="365"/>
      <c r="D5" s="365"/>
      <c r="E5" s="366"/>
    </row>
  </sheetData>
  <mergeCells count="8">
    <mergeCell ref="A4:B4"/>
    <mergeCell ref="C4:E4"/>
    <mergeCell ref="A5:E5"/>
    <mergeCell ref="A1:E1"/>
    <mergeCell ref="A2:B2"/>
    <mergeCell ref="C2:E2"/>
    <mergeCell ref="A3:B3"/>
    <mergeCell ref="C3:E3"/>
  </mergeCells>
  <phoneticPr fontId="45"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F10"/>
  <sheetViews>
    <sheetView view="pageBreakPreview" zoomScale="115" zoomScaleNormal="150" zoomScaleSheetLayoutView="115" workbookViewId="0">
      <selection sqref="A1:F1"/>
    </sheetView>
  </sheetViews>
  <sheetFormatPr defaultColWidth="19.640625" defaultRowHeight="12.9"/>
  <cols>
    <col min="1" max="1" width="19" style="61" customWidth="1"/>
    <col min="2" max="2" width="17.5" style="62" customWidth="1"/>
    <col min="3" max="4" width="12.5" style="62" customWidth="1"/>
    <col min="5" max="5" width="12.140625" style="63" customWidth="1"/>
    <col min="6" max="6" width="59.140625" style="63" customWidth="1"/>
    <col min="7" max="16384" width="19.640625" style="61"/>
  </cols>
  <sheetData>
    <row r="1" spans="1:6" ht="46" customHeight="1">
      <c r="A1" s="373" t="s">
        <v>316</v>
      </c>
      <c r="B1" s="373"/>
      <c r="C1" s="373"/>
      <c r="D1" s="374"/>
      <c r="E1" s="373"/>
      <c r="F1" s="373"/>
    </row>
    <row r="2" spans="1:6">
      <c r="A2" s="377" t="s">
        <v>255</v>
      </c>
      <c r="B2" s="287" t="s">
        <v>298</v>
      </c>
      <c r="C2" s="288" t="s">
        <v>299</v>
      </c>
      <c r="D2" s="289" t="s">
        <v>300</v>
      </c>
      <c r="E2" s="290" t="s">
        <v>301</v>
      </c>
      <c r="F2" s="375"/>
    </row>
    <row r="3" spans="1:6">
      <c r="A3" s="377"/>
      <c r="B3" s="224" t="s">
        <v>309</v>
      </c>
      <c r="C3" s="266">
        <f>旅行社相关!G40</f>
        <v>305000.07999999996</v>
      </c>
      <c r="D3" s="264">
        <v>1</v>
      </c>
      <c r="E3" s="268">
        <f>C3*D3</f>
        <v>305000.07999999996</v>
      </c>
      <c r="F3" s="375"/>
    </row>
    <row r="4" spans="1:6">
      <c r="A4" s="377"/>
      <c r="B4" s="210" t="s">
        <v>310</v>
      </c>
      <c r="C4" s="267">
        <f>活动相关!H106</f>
        <v>300283</v>
      </c>
      <c r="D4" s="265">
        <v>1</v>
      </c>
      <c r="E4" s="268">
        <f>C4*D4</f>
        <v>300283</v>
      </c>
      <c r="F4" s="375"/>
    </row>
    <row r="5" spans="1:6">
      <c r="A5" s="378"/>
      <c r="B5" s="330" t="s">
        <v>356</v>
      </c>
      <c r="C5" s="331">
        <v>1000</v>
      </c>
      <c r="D5" s="332">
        <v>108</v>
      </c>
      <c r="E5" s="268">
        <f>C5*D5</f>
        <v>108000</v>
      </c>
      <c r="F5" s="376"/>
    </row>
    <row r="6" spans="1:6">
      <c r="A6" s="377"/>
      <c r="B6" s="263" t="s">
        <v>277</v>
      </c>
      <c r="C6" s="379"/>
      <c r="D6" s="380"/>
      <c r="E6" s="269">
        <f>E3+E4+E5</f>
        <v>713283.08</v>
      </c>
      <c r="F6" s="375"/>
    </row>
    <row r="7" spans="1:6">
      <c r="A7" s="371" t="s">
        <v>315</v>
      </c>
      <c r="B7" s="371"/>
      <c r="C7" s="371"/>
      <c r="D7" s="372"/>
      <c r="E7" s="371"/>
      <c r="F7" s="371"/>
    </row>
    <row r="8" spans="1:6">
      <c r="A8" s="371"/>
      <c r="B8" s="371"/>
      <c r="C8" s="371"/>
      <c r="D8" s="372"/>
      <c r="E8" s="371"/>
      <c r="F8" s="371"/>
    </row>
    <row r="9" spans="1:6">
      <c r="A9" s="371"/>
      <c r="B9" s="371"/>
      <c r="C9" s="371"/>
      <c r="D9" s="372"/>
      <c r="E9" s="371"/>
      <c r="F9" s="371"/>
    </row>
    <row r="10" spans="1:6">
      <c r="D10" s="270" t="s">
        <v>304</v>
      </c>
      <c r="E10" s="63">
        <f>E6/54</f>
        <v>13208.945925925926</v>
      </c>
    </row>
  </sheetData>
  <mergeCells count="6">
    <mergeCell ref="A7:F9"/>
    <mergeCell ref="A1:F1"/>
    <mergeCell ref="F2:F3"/>
    <mergeCell ref="F4:F6"/>
    <mergeCell ref="A2:A6"/>
    <mergeCell ref="C6:D6"/>
  </mergeCells>
  <phoneticPr fontId="45" type="noConversion"/>
  <pageMargins left="0.7" right="0.7" top="0.75" bottom="0.75" header="0.3" footer="0.3"/>
  <pageSetup paperSize="9" scale="6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H40"/>
  <sheetViews>
    <sheetView tabSelected="1" view="pageBreakPreview" topLeftCell="B1" zoomScale="80" zoomScaleNormal="84" zoomScaleSheetLayoutView="80" workbookViewId="0">
      <selection activeCell="H10" sqref="H10"/>
    </sheetView>
  </sheetViews>
  <sheetFormatPr defaultColWidth="19.640625" defaultRowHeight="12.9"/>
  <cols>
    <col min="1" max="1" width="66" style="61" customWidth="1"/>
    <col min="2" max="2" width="22.5" style="62" customWidth="1"/>
    <col min="3" max="3" width="32.2109375" style="62" customWidth="1"/>
    <col min="4" max="7" width="12.140625" style="63" customWidth="1"/>
    <col min="8" max="8" width="65" style="64" customWidth="1"/>
    <col min="9" max="16384" width="19.640625" style="61"/>
  </cols>
  <sheetData>
    <row r="1" spans="1:8" s="4" customFormat="1" ht="32.15" customHeight="1">
      <c r="A1" s="300" t="s">
        <v>55</v>
      </c>
      <c r="B1" s="344"/>
      <c r="C1" s="345"/>
      <c r="D1" s="345"/>
      <c r="E1" s="345"/>
      <c r="F1" s="345"/>
      <c r="G1" s="345"/>
      <c r="H1" s="354" t="s">
        <v>390</v>
      </c>
    </row>
    <row r="2" spans="1:8" s="4" customFormat="1">
      <c r="A2" s="301" t="s">
        <v>57</v>
      </c>
      <c r="B2" s="346"/>
      <c r="C2" s="346"/>
      <c r="D2" s="346"/>
      <c r="E2" s="346"/>
      <c r="F2" s="346"/>
      <c r="G2" s="346"/>
      <c r="H2" s="355">
        <v>44035</v>
      </c>
    </row>
    <row r="3" spans="1:8" s="4" customFormat="1">
      <c r="A3" s="301" t="s">
        <v>317</v>
      </c>
      <c r="B3" s="346"/>
      <c r="C3" s="346"/>
      <c r="D3" s="346"/>
      <c r="E3" s="346"/>
      <c r="F3" s="346"/>
      <c r="G3" s="346"/>
      <c r="H3" s="354" t="s">
        <v>391</v>
      </c>
    </row>
    <row r="4" spans="1:8" s="4" customFormat="1" ht="9.75" customHeight="1">
      <c r="A4" s="301" t="s">
        <v>318</v>
      </c>
      <c r="B4" s="389"/>
      <c r="C4" s="390"/>
      <c r="D4" s="390"/>
      <c r="E4" s="390"/>
      <c r="F4" s="390"/>
      <c r="G4" s="390"/>
      <c r="H4" s="391"/>
    </row>
    <row r="5" spans="1:8" s="4" customFormat="1">
      <c r="A5" s="302" t="s">
        <v>319</v>
      </c>
      <c r="B5" s="303"/>
      <c r="C5" s="5"/>
      <c r="D5" s="6"/>
      <c r="E5" s="6"/>
      <c r="F5" s="6"/>
      <c r="G5" s="6"/>
      <c r="H5" s="7"/>
    </row>
    <row r="6" spans="1:8" s="58" customFormat="1">
      <c r="A6" s="395" t="s">
        <v>10</v>
      </c>
      <c r="B6" s="395"/>
      <c r="C6" s="271" t="s">
        <v>11</v>
      </c>
      <c r="D6" s="272" t="s">
        <v>12</v>
      </c>
      <c r="E6" s="272" t="s">
        <v>141</v>
      </c>
      <c r="F6" s="272" t="s">
        <v>13</v>
      </c>
      <c r="G6" s="272" t="s">
        <v>14</v>
      </c>
      <c r="H6" s="273" t="s">
        <v>15</v>
      </c>
    </row>
    <row r="7" spans="1:8" s="58" customFormat="1" ht="15.45">
      <c r="A7" s="396" t="s">
        <v>305</v>
      </c>
      <c r="B7" s="397"/>
      <c r="C7" s="397"/>
      <c r="D7" s="397"/>
      <c r="E7" s="397"/>
      <c r="F7" s="397"/>
      <c r="G7" s="397"/>
      <c r="H7" s="398"/>
    </row>
    <row r="8" spans="1:8" s="59" customFormat="1" ht="25.75">
      <c r="A8" s="399" t="s">
        <v>306</v>
      </c>
      <c r="B8" s="400" t="s">
        <v>16</v>
      </c>
      <c r="C8" s="274" t="s">
        <v>361</v>
      </c>
      <c r="D8" s="275">
        <v>700</v>
      </c>
      <c r="E8" s="275">
        <v>1</v>
      </c>
      <c r="F8" s="275">
        <v>18</v>
      </c>
      <c r="G8" s="275">
        <f t="shared" ref="G8:G19" si="0">D8*E8*F8</f>
        <v>12600</v>
      </c>
      <c r="H8" s="276"/>
    </row>
    <row r="9" spans="1:8" s="59" customFormat="1" ht="38.6">
      <c r="A9" s="392"/>
      <c r="B9" s="401"/>
      <c r="C9" s="274" t="s">
        <v>362</v>
      </c>
      <c r="D9" s="275">
        <v>700</v>
      </c>
      <c r="E9" s="305">
        <v>2</v>
      </c>
      <c r="F9" s="305">
        <v>18</v>
      </c>
      <c r="G9" s="275">
        <f t="shared" si="0"/>
        <v>25200</v>
      </c>
      <c r="H9" s="306"/>
    </row>
    <row r="10" spans="1:8" s="59" customFormat="1" ht="38.6">
      <c r="A10" s="392"/>
      <c r="B10" s="401"/>
      <c r="C10" s="274" t="s">
        <v>363</v>
      </c>
      <c r="D10" s="275">
        <v>700</v>
      </c>
      <c r="E10" s="305">
        <v>2</v>
      </c>
      <c r="F10" s="305">
        <v>18</v>
      </c>
      <c r="G10" s="275">
        <f t="shared" si="0"/>
        <v>25200</v>
      </c>
      <c r="H10" s="276"/>
    </row>
    <row r="11" spans="1:8" s="59" customFormat="1" ht="38.6">
      <c r="A11" s="392"/>
      <c r="B11" s="401"/>
      <c r="C11" s="274" t="s">
        <v>364</v>
      </c>
      <c r="D11" s="275">
        <v>1000</v>
      </c>
      <c r="E11" s="305">
        <v>1</v>
      </c>
      <c r="F11" s="305">
        <v>18</v>
      </c>
      <c r="G11" s="275">
        <f t="shared" si="0"/>
        <v>18000</v>
      </c>
      <c r="H11" s="276"/>
    </row>
    <row r="12" spans="1:8" s="59" customFormat="1" ht="25.75">
      <c r="A12" s="392"/>
      <c r="B12" s="401"/>
      <c r="C12" s="304" t="s">
        <v>365</v>
      </c>
      <c r="D12" s="305">
        <v>700</v>
      </c>
      <c r="E12" s="305">
        <v>3</v>
      </c>
      <c r="F12" s="305">
        <v>5</v>
      </c>
      <c r="G12" s="305">
        <f t="shared" si="0"/>
        <v>10500</v>
      </c>
      <c r="H12" s="306"/>
    </row>
    <row r="13" spans="1:8" s="59" customFormat="1" ht="38.6">
      <c r="A13" s="399"/>
      <c r="B13" s="400"/>
      <c r="C13" s="274" t="s">
        <v>366</v>
      </c>
      <c r="D13" s="275">
        <v>1000</v>
      </c>
      <c r="E13" s="275">
        <v>6</v>
      </c>
      <c r="F13" s="275">
        <v>5</v>
      </c>
      <c r="G13" s="275">
        <f t="shared" si="0"/>
        <v>30000</v>
      </c>
      <c r="H13" s="277" t="s">
        <v>322</v>
      </c>
    </row>
    <row r="14" spans="1:8" s="59" customFormat="1" ht="51.45">
      <c r="A14" s="308" t="s">
        <v>320</v>
      </c>
      <c r="B14" s="307" t="s">
        <v>132</v>
      </c>
      <c r="C14" s="309" t="s">
        <v>321</v>
      </c>
      <c r="D14" s="275">
        <v>150</v>
      </c>
      <c r="E14" s="275">
        <v>1</v>
      </c>
      <c r="F14" s="275">
        <v>54</v>
      </c>
      <c r="G14" s="275">
        <f t="shared" si="0"/>
        <v>8100</v>
      </c>
      <c r="H14" s="307" t="s">
        <v>359</v>
      </c>
    </row>
    <row r="15" spans="1:8" s="59" customFormat="1" ht="56.25" customHeight="1">
      <c r="A15" s="339"/>
      <c r="B15" s="307" t="s">
        <v>369</v>
      </c>
      <c r="C15" s="309" t="s">
        <v>360</v>
      </c>
      <c r="D15" s="305">
        <v>300</v>
      </c>
      <c r="E15" s="305">
        <v>1</v>
      </c>
      <c r="F15" s="305">
        <v>20</v>
      </c>
      <c r="G15" s="305">
        <f t="shared" si="0"/>
        <v>6000</v>
      </c>
      <c r="H15" s="307"/>
    </row>
    <row r="16" spans="1:8" s="2" customFormat="1" ht="117" customHeight="1">
      <c r="A16" s="402" t="s">
        <v>323</v>
      </c>
      <c r="B16" s="307" t="s">
        <v>375</v>
      </c>
      <c r="C16" s="309" t="s">
        <v>368</v>
      </c>
      <c r="D16" s="310">
        <v>200</v>
      </c>
      <c r="E16" s="311">
        <v>1</v>
      </c>
      <c r="F16" s="311">
        <v>32</v>
      </c>
      <c r="G16" s="310">
        <f t="shared" si="0"/>
        <v>6400</v>
      </c>
      <c r="H16" s="307" t="s">
        <v>384</v>
      </c>
    </row>
    <row r="17" spans="1:8" s="2" customFormat="1" ht="105" customHeight="1">
      <c r="A17" s="403"/>
      <c r="B17" s="340" t="s">
        <v>382</v>
      </c>
      <c r="C17" s="309"/>
      <c r="D17" s="310">
        <v>300</v>
      </c>
      <c r="E17" s="311">
        <v>1</v>
      </c>
      <c r="F17" s="311">
        <v>25</v>
      </c>
      <c r="G17" s="310">
        <f t="shared" si="0"/>
        <v>7500</v>
      </c>
      <c r="H17" s="307" t="s">
        <v>392</v>
      </c>
    </row>
    <row r="18" spans="1:8" s="2" customFormat="1" ht="105" customHeight="1">
      <c r="A18" s="403"/>
      <c r="B18" s="341" t="s">
        <v>376</v>
      </c>
      <c r="C18" s="309"/>
      <c r="D18" s="305">
        <v>300</v>
      </c>
      <c r="E18" s="305">
        <v>1</v>
      </c>
      <c r="F18" s="305">
        <v>20</v>
      </c>
      <c r="G18" s="305">
        <f t="shared" ref="G18" si="1">D18*E18*F18</f>
        <v>6000</v>
      </c>
      <c r="H18" s="307"/>
    </row>
    <row r="19" spans="1:8" s="2" customFormat="1" ht="99.65" customHeight="1">
      <c r="A19" s="403"/>
      <c r="B19" s="307" t="s">
        <v>377</v>
      </c>
      <c r="C19" s="309" t="s">
        <v>368</v>
      </c>
      <c r="D19" s="310">
        <v>200</v>
      </c>
      <c r="E19" s="311">
        <v>1</v>
      </c>
      <c r="F19" s="311">
        <v>32</v>
      </c>
      <c r="G19" s="310">
        <f t="shared" si="0"/>
        <v>6400</v>
      </c>
      <c r="H19" s="307" t="s">
        <v>385</v>
      </c>
    </row>
    <row r="20" spans="1:8" s="2" customFormat="1" ht="126" customHeight="1">
      <c r="A20" s="403"/>
      <c r="B20" s="340" t="s">
        <v>378</v>
      </c>
      <c r="C20" s="309" t="s">
        <v>324</v>
      </c>
      <c r="D20" s="310">
        <v>300</v>
      </c>
      <c r="E20" s="311">
        <v>1</v>
      </c>
      <c r="F20" s="311">
        <v>30</v>
      </c>
      <c r="G20" s="310">
        <f t="shared" ref="G20:G21" si="2">D20*E20*F20</f>
        <v>9000</v>
      </c>
      <c r="H20" s="307" t="s">
        <v>394</v>
      </c>
    </row>
    <row r="21" spans="1:8" s="2" customFormat="1" ht="126" customHeight="1">
      <c r="A21" s="403"/>
      <c r="B21" s="341" t="s">
        <v>379</v>
      </c>
      <c r="C21" s="309" t="s">
        <v>360</v>
      </c>
      <c r="D21" s="305">
        <v>300</v>
      </c>
      <c r="E21" s="305">
        <v>1</v>
      </c>
      <c r="F21" s="305">
        <v>20</v>
      </c>
      <c r="G21" s="305">
        <f t="shared" si="2"/>
        <v>6000</v>
      </c>
      <c r="H21" s="307"/>
    </row>
    <row r="22" spans="1:8" s="2" customFormat="1" ht="97" customHeight="1">
      <c r="A22" s="403"/>
      <c r="B22" s="307" t="s">
        <v>380</v>
      </c>
      <c r="C22" s="309"/>
      <c r="D22" s="310">
        <v>300</v>
      </c>
      <c r="E22" s="311">
        <v>1</v>
      </c>
      <c r="F22" s="311">
        <v>32</v>
      </c>
      <c r="G22" s="310">
        <f>D22*E22*F22</f>
        <v>9600</v>
      </c>
      <c r="H22" s="307" t="s">
        <v>386</v>
      </c>
    </row>
    <row r="23" spans="1:8" s="2" customFormat="1" ht="112.5" customHeight="1">
      <c r="A23" s="404"/>
      <c r="B23" s="340" t="s">
        <v>381</v>
      </c>
      <c r="C23" s="309"/>
      <c r="D23" s="310">
        <v>300</v>
      </c>
      <c r="E23" s="311">
        <v>1</v>
      </c>
      <c r="F23" s="311">
        <v>30</v>
      </c>
      <c r="G23" s="310">
        <f>D23*E23*F23</f>
        <v>9000</v>
      </c>
      <c r="H23" s="307" t="s">
        <v>393</v>
      </c>
    </row>
    <row r="24" spans="1:8" s="1" customFormat="1" ht="15" customHeight="1">
      <c r="A24" s="405" t="s">
        <v>325</v>
      </c>
      <c r="B24" s="405"/>
      <c r="C24" s="405"/>
      <c r="D24" s="405"/>
      <c r="E24" s="405"/>
      <c r="F24" s="405"/>
      <c r="G24" s="312"/>
      <c r="H24" s="312"/>
    </row>
    <row r="25" spans="1:8" s="59" customFormat="1" ht="50.15" customHeight="1">
      <c r="A25" s="392" t="s">
        <v>373</v>
      </c>
      <c r="B25" s="392"/>
      <c r="C25" s="314" t="s">
        <v>326</v>
      </c>
      <c r="D25" s="310">
        <v>700</v>
      </c>
      <c r="E25" s="311">
        <v>4</v>
      </c>
      <c r="F25" s="310">
        <v>2</v>
      </c>
      <c r="G25" s="310">
        <f t="shared" ref="G25:G32" si="3">D25*E25*F25</f>
        <v>5600</v>
      </c>
      <c r="H25" s="306"/>
    </row>
    <row r="26" spans="1:8" s="59" customFormat="1" ht="50.15" customHeight="1">
      <c r="A26" s="392" t="s">
        <v>374</v>
      </c>
      <c r="B26" s="392"/>
      <c r="C26" s="314" t="s">
        <v>326</v>
      </c>
      <c r="D26" s="310">
        <v>700</v>
      </c>
      <c r="E26" s="311">
        <v>3</v>
      </c>
      <c r="F26" s="310">
        <v>2</v>
      </c>
      <c r="G26" s="310">
        <f t="shared" si="3"/>
        <v>4200</v>
      </c>
      <c r="H26" s="306"/>
    </row>
    <row r="27" spans="1:8" s="59" customFormat="1" ht="41.15" customHeight="1">
      <c r="A27" s="406" t="s">
        <v>387</v>
      </c>
      <c r="B27" s="407"/>
      <c r="C27" s="347" t="s">
        <v>388</v>
      </c>
      <c r="D27" s="348">
        <v>1300</v>
      </c>
      <c r="E27" s="349">
        <v>1</v>
      </c>
      <c r="F27" s="348">
        <v>2</v>
      </c>
      <c r="G27" s="310">
        <f t="shared" si="3"/>
        <v>2600</v>
      </c>
      <c r="H27" s="350"/>
    </row>
    <row r="28" spans="1:8" s="59" customFormat="1" ht="50.15" customHeight="1">
      <c r="A28" s="392" t="s">
        <v>307</v>
      </c>
      <c r="B28" s="392"/>
      <c r="C28" s="304" t="s">
        <v>139</v>
      </c>
      <c r="D28" s="313">
        <v>945</v>
      </c>
      <c r="E28" s="305">
        <v>2</v>
      </c>
      <c r="F28" s="305">
        <v>2</v>
      </c>
      <c r="G28" s="310">
        <f t="shared" si="3"/>
        <v>3780</v>
      </c>
      <c r="H28" s="306"/>
    </row>
    <row r="29" spans="1:8" s="59" customFormat="1" ht="36.75" customHeight="1">
      <c r="A29" s="393" t="s">
        <v>367</v>
      </c>
      <c r="B29" s="394"/>
      <c r="C29" s="274" t="s">
        <v>355</v>
      </c>
      <c r="D29" s="275">
        <v>3000</v>
      </c>
      <c r="E29" s="279">
        <v>2</v>
      </c>
      <c r="F29" s="279">
        <v>1</v>
      </c>
      <c r="G29" s="310">
        <f t="shared" si="3"/>
        <v>6000</v>
      </c>
      <c r="H29" s="276"/>
    </row>
    <row r="30" spans="1:8" s="59" customFormat="1" ht="30" customHeight="1">
      <c r="A30" s="393" t="s">
        <v>372</v>
      </c>
      <c r="B30" s="394"/>
      <c r="C30" s="274" t="s">
        <v>355</v>
      </c>
      <c r="D30" s="305">
        <v>4800</v>
      </c>
      <c r="E30" s="315">
        <v>1</v>
      </c>
      <c r="F30" s="315">
        <v>1</v>
      </c>
      <c r="G30" s="310">
        <f t="shared" si="3"/>
        <v>4800</v>
      </c>
      <c r="H30" s="306"/>
    </row>
    <row r="31" spans="1:8" s="59" customFormat="1" ht="55.5" customHeight="1">
      <c r="A31" s="337" t="s">
        <v>371</v>
      </c>
      <c r="B31" s="338"/>
      <c r="C31" s="304"/>
      <c r="D31" s="305">
        <v>5000</v>
      </c>
      <c r="E31" s="315">
        <v>1</v>
      </c>
      <c r="F31" s="315">
        <v>1</v>
      </c>
      <c r="G31" s="310">
        <f t="shared" si="3"/>
        <v>5000</v>
      </c>
      <c r="H31" s="306"/>
    </row>
    <row r="32" spans="1:8" s="59" customFormat="1" ht="82.5" customHeight="1">
      <c r="A32" s="393" t="s">
        <v>370</v>
      </c>
      <c r="B32" s="394"/>
      <c r="C32" s="304"/>
      <c r="D32" s="305">
        <v>3000</v>
      </c>
      <c r="E32" s="315">
        <v>2</v>
      </c>
      <c r="F32" s="315">
        <v>2</v>
      </c>
      <c r="G32" s="310">
        <f t="shared" si="3"/>
        <v>12000</v>
      </c>
      <c r="H32" s="306"/>
    </row>
    <row r="33" spans="1:8" s="59" customFormat="1" ht="15.45">
      <c r="A33" s="280" t="s">
        <v>21</v>
      </c>
      <c r="B33" s="281"/>
      <c r="C33" s="281"/>
      <c r="D33" s="281"/>
      <c r="E33" s="281"/>
      <c r="F33" s="281"/>
      <c r="G33" s="281"/>
      <c r="H33" s="282"/>
    </row>
    <row r="34" spans="1:8" s="59" customFormat="1" ht="25.75">
      <c r="A34" s="393" t="s">
        <v>308</v>
      </c>
      <c r="B34" s="394"/>
      <c r="C34" s="274"/>
      <c r="D34" s="275">
        <v>599.1</v>
      </c>
      <c r="E34" s="279">
        <v>4</v>
      </c>
      <c r="F34" s="279">
        <v>2</v>
      </c>
      <c r="G34" s="275">
        <f>D34*E34*F34</f>
        <v>4792.8</v>
      </c>
      <c r="H34" s="278" t="s">
        <v>383</v>
      </c>
    </row>
    <row r="35" spans="1:8" s="59" customFormat="1" ht="15.45">
      <c r="A35" s="280" t="s">
        <v>22</v>
      </c>
      <c r="B35" s="281"/>
      <c r="C35" s="281"/>
      <c r="D35" s="281"/>
      <c r="E35" s="281"/>
      <c r="F35" s="281"/>
      <c r="G35" s="281"/>
      <c r="H35" s="282"/>
    </row>
    <row r="36" spans="1:8" s="59" customFormat="1" ht="51.45">
      <c r="A36" s="381" t="s">
        <v>23</v>
      </c>
      <c r="B36" s="382"/>
      <c r="C36" s="283"/>
      <c r="D36" s="275">
        <v>500</v>
      </c>
      <c r="E36" s="275">
        <v>1</v>
      </c>
      <c r="F36" s="275">
        <v>54</v>
      </c>
      <c r="G36" s="275">
        <f>D36*E36*F36</f>
        <v>27000</v>
      </c>
      <c r="H36" s="277" t="s">
        <v>24</v>
      </c>
    </row>
    <row r="37" spans="1:8" s="59" customFormat="1">
      <c r="A37" s="342" t="s">
        <v>389</v>
      </c>
      <c r="B37" s="343"/>
      <c r="C37" s="351"/>
      <c r="D37" s="352">
        <v>6000</v>
      </c>
      <c r="E37" s="352">
        <v>1</v>
      </c>
      <c r="F37" s="352">
        <v>1</v>
      </c>
      <c r="G37" s="275">
        <f>D37*E37*F37</f>
        <v>6000</v>
      </c>
      <c r="H37" s="353"/>
    </row>
    <row r="38" spans="1:8">
      <c r="A38" s="383" t="s">
        <v>25</v>
      </c>
      <c r="B38" s="383"/>
      <c r="C38" s="383"/>
      <c r="D38" s="383"/>
      <c r="E38" s="383"/>
      <c r="F38" s="383"/>
      <c r="G38" s="284">
        <f>SUM(G8:G37)</f>
        <v>277272.8</v>
      </c>
      <c r="H38" s="384"/>
    </row>
    <row r="39" spans="1:8">
      <c r="A39" s="387" t="s">
        <v>156</v>
      </c>
      <c r="B39" s="387"/>
      <c r="C39" s="387"/>
      <c r="D39" s="387"/>
      <c r="E39" s="387"/>
      <c r="F39" s="387"/>
      <c r="G39" s="285">
        <f>G38*0.1</f>
        <v>27727.279999999999</v>
      </c>
      <c r="H39" s="385"/>
    </row>
    <row r="40" spans="1:8" s="60" customFormat="1">
      <c r="A40" s="388" t="s">
        <v>26</v>
      </c>
      <c r="B40" s="388"/>
      <c r="C40" s="388"/>
      <c r="D40" s="388"/>
      <c r="E40" s="388"/>
      <c r="F40" s="388"/>
      <c r="G40" s="286">
        <f>G38+G39</f>
        <v>305000.07999999996</v>
      </c>
      <c r="H40" s="386"/>
    </row>
  </sheetData>
  <mergeCells count="20">
    <mergeCell ref="B4:H4"/>
    <mergeCell ref="A28:B28"/>
    <mergeCell ref="A29:B29"/>
    <mergeCell ref="A32:B32"/>
    <mergeCell ref="A34:B34"/>
    <mergeCell ref="A6:B6"/>
    <mergeCell ref="A7:H7"/>
    <mergeCell ref="A8:A13"/>
    <mergeCell ref="B8:B13"/>
    <mergeCell ref="A25:B25"/>
    <mergeCell ref="A26:B26"/>
    <mergeCell ref="A16:A23"/>
    <mergeCell ref="A24:F24"/>
    <mergeCell ref="A30:B30"/>
    <mergeCell ref="A27:B27"/>
    <mergeCell ref="A36:B36"/>
    <mergeCell ref="A38:F38"/>
    <mergeCell ref="H38:H40"/>
    <mergeCell ref="A39:F39"/>
    <mergeCell ref="A40:F40"/>
  </mergeCells>
  <phoneticPr fontId="10" type="noConversion"/>
  <pageMargins left="0.7" right="0.7" top="0.75" bottom="0.75" header="0.3" footer="0.3"/>
  <pageSetup paperSize="9" scale="3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H37"/>
  <sheetViews>
    <sheetView topLeftCell="B1" workbookViewId="0">
      <selection activeCell="H29" sqref="H29:H30"/>
    </sheetView>
  </sheetViews>
  <sheetFormatPr defaultColWidth="19.640625" defaultRowHeight="12.9"/>
  <cols>
    <col min="1" max="1" width="66" style="61" customWidth="1"/>
    <col min="2" max="2" width="17.5" style="62" customWidth="1"/>
    <col min="3" max="3" width="19.640625" style="62"/>
    <col min="4" max="7" width="12.140625" style="63" customWidth="1"/>
    <col min="8" max="8" width="53.640625" style="64" customWidth="1"/>
    <col min="9" max="16384" width="19.640625" style="61"/>
  </cols>
  <sheetData>
    <row r="1" spans="1:8" ht="32.15" customHeight="1">
      <c r="A1" s="65" t="s">
        <v>115</v>
      </c>
      <c r="B1" s="420"/>
      <c r="C1" s="421"/>
      <c r="D1" s="421"/>
      <c r="E1" s="421"/>
      <c r="F1" s="421"/>
      <c r="G1" s="421"/>
      <c r="H1" s="422"/>
    </row>
    <row r="2" spans="1:8" ht="13.75">
      <c r="A2" s="66" t="s">
        <v>116</v>
      </c>
      <c r="B2" s="67"/>
      <c r="C2" s="68"/>
      <c r="D2" s="68"/>
      <c r="E2" s="68"/>
      <c r="F2" s="68"/>
      <c r="G2" s="68"/>
      <c r="H2" s="69"/>
    </row>
    <row r="3" spans="1:8" ht="13.75">
      <c r="A3" s="66" t="s">
        <v>117</v>
      </c>
      <c r="B3" s="70"/>
      <c r="C3" s="71"/>
      <c r="D3" s="71"/>
      <c r="E3" s="71"/>
      <c r="F3" s="71"/>
      <c r="G3" s="71"/>
      <c r="H3" s="72"/>
    </row>
    <row r="4" spans="1:8" ht="15" customHeight="1">
      <c r="A4" s="66" t="s">
        <v>8</v>
      </c>
      <c r="B4" s="70"/>
      <c r="C4" s="71"/>
      <c r="D4" s="71"/>
      <c r="E4" s="71"/>
      <c r="F4" s="71"/>
      <c r="G4" s="71"/>
      <c r="H4" s="69"/>
    </row>
    <row r="5" spans="1:8">
      <c r="A5" s="429" t="s">
        <v>159</v>
      </c>
      <c r="B5" s="430"/>
      <c r="C5" s="430"/>
      <c r="D5" s="430"/>
      <c r="E5" s="430"/>
      <c r="F5" s="430"/>
      <c r="G5" s="430"/>
      <c r="H5" s="430"/>
    </row>
    <row r="6" spans="1:8">
      <c r="A6" s="431"/>
      <c r="B6" s="432"/>
      <c r="C6" s="432"/>
      <c r="D6" s="432"/>
      <c r="E6" s="432"/>
      <c r="F6" s="432"/>
      <c r="G6" s="432"/>
      <c r="H6" s="432"/>
    </row>
    <row r="7" spans="1:8" s="58" customFormat="1">
      <c r="A7" s="423" t="s">
        <v>10</v>
      </c>
      <c r="B7" s="423"/>
      <c r="C7" s="98" t="s">
        <v>11</v>
      </c>
      <c r="D7" s="73" t="s">
        <v>12</v>
      </c>
      <c r="E7" s="73" t="s">
        <v>141</v>
      </c>
      <c r="F7" s="73" t="s">
        <v>13</v>
      </c>
      <c r="G7" s="73" t="s">
        <v>14</v>
      </c>
      <c r="H7" s="74" t="s">
        <v>15</v>
      </c>
    </row>
    <row r="8" spans="1:8" s="58" customFormat="1" ht="15.45">
      <c r="A8" s="416" t="s">
        <v>122</v>
      </c>
      <c r="B8" s="417"/>
      <c r="C8" s="417"/>
      <c r="D8" s="417"/>
      <c r="E8" s="417"/>
      <c r="F8" s="417"/>
      <c r="G8" s="417"/>
      <c r="H8" s="424"/>
    </row>
    <row r="9" spans="1:8" s="90" customFormat="1" ht="25.75">
      <c r="A9" s="425" t="s">
        <v>123</v>
      </c>
      <c r="B9" s="427" t="s">
        <v>16</v>
      </c>
      <c r="C9" s="88" t="s">
        <v>124</v>
      </c>
      <c r="D9" s="89">
        <v>950</v>
      </c>
      <c r="E9" s="89">
        <v>2</v>
      </c>
      <c r="F9" s="89">
        <v>25</v>
      </c>
      <c r="G9" s="89">
        <f t="shared" ref="G9:G27" si="0">D9*E9*F9</f>
        <v>47500</v>
      </c>
      <c r="H9" s="103" t="s">
        <v>129</v>
      </c>
    </row>
    <row r="10" spans="1:8" s="90" customFormat="1" ht="25.75">
      <c r="A10" s="426"/>
      <c r="B10" s="428"/>
      <c r="C10" s="88" t="s">
        <v>127</v>
      </c>
      <c r="D10" s="89">
        <v>500</v>
      </c>
      <c r="E10" s="93">
        <v>1</v>
      </c>
      <c r="F10" s="93">
        <v>4</v>
      </c>
      <c r="G10" s="89">
        <f t="shared" si="0"/>
        <v>2000</v>
      </c>
      <c r="H10" s="103" t="s">
        <v>256</v>
      </c>
    </row>
    <row r="11" spans="1:8" s="90" customFormat="1" ht="198" customHeight="1">
      <c r="A11" s="426"/>
      <c r="B11" s="428"/>
      <c r="C11" s="88" t="s">
        <v>126</v>
      </c>
      <c r="D11" s="89">
        <v>950</v>
      </c>
      <c r="E11" s="93">
        <v>2</v>
      </c>
      <c r="F11" s="93">
        <v>3</v>
      </c>
      <c r="G11" s="89">
        <f t="shared" si="0"/>
        <v>5700</v>
      </c>
      <c r="H11" s="100" t="s">
        <v>125</v>
      </c>
    </row>
    <row r="12" spans="1:8" s="90" customFormat="1" ht="76.5" customHeight="1">
      <c r="A12" s="99" t="s">
        <v>132</v>
      </c>
      <c r="B12" s="99"/>
      <c r="C12" s="88" t="s">
        <v>128</v>
      </c>
      <c r="D12" s="89">
        <v>100</v>
      </c>
      <c r="E12" s="89">
        <v>1</v>
      </c>
      <c r="F12" s="89">
        <v>25</v>
      </c>
      <c r="G12" s="89">
        <f t="shared" si="0"/>
        <v>2500</v>
      </c>
      <c r="H12" s="99" t="s">
        <v>130</v>
      </c>
    </row>
    <row r="13" spans="1:8" s="90" customFormat="1" ht="76.5" customHeight="1">
      <c r="A13" s="412" t="s">
        <v>135</v>
      </c>
      <c r="B13" s="101" t="s">
        <v>136</v>
      </c>
      <c r="C13" s="92" t="s">
        <v>134</v>
      </c>
      <c r="D13" s="93">
        <v>1100</v>
      </c>
      <c r="E13" s="93">
        <v>2</v>
      </c>
      <c r="F13" s="93">
        <v>1</v>
      </c>
      <c r="G13" s="93">
        <f t="shared" si="0"/>
        <v>2200</v>
      </c>
      <c r="H13" s="100"/>
    </row>
    <row r="14" spans="1:8" s="90" customFormat="1" ht="76.5" customHeight="1">
      <c r="A14" s="413"/>
      <c r="B14" s="101" t="s">
        <v>148</v>
      </c>
      <c r="C14" s="92" t="s">
        <v>134</v>
      </c>
      <c r="D14" s="93">
        <v>1100</v>
      </c>
      <c r="E14" s="93">
        <v>2</v>
      </c>
      <c r="F14" s="93">
        <v>1</v>
      </c>
      <c r="G14" s="93">
        <f t="shared" si="0"/>
        <v>2200</v>
      </c>
      <c r="H14" s="100"/>
    </row>
    <row r="15" spans="1:8" s="90" customFormat="1" ht="76.5" customHeight="1">
      <c r="A15" s="413"/>
      <c r="B15" s="101" t="s">
        <v>137</v>
      </c>
      <c r="C15" s="92" t="s">
        <v>138</v>
      </c>
      <c r="D15" s="93">
        <v>1100</v>
      </c>
      <c r="E15" s="93">
        <v>1</v>
      </c>
      <c r="F15" s="93">
        <v>1</v>
      </c>
      <c r="G15" s="93">
        <f t="shared" si="0"/>
        <v>1100</v>
      </c>
      <c r="H15" s="100"/>
    </row>
    <row r="16" spans="1:8" s="90" customFormat="1" ht="76.5" customHeight="1">
      <c r="A16" s="413"/>
      <c r="B16" s="101" t="s">
        <v>149</v>
      </c>
      <c r="C16" s="92" t="s">
        <v>138</v>
      </c>
      <c r="D16" s="93">
        <v>1100</v>
      </c>
      <c r="E16" s="93">
        <v>1</v>
      </c>
      <c r="F16" s="93">
        <v>1</v>
      </c>
      <c r="G16" s="93">
        <f t="shared" si="0"/>
        <v>1100</v>
      </c>
      <c r="H16" s="100"/>
    </row>
    <row r="17" spans="1:8" s="90" customFormat="1" ht="76.5" customHeight="1">
      <c r="A17" s="413"/>
      <c r="B17" s="101" t="s">
        <v>140</v>
      </c>
      <c r="C17" s="92" t="s">
        <v>139</v>
      </c>
      <c r="D17" s="93">
        <v>1200</v>
      </c>
      <c r="E17" s="93">
        <v>3</v>
      </c>
      <c r="F17" s="93">
        <v>1</v>
      </c>
      <c r="G17" s="93">
        <f t="shared" si="0"/>
        <v>3600</v>
      </c>
      <c r="H17" s="100"/>
    </row>
    <row r="18" spans="1:8" s="90" customFormat="1" ht="76.5" customHeight="1">
      <c r="A18" s="414"/>
      <c r="B18" s="101" t="s">
        <v>144</v>
      </c>
      <c r="C18" s="92" t="s">
        <v>145</v>
      </c>
      <c r="D18" s="93">
        <v>100</v>
      </c>
      <c r="E18" s="93">
        <v>5</v>
      </c>
      <c r="F18" s="93">
        <v>1</v>
      </c>
      <c r="G18" s="93">
        <f t="shared" si="0"/>
        <v>500</v>
      </c>
      <c r="H18" s="100"/>
    </row>
    <row r="19" spans="1:8" s="90" customFormat="1" ht="76.5" customHeight="1">
      <c r="A19" s="412" t="s">
        <v>18</v>
      </c>
      <c r="B19" s="101" t="s">
        <v>131</v>
      </c>
      <c r="C19" s="92"/>
      <c r="D19" s="93">
        <v>200</v>
      </c>
      <c r="E19" s="93">
        <v>1</v>
      </c>
      <c r="F19" s="93">
        <v>25</v>
      </c>
      <c r="G19" s="93">
        <f t="shared" si="0"/>
        <v>5000</v>
      </c>
      <c r="H19" s="100" t="s">
        <v>142</v>
      </c>
    </row>
    <row r="20" spans="1:8" s="90" customFormat="1" ht="76.5" customHeight="1">
      <c r="A20" s="413"/>
      <c r="B20" s="101" t="s">
        <v>150</v>
      </c>
      <c r="C20" s="92"/>
      <c r="D20" s="93">
        <v>200</v>
      </c>
      <c r="E20" s="93">
        <v>1</v>
      </c>
      <c r="F20" s="93">
        <v>40</v>
      </c>
      <c r="G20" s="93">
        <f t="shared" si="0"/>
        <v>8000</v>
      </c>
      <c r="H20" s="100"/>
    </row>
    <row r="21" spans="1:8" s="90" customFormat="1" ht="76.5" customHeight="1">
      <c r="A21" s="413"/>
      <c r="B21" s="101" t="s">
        <v>151</v>
      </c>
      <c r="C21" s="92"/>
      <c r="D21" s="93">
        <v>300</v>
      </c>
      <c r="E21" s="93">
        <v>1</v>
      </c>
      <c r="F21" s="93">
        <v>40</v>
      </c>
      <c r="G21" s="93">
        <f t="shared" si="0"/>
        <v>12000</v>
      </c>
      <c r="H21" s="100"/>
    </row>
    <row r="22" spans="1:8" s="90" customFormat="1" ht="76.5" customHeight="1">
      <c r="A22" s="413"/>
      <c r="B22" s="101" t="s">
        <v>152</v>
      </c>
      <c r="C22" s="92"/>
      <c r="D22" s="93">
        <v>150</v>
      </c>
      <c r="E22" s="93">
        <v>1</v>
      </c>
      <c r="F22" s="93">
        <v>6</v>
      </c>
      <c r="G22" s="93">
        <f t="shared" si="0"/>
        <v>900</v>
      </c>
      <c r="H22" s="100"/>
    </row>
    <row r="23" spans="1:8" s="90" customFormat="1" ht="76.5" customHeight="1">
      <c r="A23" s="413"/>
      <c r="B23" s="101" t="s">
        <v>153</v>
      </c>
      <c r="C23" s="92"/>
      <c r="D23" s="93">
        <v>150</v>
      </c>
      <c r="E23" s="93">
        <v>1</v>
      </c>
      <c r="F23" s="93">
        <v>6</v>
      </c>
      <c r="G23" s="93">
        <f t="shared" si="0"/>
        <v>900</v>
      </c>
      <c r="H23" s="100"/>
    </row>
    <row r="24" spans="1:8" s="90" customFormat="1" ht="76.5" customHeight="1">
      <c r="A24" s="413"/>
      <c r="B24" s="101" t="s">
        <v>154</v>
      </c>
      <c r="C24" s="92"/>
      <c r="D24" s="93">
        <v>150</v>
      </c>
      <c r="E24" s="93">
        <v>1</v>
      </c>
      <c r="F24" s="93">
        <v>6</v>
      </c>
      <c r="G24" s="93">
        <f t="shared" si="0"/>
        <v>900</v>
      </c>
      <c r="H24" s="100"/>
    </row>
    <row r="25" spans="1:8" s="90" customFormat="1" ht="60" customHeight="1">
      <c r="A25" s="414"/>
      <c r="B25" s="101" t="s">
        <v>133</v>
      </c>
      <c r="C25" s="92" t="s">
        <v>120</v>
      </c>
      <c r="D25" s="93">
        <v>250</v>
      </c>
      <c r="E25" s="91">
        <v>1</v>
      </c>
      <c r="F25" s="91">
        <v>10</v>
      </c>
      <c r="G25" s="89">
        <f t="shared" si="0"/>
        <v>2500</v>
      </c>
      <c r="H25" s="100"/>
    </row>
    <row r="26" spans="1:8" s="90" customFormat="1" ht="25.75">
      <c r="A26" s="102" t="s">
        <v>19</v>
      </c>
      <c r="B26" s="101" t="s">
        <v>19</v>
      </c>
      <c r="C26" s="88" t="s">
        <v>143</v>
      </c>
      <c r="D26" s="89">
        <v>15000</v>
      </c>
      <c r="E26" s="91">
        <v>2</v>
      </c>
      <c r="F26" s="91">
        <v>1</v>
      </c>
      <c r="G26" s="89">
        <f t="shared" si="0"/>
        <v>30000</v>
      </c>
      <c r="H26" s="99" t="s">
        <v>119</v>
      </c>
    </row>
    <row r="27" spans="1:8" s="59" customFormat="1" ht="38.6">
      <c r="A27" s="75" t="s">
        <v>147</v>
      </c>
      <c r="B27" s="76" t="s">
        <v>146</v>
      </c>
      <c r="C27" s="77" t="s">
        <v>118</v>
      </c>
      <c r="D27" s="78">
        <v>10000</v>
      </c>
      <c r="E27" s="79">
        <v>2</v>
      </c>
      <c r="F27" s="79">
        <v>1</v>
      </c>
      <c r="G27" s="78">
        <f t="shared" si="0"/>
        <v>20000</v>
      </c>
      <c r="H27" s="76" t="s">
        <v>20</v>
      </c>
    </row>
    <row r="28" spans="1:8" s="59" customFormat="1" ht="15" customHeight="1">
      <c r="A28" s="80" t="s">
        <v>21</v>
      </c>
      <c r="B28" s="81"/>
      <c r="C28" s="81"/>
      <c r="D28" s="81"/>
      <c r="E28" s="81"/>
      <c r="F28" s="81"/>
      <c r="G28" s="81"/>
      <c r="H28" s="82"/>
    </row>
    <row r="29" spans="1:8" s="59" customFormat="1" ht="60.75" customHeight="1">
      <c r="A29" s="75" t="s">
        <v>157</v>
      </c>
      <c r="B29" s="76"/>
      <c r="C29" s="77"/>
      <c r="D29" s="78">
        <v>600</v>
      </c>
      <c r="E29" s="79">
        <v>2</v>
      </c>
      <c r="F29" s="79">
        <v>2</v>
      </c>
      <c r="G29" s="78">
        <f t="shared" ref="G29" si="1">D29*E29*F29</f>
        <v>2400</v>
      </c>
      <c r="H29" s="418" t="s">
        <v>121</v>
      </c>
    </row>
    <row r="30" spans="1:8" s="90" customFormat="1" ht="29.15" customHeight="1">
      <c r="A30" s="94" t="s">
        <v>155</v>
      </c>
      <c r="B30" s="94"/>
      <c r="C30" s="94"/>
      <c r="D30" s="95">
        <v>300</v>
      </c>
      <c r="E30" s="95">
        <v>1</v>
      </c>
      <c r="F30" s="95">
        <v>2</v>
      </c>
      <c r="G30" s="89">
        <f t="shared" ref="G30" si="2">D30*E30*F30</f>
        <v>600</v>
      </c>
      <c r="H30" s="419"/>
    </row>
    <row r="31" spans="1:8" s="59" customFormat="1" ht="16.5" customHeight="1">
      <c r="A31" s="80" t="s">
        <v>22</v>
      </c>
      <c r="B31" s="81"/>
      <c r="C31" s="81"/>
      <c r="D31" s="81"/>
      <c r="E31" s="81"/>
      <c r="F31" s="81"/>
      <c r="G31" s="81"/>
      <c r="H31" s="82"/>
    </row>
    <row r="32" spans="1:8" s="59" customFormat="1" ht="54.75" customHeight="1">
      <c r="A32" s="415" t="s">
        <v>23</v>
      </c>
      <c r="B32" s="382"/>
      <c r="C32" s="83"/>
      <c r="D32" s="78">
        <v>500</v>
      </c>
      <c r="E32" s="78">
        <v>1</v>
      </c>
      <c r="F32" s="78">
        <v>40</v>
      </c>
      <c r="G32" s="78">
        <f>D32*E32*F32</f>
        <v>20000</v>
      </c>
      <c r="H32" s="76" t="s">
        <v>24</v>
      </c>
    </row>
    <row r="33" spans="1:8" s="59" customFormat="1" ht="21.75" customHeight="1">
      <c r="A33" s="416" t="s">
        <v>158</v>
      </c>
      <c r="B33" s="417"/>
      <c r="C33" s="417"/>
      <c r="D33" s="417"/>
      <c r="E33" s="417"/>
      <c r="F33" s="417"/>
      <c r="G33" s="417"/>
      <c r="H33" s="417"/>
    </row>
    <row r="34" spans="1:8" s="59" customFormat="1">
      <c r="A34" s="96" t="s">
        <v>158</v>
      </c>
      <c r="B34" s="97"/>
      <c r="C34" s="104"/>
      <c r="D34" s="105"/>
      <c r="E34" s="105"/>
      <c r="F34" s="105"/>
      <c r="G34" s="105">
        <v>15000</v>
      </c>
      <c r="H34" s="106"/>
    </row>
    <row r="35" spans="1:8" ht="26.15" customHeight="1">
      <c r="A35" s="408" t="s">
        <v>25</v>
      </c>
      <c r="B35" s="408"/>
      <c r="C35" s="408"/>
      <c r="D35" s="408"/>
      <c r="E35" s="408"/>
      <c r="F35" s="408"/>
      <c r="G35" s="84">
        <f>SUM(G9:G34)</f>
        <v>186600</v>
      </c>
      <c r="H35" s="409"/>
    </row>
    <row r="36" spans="1:8" ht="26.15" customHeight="1">
      <c r="A36" s="410" t="s">
        <v>156</v>
      </c>
      <c r="B36" s="410"/>
      <c r="C36" s="410"/>
      <c r="D36" s="410"/>
      <c r="E36" s="410"/>
      <c r="F36" s="410"/>
      <c r="G36" s="85">
        <f>G35*0.1</f>
        <v>18660</v>
      </c>
      <c r="H36" s="385"/>
    </row>
    <row r="37" spans="1:8" s="60" customFormat="1" ht="26.15" customHeight="1">
      <c r="A37" s="411" t="s">
        <v>26</v>
      </c>
      <c r="B37" s="411"/>
      <c r="C37" s="411"/>
      <c r="D37" s="411"/>
      <c r="E37" s="411"/>
      <c r="F37" s="411"/>
      <c r="G37" s="86">
        <f>G35+G36</f>
        <v>205260</v>
      </c>
      <c r="H37" s="386"/>
    </row>
  </sheetData>
  <mergeCells count="15">
    <mergeCell ref="B1:H1"/>
    <mergeCell ref="A7:B7"/>
    <mergeCell ref="A8:H8"/>
    <mergeCell ref="A9:A11"/>
    <mergeCell ref="B9:B11"/>
    <mergeCell ref="A5:H6"/>
    <mergeCell ref="A35:F35"/>
    <mergeCell ref="H35:H37"/>
    <mergeCell ref="A36:F36"/>
    <mergeCell ref="A37:F37"/>
    <mergeCell ref="A13:A18"/>
    <mergeCell ref="A19:A25"/>
    <mergeCell ref="A32:B32"/>
    <mergeCell ref="A33:H33"/>
    <mergeCell ref="H29:H30"/>
  </mergeCells>
  <phoneticPr fontId="10" type="noConversion"/>
  <pageMargins left="0.7" right="0.7" top="0.75" bottom="0.75" header="0.3" footer="0.3"/>
  <pageSetup paperSize="9" scale="37"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06"/>
  <sheetViews>
    <sheetView view="pageBreakPreview" topLeftCell="C43" zoomScale="85" zoomScaleNormal="60" zoomScaleSheetLayoutView="85" workbookViewId="0">
      <selection activeCell="H67" sqref="H67"/>
    </sheetView>
  </sheetViews>
  <sheetFormatPr defaultColWidth="8.640625" defaultRowHeight="14.15"/>
  <cols>
    <col min="1" max="1" width="3" style="108" customWidth="1"/>
    <col min="2" max="2" width="4.140625" style="108" customWidth="1"/>
    <col min="3" max="3" width="64" style="203" customWidth="1"/>
    <col min="4" max="4" width="18.640625" style="108" customWidth="1"/>
    <col min="5" max="5" width="7.640625" style="108" customWidth="1"/>
    <col min="6" max="7" width="13.640625" style="108" customWidth="1"/>
    <col min="8" max="8" width="20.2109375" style="108" customWidth="1"/>
    <col min="9" max="9" width="107.640625" style="203" bestFit="1" customWidth="1"/>
    <col min="10" max="16384" width="8.640625" style="108"/>
  </cols>
  <sheetData>
    <row r="1" spans="1:9" ht="64.400000000000006" customHeight="1">
      <c r="A1" s="107"/>
      <c r="B1" s="438" t="s">
        <v>327</v>
      </c>
      <c r="C1" s="439"/>
      <c r="D1" s="439"/>
      <c r="E1" s="439"/>
      <c r="F1" s="439"/>
      <c r="G1" s="439"/>
      <c r="H1" s="439"/>
      <c r="I1" s="439"/>
    </row>
    <row r="2" spans="1:9" ht="25" customHeight="1">
      <c r="A2" s="111"/>
      <c r="B2" s="112"/>
      <c r="C2" s="113" t="s">
        <v>160</v>
      </c>
      <c r="D2" s="114" t="s">
        <v>161</v>
      </c>
      <c r="E2" s="114" t="s">
        <v>162</v>
      </c>
      <c r="F2" s="114" t="s">
        <v>163</v>
      </c>
      <c r="G2" s="213" t="s">
        <v>274</v>
      </c>
      <c r="H2" s="214" t="s">
        <v>275</v>
      </c>
      <c r="I2" s="115" t="s">
        <v>164</v>
      </c>
    </row>
    <row r="3" spans="1:9" ht="25" customHeight="1">
      <c r="A3" s="116"/>
      <c r="B3" s="440" t="s">
        <v>253</v>
      </c>
      <c r="C3" s="441"/>
      <c r="D3" s="441"/>
      <c r="E3" s="441"/>
      <c r="F3" s="441"/>
      <c r="G3" s="441"/>
      <c r="H3" s="441"/>
      <c r="I3" s="442"/>
    </row>
    <row r="4" spans="1:9" ht="25" customHeight="1">
      <c r="A4" s="116"/>
      <c r="B4" s="117"/>
      <c r="C4" s="120" t="s">
        <v>166</v>
      </c>
      <c r="D4" s="118" t="s">
        <v>165</v>
      </c>
      <c r="E4" s="119">
        <v>6</v>
      </c>
      <c r="F4" s="121">
        <v>1</v>
      </c>
      <c r="G4" s="254">
        <v>200</v>
      </c>
      <c r="H4" s="119">
        <f t="shared" ref="H4:H22" si="0">G4*F4*E4</f>
        <v>1200</v>
      </c>
      <c r="I4" s="122" t="s">
        <v>328</v>
      </c>
    </row>
    <row r="5" spans="1:9" ht="25" customHeight="1">
      <c r="A5" s="116"/>
      <c r="B5" s="117"/>
      <c r="C5" s="123" t="s">
        <v>167</v>
      </c>
      <c r="D5" s="118" t="s">
        <v>165</v>
      </c>
      <c r="E5" s="119">
        <v>6</v>
      </c>
      <c r="F5" s="121">
        <v>1</v>
      </c>
      <c r="G5" s="254">
        <v>300</v>
      </c>
      <c r="H5" s="119">
        <f t="shared" si="0"/>
        <v>1800</v>
      </c>
      <c r="I5" s="124" t="s">
        <v>329</v>
      </c>
    </row>
    <row r="6" spans="1:9" ht="25" customHeight="1">
      <c r="A6" s="116"/>
      <c r="B6" s="117"/>
      <c r="C6" s="122" t="s">
        <v>168</v>
      </c>
      <c r="D6" s="125" t="s">
        <v>165</v>
      </c>
      <c r="E6" s="119">
        <v>6</v>
      </c>
      <c r="F6" s="126">
        <v>1</v>
      </c>
      <c r="G6" s="254">
        <v>50</v>
      </c>
      <c r="H6" s="119">
        <f t="shared" si="0"/>
        <v>300</v>
      </c>
      <c r="I6" s="127" t="s">
        <v>330</v>
      </c>
    </row>
    <row r="7" spans="1:9" ht="25" customHeight="1">
      <c r="A7" s="116"/>
      <c r="B7" s="117"/>
      <c r="C7" s="122" t="s">
        <v>169</v>
      </c>
      <c r="D7" s="125" t="s">
        <v>165</v>
      </c>
      <c r="E7" s="119">
        <v>6</v>
      </c>
      <c r="F7" s="128">
        <v>1</v>
      </c>
      <c r="G7" s="254">
        <v>50</v>
      </c>
      <c r="H7" s="119">
        <f t="shared" si="0"/>
        <v>300</v>
      </c>
      <c r="I7" s="122" t="s">
        <v>331</v>
      </c>
    </row>
    <row r="8" spans="1:9" ht="25" customHeight="1">
      <c r="A8" s="116"/>
      <c r="B8" s="117"/>
      <c r="C8" s="129" t="s">
        <v>170</v>
      </c>
      <c r="D8" s="125" t="s">
        <v>165</v>
      </c>
      <c r="E8" s="119">
        <v>6</v>
      </c>
      <c r="F8" s="126">
        <v>1</v>
      </c>
      <c r="G8" s="254">
        <v>50</v>
      </c>
      <c r="H8" s="119">
        <f t="shared" si="0"/>
        <v>300</v>
      </c>
      <c r="I8" s="127" t="s">
        <v>332</v>
      </c>
    </row>
    <row r="9" spans="1:9" ht="25" customHeight="1">
      <c r="A9" s="116"/>
      <c r="B9" s="117"/>
      <c r="C9" s="129" t="s">
        <v>171</v>
      </c>
      <c r="D9" s="125" t="s">
        <v>172</v>
      </c>
      <c r="E9" s="119">
        <v>6</v>
      </c>
      <c r="F9" s="126">
        <v>1</v>
      </c>
      <c r="G9" s="254">
        <v>150</v>
      </c>
      <c r="H9" s="119">
        <f t="shared" si="0"/>
        <v>900</v>
      </c>
      <c r="I9" s="127" t="s">
        <v>333</v>
      </c>
    </row>
    <row r="10" spans="1:9" ht="25" customHeight="1">
      <c r="A10" s="116"/>
      <c r="B10" s="117"/>
      <c r="C10" s="129" t="s">
        <v>173</v>
      </c>
      <c r="D10" s="125" t="s">
        <v>165</v>
      </c>
      <c r="E10" s="119">
        <v>6</v>
      </c>
      <c r="F10" s="126">
        <v>2</v>
      </c>
      <c r="G10" s="254">
        <v>50</v>
      </c>
      <c r="H10" s="119">
        <f t="shared" si="0"/>
        <v>600</v>
      </c>
      <c r="I10" s="127" t="s">
        <v>334</v>
      </c>
    </row>
    <row r="11" spans="1:9" ht="25" customHeight="1">
      <c r="A11" s="116"/>
      <c r="B11" s="117"/>
      <c r="C11" s="122" t="s">
        <v>174</v>
      </c>
      <c r="D11" s="125" t="s">
        <v>165</v>
      </c>
      <c r="E11" s="119">
        <v>6</v>
      </c>
      <c r="F11" s="126">
        <v>1</v>
      </c>
      <c r="G11" s="254">
        <v>150</v>
      </c>
      <c r="H11" s="119">
        <f t="shared" si="0"/>
        <v>900</v>
      </c>
      <c r="I11" s="127" t="s">
        <v>335</v>
      </c>
    </row>
    <row r="12" spans="1:9" ht="25" customHeight="1">
      <c r="A12" s="116"/>
      <c r="B12" s="117"/>
      <c r="C12" s="122" t="s">
        <v>175</v>
      </c>
      <c r="D12" s="125" t="s">
        <v>165</v>
      </c>
      <c r="E12" s="119">
        <v>6</v>
      </c>
      <c r="F12" s="126">
        <v>2</v>
      </c>
      <c r="G12" s="254">
        <v>120</v>
      </c>
      <c r="H12" s="119">
        <f t="shared" si="0"/>
        <v>1440</v>
      </c>
      <c r="I12" s="127" t="s">
        <v>336</v>
      </c>
    </row>
    <row r="13" spans="1:9" ht="25" customHeight="1">
      <c r="A13" s="116"/>
      <c r="B13" s="117"/>
      <c r="C13" s="129" t="s">
        <v>176</v>
      </c>
      <c r="D13" s="125" t="s">
        <v>165</v>
      </c>
      <c r="E13" s="119">
        <v>6</v>
      </c>
      <c r="F13" s="126">
        <v>4</v>
      </c>
      <c r="G13" s="254">
        <v>300</v>
      </c>
      <c r="H13" s="119">
        <f t="shared" si="0"/>
        <v>7200</v>
      </c>
      <c r="I13" s="122" t="s">
        <v>337</v>
      </c>
    </row>
    <row r="14" spans="1:9" ht="25" customHeight="1">
      <c r="A14" s="116"/>
      <c r="B14" s="117"/>
      <c r="C14" s="129" t="s">
        <v>177</v>
      </c>
      <c r="D14" s="125" t="s">
        <v>165</v>
      </c>
      <c r="E14" s="119">
        <v>6</v>
      </c>
      <c r="F14" s="126">
        <v>1</v>
      </c>
      <c r="G14" s="254">
        <v>400</v>
      </c>
      <c r="H14" s="119">
        <f t="shared" si="0"/>
        <v>2400</v>
      </c>
      <c r="I14" s="130" t="s">
        <v>338</v>
      </c>
    </row>
    <row r="15" spans="1:9" ht="25" customHeight="1">
      <c r="A15" s="116"/>
      <c r="B15" s="117"/>
      <c r="C15" s="129" t="s">
        <v>178</v>
      </c>
      <c r="D15" s="125" t="s">
        <v>165</v>
      </c>
      <c r="E15" s="119">
        <v>6</v>
      </c>
      <c r="F15" s="126">
        <v>3</v>
      </c>
      <c r="G15" s="254">
        <v>150</v>
      </c>
      <c r="H15" s="119">
        <f t="shared" si="0"/>
        <v>2700</v>
      </c>
      <c r="I15" s="122" t="s">
        <v>339</v>
      </c>
    </row>
    <row r="16" spans="1:9" ht="25" customHeight="1">
      <c r="A16" s="116"/>
      <c r="B16" s="117"/>
      <c r="C16" s="122" t="s">
        <v>179</v>
      </c>
      <c r="D16" s="125" t="s">
        <v>165</v>
      </c>
      <c r="E16" s="119">
        <v>6</v>
      </c>
      <c r="F16" s="126">
        <v>1</v>
      </c>
      <c r="G16" s="254">
        <v>100</v>
      </c>
      <c r="H16" s="119">
        <f t="shared" si="0"/>
        <v>600</v>
      </c>
      <c r="I16" s="122" t="s">
        <v>340</v>
      </c>
    </row>
    <row r="17" spans="1:9" ht="25" customHeight="1">
      <c r="A17" s="116"/>
      <c r="B17" s="117"/>
      <c r="C17" s="122" t="s">
        <v>180</v>
      </c>
      <c r="D17" s="125" t="s">
        <v>165</v>
      </c>
      <c r="E17" s="119">
        <v>6</v>
      </c>
      <c r="F17" s="126">
        <v>1</v>
      </c>
      <c r="G17" s="254">
        <v>100</v>
      </c>
      <c r="H17" s="119">
        <f t="shared" si="0"/>
        <v>600</v>
      </c>
      <c r="I17" s="122" t="s">
        <v>341</v>
      </c>
    </row>
    <row r="18" spans="1:9" ht="25" customHeight="1">
      <c r="A18" s="116"/>
      <c r="B18" s="117"/>
      <c r="C18" s="122" t="s">
        <v>181</v>
      </c>
      <c r="D18" s="125" t="s">
        <v>165</v>
      </c>
      <c r="E18" s="119">
        <v>6</v>
      </c>
      <c r="F18" s="126">
        <v>4</v>
      </c>
      <c r="G18" s="254">
        <v>50</v>
      </c>
      <c r="H18" s="119">
        <f t="shared" si="0"/>
        <v>1200</v>
      </c>
      <c r="I18" s="122" t="s">
        <v>342</v>
      </c>
    </row>
    <row r="19" spans="1:9" ht="25" customHeight="1">
      <c r="A19" s="116"/>
      <c r="B19" s="117"/>
      <c r="C19" s="122" t="s">
        <v>182</v>
      </c>
      <c r="D19" s="125" t="s">
        <v>165</v>
      </c>
      <c r="E19" s="119">
        <v>6</v>
      </c>
      <c r="F19" s="126">
        <v>1</v>
      </c>
      <c r="G19" s="254">
        <v>100</v>
      </c>
      <c r="H19" s="119">
        <f t="shared" si="0"/>
        <v>600</v>
      </c>
      <c r="I19" s="122" t="s">
        <v>343</v>
      </c>
    </row>
    <row r="20" spans="1:9" ht="25" customHeight="1">
      <c r="A20" s="116"/>
      <c r="B20" s="117"/>
      <c r="C20" s="246" t="s">
        <v>183</v>
      </c>
      <c r="D20" s="125" t="s">
        <v>165</v>
      </c>
      <c r="E20" s="119">
        <v>6</v>
      </c>
      <c r="F20" s="133">
        <v>1</v>
      </c>
      <c r="G20" s="254">
        <v>100</v>
      </c>
      <c r="H20" s="119">
        <f t="shared" si="0"/>
        <v>600</v>
      </c>
      <c r="I20" s="246" t="s">
        <v>344</v>
      </c>
    </row>
    <row r="21" spans="1:9" ht="25" customHeight="1">
      <c r="A21" s="116"/>
      <c r="B21" s="131"/>
      <c r="C21" s="132" t="s">
        <v>184</v>
      </c>
      <c r="D21" s="125" t="s">
        <v>165</v>
      </c>
      <c r="E21" s="119">
        <v>6</v>
      </c>
      <c r="F21" s="133">
        <v>1</v>
      </c>
      <c r="G21" s="255">
        <v>100</v>
      </c>
      <c r="H21" s="119">
        <f t="shared" si="0"/>
        <v>600</v>
      </c>
      <c r="I21" s="223" t="s">
        <v>345</v>
      </c>
    </row>
    <row r="22" spans="1:9" ht="25" customHeight="1">
      <c r="A22" s="116"/>
      <c r="B22" s="117"/>
      <c r="C22" s="134" t="s">
        <v>185</v>
      </c>
      <c r="D22" s="135" t="s">
        <v>165</v>
      </c>
      <c r="E22" s="136">
        <v>2</v>
      </c>
      <c r="F22" s="137">
        <v>1</v>
      </c>
      <c r="G22" s="255">
        <v>1200</v>
      </c>
      <c r="H22" s="119">
        <f t="shared" si="0"/>
        <v>2400</v>
      </c>
      <c r="I22" s="138" t="s">
        <v>263</v>
      </c>
    </row>
    <row r="23" spans="1:9" ht="26.15" customHeight="1">
      <c r="A23" s="116"/>
      <c r="B23" s="443" t="s">
        <v>186</v>
      </c>
      <c r="C23" s="444"/>
      <c r="D23" s="444"/>
      <c r="E23" s="444"/>
      <c r="F23" s="444"/>
      <c r="G23" s="444"/>
      <c r="H23" s="215"/>
      <c r="I23" s="216"/>
    </row>
    <row r="24" spans="1:9" ht="25" customHeight="1">
      <c r="A24" s="116"/>
      <c r="B24" s="299"/>
      <c r="C24" s="448" t="s">
        <v>349</v>
      </c>
      <c r="D24" s="449"/>
      <c r="E24" s="449"/>
      <c r="F24" s="449"/>
      <c r="G24" s="449"/>
      <c r="H24" s="449"/>
      <c r="I24" s="450"/>
    </row>
    <row r="25" spans="1:9" s="110" customFormat="1" ht="25" customHeight="1">
      <c r="B25" s="316"/>
      <c r="C25" s="322" t="s">
        <v>353</v>
      </c>
      <c r="D25" s="323" t="s">
        <v>165</v>
      </c>
      <c r="E25" s="320">
        <v>1</v>
      </c>
      <c r="F25" s="318">
        <v>1</v>
      </c>
      <c r="G25" s="328">
        <v>8000</v>
      </c>
      <c r="H25" s="329">
        <f t="shared" ref="H25:H27" si="1">G25*F25*E25</f>
        <v>8000</v>
      </c>
      <c r="I25" s="321"/>
    </row>
    <row r="26" spans="1:9" s="110" customFormat="1" ht="25" customHeight="1">
      <c r="B26" s="317"/>
      <c r="C26" s="319" t="s">
        <v>193</v>
      </c>
      <c r="D26" s="318" t="s">
        <v>165</v>
      </c>
      <c r="E26" s="320">
        <v>1</v>
      </c>
      <c r="F26" s="318">
        <v>2</v>
      </c>
      <c r="G26" s="328">
        <v>1200</v>
      </c>
      <c r="H26" s="329">
        <f t="shared" si="1"/>
        <v>2400</v>
      </c>
      <c r="I26" s="321"/>
    </row>
    <row r="27" spans="1:9" s="110" customFormat="1" ht="25" customHeight="1">
      <c r="B27" s="317"/>
      <c r="C27" s="324" t="s">
        <v>354</v>
      </c>
      <c r="D27" s="318" t="s">
        <v>165</v>
      </c>
      <c r="E27" s="320">
        <v>1</v>
      </c>
      <c r="F27" s="318">
        <v>2</v>
      </c>
      <c r="G27" s="328">
        <v>1000</v>
      </c>
      <c r="H27" s="329">
        <f t="shared" si="1"/>
        <v>2000</v>
      </c>
      <c r="I27" s="321"/>
    </row>
    <row r="28" spans="1:9" ht="25" customHeight="1">
      <c r="A28" s="116"/>
      <c r="B28" s="253"/>
      <c r="C28" s="448" t="s">
        <v>348</v>
      </c>
      <c r="D28" s="449"/>
      <c r="E28" s="449"/>
      <c r="F28" s="449"/>
      <c r="G28" s="449"/>
      <c r="H28" s="449"/>
      <c r="I28" s="450"/>
    </row>
    <row r="29" spans="1:9" s="110" customFormat="1" ht="25" customHeight="1">
      <c r="B29" s="316"/>
      <c r="C29" s="140" t="s">
        <v>347</v>
      </c>
      <c r="D29" s="140" t="s">
        <v>172</v>
      </c>
      <c r="E29" s="141">
        <v>1</v>
      </c>
      <c r="F29" s="141">
        <v>1</v>
      </c>
      <c r="G29" s="328">
        <v>8000</v>
      </c>
      <c r="H29" s="328">
        <f t="shared" ref="H29" si="2">G29*F29*E29</f>
        <v>8000</v>
      </c>
      <c r="I29" s="140"/>
    </row>
    <row r="30" spans="1:9" ht="25" customHeight="1">
      <c r="A30" s="110"/>
      <c r="B30" s="131"/>
      <c r="C30" s="445" t="s">
        <v>188</v>
      </c>
      <c r="D30" s="125" t="s">
        <v>187</v>
      </c>
      <c r="E30" s="139">
        <v>1</v>
      </c>
      <c r="F30" s="125">
        <v>30</v>
      </c>
      <c r="G30" s="328">
        <v>180</v>
      </c>
      <c r="H30" s="125">
        <f>E30*F30*G30</f>
        <v>5400</v>
      </c>
      <c r="I30" s="223" t="s">
        <v>189</v>
      </c>
    </row>
    <row r="31" spans="1:9" ht="25" customHeight="1">
      <c r="A31" s="110"/>
      <c r="B31" s="131"/>
      <c r="C31" s="445"/>
      <c r="D31" s="125" t="s">
        <v>165</v>
      </c>
      <c r="E31" s="139">
        <v>1</v>
      </c>
      <c r="F31" s="125">
        <v>1</v>
      </c>
      <c r="G31" s="328">
        <v>3000</v>
      </c>
      <c r="H31" s="125">
        <f t="shared" ref="H31:H33" si="3">E31*F31*G31</f>
        <v>3000</v>
      </c>
      <c r="I31" s="223" t="s">
        <v>190</v>
      </c>
    </row>
    <row r="32" spans="1:9" ht="25" customHeight="1">
      <c r="A32" s="110"/>
      <c r="B32" s="117"/>
      <c r="C32" s="140" t="s">
        <v>191</v>
      </c>
      <c r="D32" s="141" t="s">
        <v>192</v>
      </c>
      <c r="E32" s="142">
        <v>1</v>
      </c>
      <c r="F32" s="141">
        <v>4</v>
      </c>
      <c r="G32" s="328">
        <v>800</v>
      </c>
      <c r="H32" s="125">
        <f t="shared" si="3"/>
        <v>3200</v>
      </c>
      <c r="I32" s="140" t="s">
        <v>346</v>
      </c>
    </row>
    <row r="33" spans="1:9" ht="25" customHeight="1">
      <c r="A33" s="153"/>
      <c r="B33" s="117"/>
      <c r="C33" s="145" t="s">
        <v>193</v>
      </c>
      <c r="D33" s="141" t="s">
        <v>165</v>
      </c>
      <c r="E33" s="142">
        <v>2</v>
      </c>
      <c r="F33" s="146">
        <v>1</v>
      </c>
      <c r="G33" s="328">
        <v>1200</v>
      </c>
      <c r="H33" s="125">
        <f t="shared" si="3"/>
        <v>2400</v>
      </c>
      <c r="I33" s="124"/>
    </row>
    <row r="34" spans="1:9" ht="25" customHeight="1">
      <c r="A34" s="116"/>
      <c r="B34" s="147"/>
      <c r="C34" s="148"/>
      <c r="D34" s="149"/>
      <c r="E34" s="150" t="s">
        <v>65</v>
      </c>
      <c r="F34" s="151" t="s">
        <v>194</v>
      </c>
      <c r="G34" s="151"/>
      <c r="H34" s="292">
        <f>SUM(H4:H33)</f>
        <v>61040</v>
      </c>
      <c r="I34" s="152"/>
    </row>
    <row r="35" spans="1:9" ht="25" customHeight="1">
      <c r="A35" s="110"/>
      <c r="B35" s="446" t="s">
        <v>195</v>
      </c>
      <c r="C35" s="447"/>
      <c r="D35" s="447"/>
      <c r="E35" s="447"/>
      <c r="F35" s="447"/>
      <c r="G35" s="447"/>
      <c r="H35" s="447"/>
      <c r="I35" s="447"/>
    </row>
    <row r="36" spans="1:9" ht="25" customHeight="1">
      <c r="A36" s="110"/>
      <c r="B36" s="112"/>
      <c r="C36" s="113" t="s">
        <v>160</v>
      </c>
      <c r="D36" s="114" t="s">
        <v>161</v>
      </c>
      <c r="E36" s="114" t="s">
        <v>162</v>
      </c>
      <c r="F36" s="114" t="s">
        <v>163</v>
      </c>
      <c r="G36" s="214" t="s">
        <v>274</v>
      </c>
      <c r="H36" s="214" t="s">
        <v>275</v>
      </c>
      <c r="I36" s="115" t="s">
        <v>164</v>
      </c>
    </row>
    <row r="37" spans="1:9" ht="25" customHeight="1">
      <c r="A37" s="110"/>
      <c r="B37" s="117"/>
      <c r="C37" s="130" t="s">
        <v>196</v>
      </c>
      <c r="D37" s="125" t="s">
        <v>165</v>
      </c>
      <c r="E37" s="119">
        <v>4</v>
      </c>
      <c r="F37" s="154">
        <v>1</v>
      </c>
      <c r="G37" s="328">
        <v>400</v>
      </c>
      <c r="H37" s="328">
        <f>E37*F37*G37</f>
        <v>1600</v>
      </c>
      <c r="I37" s="130" t="s">
        <v>197</v>
      </c>
    </row>
    <row r="38" spans="1:9" ht="25" customHeight="1">
      <c r="A38" s="110"/>
      <c r="B38" s="117"/>
      <c r="C38" s="130" t="s">
        <v>198</v>
      </c>
      <c r="D38" s="125" t="s">
        <v>165</v>
      </c>
      <c r="E38" s="119">
        <v>4</v>
      </c>
      <c r="F38" s="154">
        <v>1</v>
      </c>
      <c r="G38" s="328">
        <v>400</v>
      </c>
      <c r="H38" s="328">
        <f t="shared" ref="H38:H47" si="4">E38*F38*G38</f>
        <v>1600</v>
      </c>
      <c r="I38" s="130" t="s">
        <v>199</v>
      </c>
    </row>
    <row r="39" spans="1:9" ht="25" customHeight="1">
      <c r="A39" s="110"/>
      <c r="B39" s="117"/>
      <c r="C39" s="130" t="s">
        <v>200</v>
      </c>
      <c r="D39" s="125" t="s">
        <v>165</v>
      </c>
      <c r="E39" s="119">
        <v>4</v>
      </c>
      <c r="F39" s="126">
        <v>1</v>
      </c>
      <c r="G39" s="328">
        <v>400</v>
      </c>
      <c r="H39" s="328">
        <f t="shared" si="4"/>
        <v>1600</v>
      </c>
      <c r="I39" s="130" t="s">
        <v>199</v>
      </c>
    </row>
    <row r="40" spans="1:9" ht="25" customHeight="1">
      <c r="A40" s="110"/>
      <c r="B40" s="155"/>
      <c r="C40" s="156" t="s">
        <v>201</v>
      </c>
      <c r="D40" s="157" t="s">
        <v>165</v>
      </c>
      <c r="E40" s="119">
        <v>2</v>
      </c>
      <c r="F40" s="158">
        <v>4</v>
      </c>
      <c r="G40" s="328">
        <v>200</v>
      </c>
      <c r="H40" s="328">
        <f t="shared" si="4"/>
        <v>1600</v>
      </c>
      <c r="I40" s="159" t="s">
        <v>202</v>
      </c>
    </row>
    <row r="41" spans="1:9" ht="25" customHeight="1">
      <c r="A41" s="110"/>
      <c r="B41" s="117"/>
      <c r="C41" s="143" t="s">
        <v>203</v>
      </c>
      <c r="D41" s="141" t="s">
        <v>165</v>
      </c>
      <c r="E41" s="119">
        <v>4</v>
      </c>
      <c r="F41" s="144">
        <v>2</v>
      </c>
      <c r="G41" s="328">
        <v>200</v>
      </c>
      <c r="H41" s="328">
        <f t="shared" si="4"/>
        <v>1600</v>
      </c>
      <c r="I41" s="130" t="s">
        <v>204</v>
      </c>
    </row>
    <row r="42" spans="1:9" ht="25" customHeight="1">
      <c r="A42" s="110"/>
      <c r="B42" s="117"/>
      <c r="C42" s="145" t="s">
        <v>205</v>
      </c>
      <c r="D42" s="135" t="s">
        <v>165</v>
      </c>
      <c r="E42" s="119">
        <v>4</v>
      </c>
      <c r="F42" s="146">
        <v>4</v>
      </c>
      <c r="G42" s="328">
        <v>150</v>
      </c>
      <c r="H42" s="328">
        <f t="shared" si="4"/>
        <v>2400</v>
      </c>
      <c r="I42" s="130"/>
    </row>
    <row r="43" spans="1:9" ht="25" customHeight="1">
      <c r="A43" s="110"/>
      <c r="B43" s="117"/>
      <c r="C43" s="145" t="s">
        <v>206</v>
      </c>
      <c r="D43" s="135" t="s">
        <v>165</v>
      </c>
      <c r="E43" s="119">
        <v>2</v>
      </c>
      <c r="F43" s="146">
        <v>1</v>
      </c>
      <c r="G43" s="328">
        <v>400</v>
      </c>
      <c r="H43" s="328">
        <f t="shared" si="4"/>
        <v>800</v>
      </c>
      <c r="I43" s="130" t="s">
        <v>259</v>
      </c>
    </row>
    <row r="44" spans="1:9" ht="36.75" customHeight="1">
      <c r="A44" s="116"/>
      <c r="B44" s="117"/>
      <c r="C44" s="145" t="s">
        <v>257</v>
      </c>
      <c r="D44" s="135" t="s">
        <v>165</v>
      </c>
      <c r="E44" s="119">
        <v>2</v>
      </c>
      <c r="F44" s="146">
        <v>3</v>
      </c>
      <c r="G44" s="328">
        <v>300</v>
      </c>
      <c r="H44" s="328">
        <f t="shared" si="4"/>
        <v>1800</v>
      </c>
      <c r="I44" s="130"/>
    </row>
    <row r="45" spans="1:9" ht="38.25" customHeight="1">
      <c r="A45" s="116"/>
      <c r="B45" s="117"/>
      <c r="C45" s="145" t="s">
        <v>258</v>
      </c>
      <c r="D45" s="135" t="s">
        <v>165</v>
      </c>
      <c r="E45" s="119">
        <v>2</v>
      </c>
      <c r="F45" s="146">
        <v>5</v>
      </c>
      <c r="G45" s="328">
        <v>200</v>
      </c>
      <c r="H45" s="328">
        <f t="shared" si="4"/>
        <v>2000</v>
      </c>
      <c r="I45" s="124" t="s">
        <v>261</v>
      </c>
    </row>
    <row r="46" spans="1:9" ht="36" customHeight="1">
      <c r="A46" s="116"/>
      <c r="B46" s="117"/>
      <c r="C46" s="145" t="s">
        <v>271</v>
      </c>
      <c r="D46" s="135" t="s">
        <v>165</v>
      </c>
      <c r="E46" s="119">
        <v>2</v>
      </c>
      <c r="F46" s="146">
        <v>2</v>
      </c>
      <c r="G46" s="328">
        <v>200</v>
      </c>
      <c r="H46" s="328">
        <f t="shared" si="4"/>
        <v>800</v>
      </c>
      <c r="I46" s="124" t="s">
        <v>260</v>
      </c>
    </row>
    <row r="47" spans="1:9" ht="25" customHeight="1">
      <c r="A47" s="110"/>
      <c r="B47" s="117"/>
      <c r="C47" s="145" t="s">
        <v>207</v>
      </c>
      <c r="D47" s="135" t="s">
        <v>165</v>
      </c>
      <c r="E47" s="119">
        <v>2</v>
      </c>
      <c r="F47" s="146">
        <v>3</v>
      </c>
      <c r="G47" s="328">
        <v>150</v>
      </c>
      <c r="H47" s="328">
        <f t="shared" si="4"/>
        <v>900</v>
      </c>
      <c r="I47" s="130"/>
    </row>
    <row r="48" spans="1:9" ht="25.4" customHeight="1">
      <c r="A48" s="116"/>
      <c r="B48" s="164"/>
      <c r="C48" s="165"/>
      <c r="D48" s="166"/>
      <c r="E48" s="166"/>
      <c r="F48" s="167" t="s">
        <v>14</v>
      </c>
      <c r="G48" s="167"/>
      <c r="H48" s="291">
        <f>SUM(H37:H47)</f>
        <v>16700</v>
      </c>
      <c r="I48" s="168"/>
    </row>
    <row r="49" spans="1:9" ht="25" customHeight="1">
      <c r="A49" s="116"/>
      <c r="B49" s="433" t="s">
        <v>210</v>
      </c>
      <c r="C49" s="434"/>
      <c r="D49" s="434"/>
      <c r="E49" s="434"/>
      <c r="F49" s="434"/>
      <c r="G49" s="434"/>
      <c r="H49" s="434"/>
      <c r="I49" s="434"/>
    </row>
    <row r="50" spans="1:9" ht="25" customHeight="1">
      <c r="A50" s="116"/>
      <c r="B50" s="112"/>
      <c r="C50" s="113" t="s">
        <v>160</v>
      </c>
      <c r="D50" s="114" t="s">
        <v>161</v>
      </c>
      <c r="E50" s="114" t="s">
        <v>162</v>
      </c>
      <c r="F50" s="114" t="s">
        <v>163</v>
      </c>
      <c r="G50" s="214" t="s">
        <v>274</v>
      </c>
      <c r="H50" s="214" t="s">
        <v>275</v>
      </c>
      <c r="I50" s="115" t="s">
        <v>164</v>
      </c>
    </row>
    <row r="51" spans="1:9" ht="25" customHeight="1">
      <c r="A51" s="116"/>
      <c r="B51" s="160"/>
      <c r="C51" s="161" t="s">
        <v>281</v>
      </c>
      <c r="D51" s="162" t="s">
        <v>211</v>
      </c>
      <c r="E51" s="162">
        <v>1</v>
      </c>
      <c r="F51" s="162">
        <v>1</v>
      </c>
      <c r="G51" s="328">
        <v>1400</v>
      </c>
      <c r="H51" s="328">
        <f>G51*F51*E51</f>
        <v>1400</v>
      </c>
      <c r="I51" s="163" t="s">
        <v>265</v>
      </c>
    </row>
    <row r="52" spans="1:9" ht="25" customHeight="1">
      <c r="A52" s="116"/>
      <c r="B52" s="325"/>
      <c r="C52" s="161" t="s">
        <v>350</v>
      </c>
      <c r="D52" s="326" t="s">
        <v>351</v>
      </c>
      <c r="E52" s="326">
        <v>1</v>
      </c>
      <c r="F52" s="326">
        <v>4</v>
      </c>
      <c r="G52" s="328">
        <v>500</v>
      </c>
      <c r="H52" s="328">
        <f>G52*F52*E52</f>
        <v>2000</v>
      </c>
      <c r="I52" s="327"/>
    </row>
    <row r="53" spans="1:9" ht="25" customHeight="1">
      <c r="A53" s="116"/>
      <c r="B53" s="228"/>
      <c r="C53" s="448" t="s">
        <v>285</v>
      </c>
      <c r="D53" s="449"/>
      <c r="E53" s="449"/>
      <c r="F53" s="449"/>
      <c r="G53" s="449"/>
      <c r="H53" s="449"/>
      <c r="I53" s="450"/>
    </row>
    <row r="54" spans="1:9" ht="25" customHeight="1">
      <c r="A54" s="116"/>
      <c r="B54" s="160"/>
      <c r="C54" s="243" t="s">
        <v>282</v>
      </c>
      <c r="D54" s="244" t="s">
        <v>165</v>
      </c>
      <c r="E54" s="244">
        <v>6</v>
      </c>
      <c r="F54" s="244">
        <v>10</v>
      </c>
      <c r="G54" s="328">
        <v>300</v>
      </c>
      <c r="H54" s="328">
        <f t="shared" ref="H54:H82" si="5">G54*F54*E54</f>
        <v>18000</v>
      </c>
      <c r="I54" s="245" t="s">
        <v>357</v>
      </c>
    </row>
    <row r="55" spans="1:9" ht="25" customHeight="1">
      <c r="A55" s="116"/>
      <c r="B55" s="225"/>
      <c r="C55" s="243" t="s">
        <v>278</v>
      </c>
      <c r="D55" s="244" t="s">
        <v>165</v>
      </c>
      <c r="E55" s="244">
        <v>1</v>
      </c>
      <c r="F55" s="244">
        <v>3</v>
      </c>
      <c r="G55" s="328">
        <v>300</v>
      </c>
      <c r="H55" s="328">
        <f t="shared" si="5"/>
        <v>900</v>
      </c>
      <c r="I55" s="245" t="s">
        <v>311</v>
      </c>
    </row>
    <row r="56" spans="1:9" ht="25" customHeight="1">
      <c r="A56" s="116"/>
      <c r="B56" s="160"/>
      <c r="C56" s="161" t="s">
        <v>214</v>
      </c>
      <c r="D56" s="162" t="s">
        <v>213</v>
      </c>
      <c r="E56" s="162">
        <v>6</v>
      </c>
      <c r="F56" s="162">
        <v>15</v>
      </c>
      <c r="G56" s="328">
        <v>100</v>
      </c>
      <c r="H56" s="328">
        <f t="shared" si="5"/>
        <v>9000</v>
      </c>
      <c r="I56" s="169" t="s">
        <v>215</v>
      </c>
    </row>
    <row r="57" spans="1:9" ht="48" customHeight="1">
      <c r="A57" s="116"/>
      <c r="B57" s="160"/>
      <c r="C57" s="222" t="s">
        <v>208</v>
      </c>
      <c r="D57" s="220" t="s">
        <v>209</v>
      </c>
      <c r="E57" s="220">
        <v>7</v>
      </c>
      <c r="F57" s="220">
        <v>5</v>
      </c>
      <c r="G57" s="328">
        <v>800</v>
      </c>
      <c r="H57" s="328">
        <f t="shared" ref="H57:H62" si="6">G57*F57*E57</f>
        <v>28000</v>
      </c>
      <c r="I57" s="163" t="s">
        <v>352</v>
      </c>
    </row>
    <row r="58" spans="1:9" ht="25" customHeight="1">
      <c r="A58" s="116"/>
      <c r="B58" s="228"/>
      <c r="C58" s="222" t="s">
        <v>312</v>
      </c>
      <c r="D58" s="220" t="s">
        <v>209</v>
      </c>
      <c r="E58" s="247">
        <v>2</v>
      </c>
      <c r="F58" s="247">
        <v>5</v>
      </c>
      <c r="G58" s="328">
        <v>2000</v>
      </c>
      <c r="H58" s="328">
        <f t="shared" si="6"/>
        <v>20000</v>
      </c>
      <c r="I58" s="293"/>
    </row>
    <row r="59" spans="1:9" ht="25" customHeight="1">
      <c r="A59" s="116"/>
      <c r="B59" s="228"/>
      <c r="C59" s="243" t="s">
        <v>212</v>
      </c>
      <c r="D59" s="244" t="s">
        <v>162</v>
      </c>
      <c r="E59" s="244">
        <v>6</v>
      </c>
      <c r="F59" s="244">
        <v>12</v>
      </c>
      <c r="G59" s="328">
        <v>40</v>
      </c>
      <c r="H59" s="328">
        <f t="shared" si="6"/>
        <v>2880</v>
      </c>
      <c r="I59" s="245" t="s">
        <v>266</v>
      </c>
    </row>
    <row r="60" spans="1:9" ht="25" customHeight="1">
      <c r="A60" s="116"/>
      <c r="B60" s="228"/>
      <c r="C60" s="256" t="s">
        <v>280</v>
      </c>
      <c r="D60" s="118" t="s">
        <v>165</v>
      </c>
      <c r="E60" s="257">
        <v>1</v>
      </c>
      <c r="F60" s="118">
        <v>1</v>
      </c>
      <c r="G60" s="328">
        <v>5000</v>
      </c>
      <c r="H60" s="328">
        <f t="shared" si="6"/>
        <v>5000</v>
      </c>
      <c r="I60" s="258"/>
    </row>
    <row r="61" spans="1:9" ht="25" customHeight="1">
      <c r="A61" s="116"/>
      <c r="B61" s="325"/>
      <c r="C61" s="333" t="s">
        <v>358</v>
      </c>
      <c r="D61" s="118" t="s">
        <v>165</v>
      </c>
      <c r="E61" s="335">
        <v>1</v>
      </c>
      <c r="F61" s="334">
        <v>13</v>
      </c>
      <c r="G61" s="328">
        <v>3200</v>
      </c>
      <c r="H61" s="328">
        <f t="shared" si="6"/>
        <v>41600</v>
      </c>
      <c r="I61" s="336"/>
    </row>
    <row r="62" spans="1:9" ht="25" customHeight="1">
      <c r="A62" s="116"/>
      <c r="B62" s="228"/>
      <c r="C62" s="256" t="s">
        <v>284</v>
      </c>
      <c r="D62" s="220" t="s">
        <v>209</v>
      </c>
      <c r="E62" s="257">
        <v>2</v>
      </c>
      <c r="F62" s="260">
        <v>3</v>
      </c>
      <c r="G62" s="328">
        <v>400</v>
      </c>
      <c r="H62" s="328">
        <f t="shared" si="6"/>
        <v>2400</v>
      </c>
      <c r="I62" s="258"/>
    </row>
    <row r="63" spans="1:9" ht="25" customHeight="1">
      <c r="A63" s="116"/>
      <c r="B63" s="160"/>
      <c r="C63" s="448" t="s">
        <v>286</v>
      </c>
      <c r="D63" s="449"/>
      <c r="E63" s="449"/>
      <c r="F63" s="449"/>
      <c r="G63" s="449"/>
      <c r="H63" s="449"/>
      <c r="I63" s="450"/>
    </row>
    <row r="64" spans="1:9" ht="25" customHeight="1">
      <c r="A64" s="116"/>
      <c r="B64" s="160"/>
      <c r="C64" s="243" t="s">
        <v>279</v>
      </c>
      <c r="D64" s="244" t="s">
        <v>162</v>
      </c>
      <c r="E64" s="244">
        <v>6</v>
      </c>
      <c r="F64" s="244">
        <v>8</v>
      </c>
      <c r="G64" s="328">
        <v>175</v>
      </c>
      <c r="H64" s="328">
        <f t="shared" si="5"/>
        <v>8400</v>
      </c>
      <c r="I64" s="245" t="s">
        <v>272</v>
      </c>
    </row>
    <row r="65" spans="1:9" ht="44.25" customHeight="1">
      <c r="A65" s="116"/>
      <c r="B65" s="160"/>
      <c r="C65" s="161" t="s">
        <v>221</v>
      </c>
      <c r="D65" s="162" t="s">
        <v>192</v>
      </c>
      <c r="E65" s="162">
        <v>6</v>
      </c>
      <c r="F65" s="244">
        <v>8</v>
      </c>
      <c r="G65" s="328">
        <v>1</v>
      </c>
      <c r="H65" s="328">
        <f t="shared" si="5"/>
        <v>48</v>
      </c>
      <c r="I65" s="163" t="s">
        <v>222</v>
      </c>
    </row>
    <row r="66" spans="1:9" ht="25" customHeight="1">
      <c r="A66" s="116"/>
      <c r="B66" s="160"/>
      <c r="C66" s="243" t="s">
        <v>283</v>
      </c>
      <c r="D66" s="244" t="s">
        <v>192</v>
      </c>
      <c r="E66" s="244">
        <v>6</v>
      </c>
      <c r="F66" s="244">
        <v>15</v>
      </c>
      <c r="G66" s="328">
        <v>100</v>
      </c>
      <c r="H66" s="328">
        <f t="shared" si="5"/>
        <v>9000</v>
      </c>
      <c r="I66" s="170" t="s">
        <v>220</v>
      </c>
    </row>
    <row r="67" spans="1:9" ht="25" customHeight="1">
      <c r="A67" s="116"/>
      <c r="B67" s="160"/>
      <c r="C67" s="243" t="s">
        <v>273</v>
      </c>
      <c r="D67" s="244" t="s">
        <v>192</v>
      </c>
      <c r="E67" s="244">
        <v>6</v>
      </c>
      <c r="F67" s="244">
        <v>12</v>
      </c>
      <c r="G67" s="328">
        <v>80</v>
      </c>
      <c r="H67" s="328">
        <f t="shared" si="5"/>
        <v>5760</v>
      </c>
      <c r="I67" s="245"/>
    </row>
    <row r="68" spans="1:9" ht="25" customHeight="1">
      <c r="A68" s="116"/>
      <c r="B68" s="160"/>
      <c r="C68" s="172" t="s">
        <v>287</v>
      </c>
      <c r="D68" s="171" t="s">
        <v>192</v>
      </c>
      <c r="E68" s="171">
        <v>1</v>
      </c>
      <c r="F68" s="244">
        <v>12</v>
      </c>
      <c r="G68" s="328">
        <v>100</v>
      </c>
      <c r="H68" s="328">
        <f t="shared" si="5"/>
        <v>1200</v>
      </c>
      <c r="I68" s="170" t="s">
        <v>303</v>
      </c>
    </row>
    <row r="69" spans="1:9" ht="25" customHeight="1">
      <c r="A69" s="116"/>
      <c r="B69" s="160"/>
      <c r="C69" s="161" t="s">
        <v>225</v>
      </c>
      <c r="D69" s="162" t="s">
        <v>165</v>
      </c>
      <c r="E69" s="162">
        <v>1</v>
      </c>
      <c r="F69" s="162">
        <v>1</v>
      </c>
      <c r="G69" s="328">
        <v>500</v>
      </c>
      <c r="H69" s="328">
        <f t="shared" si="5"/>
        <v>500</v>
      </c>
      <c r="I69" s="163"/>
    </row>
    <row r="70" spans="1:9" ht="25" customHeight="1">
      <c r="A70" s="116"/>
      <c r="B70" s="228"/>
      <c r="C70" s="448" t="s">
        <v>302</v>
      </c>
      <c r="D70" s="449"/>
      <c r="E70" s="449"/>
      <c r="F70" s="449"/>
      <c r="G70" s="449"/>
      <c r="H70" s="449"/>
      <c r="I70" s="450"/>
    </row>
    <row r="71" spans="1:9" ht="25" customHeight="1">
      <c r="A71" s="116"/>
      <c r="B71" s="160"/>
      <c r="C71" s="174" t="s">
        <v>234</v>
      </c>
      <c r="D71" s="171" t="s">
        <v>235</v>
      </c>
      <c r="E71" s="171">
        <v>1</v>
      </c>
      <c r="F71" s="171">
        <v>150</v>
      </c>
      <c r="G71" s="328">
        <v>2</v>
      </c>
      <c r="H71" s="328">
        <f t="shared" si="5"/>
        <v>300</v>
      </c>
      <c r="I71" s="173"/>
    </row>
    <row r="72" spans="1:9" ht="25" customHeight="1">
      <c r="A72" s="109"/>
      <c r="B72" s="160"/>
      <c r="C72" s="174" t="s">
        <v>270</v>
      </c>
      <c r="D72" s="171" t="s">
        <v>165</v>
      </c>
      <c r="E72" s="171">
        <v>1</v>
      </c>
      <c r="F72" s="171">
        <v>1</v>
      </c>
      <c r="G72" s="328">
        <v>3000</v>
      </c>
      <c r="H72" s="328">
        <f t="shared" si="5"/>
        <v>3000</v>
      </c>
      <c r="I72" s="174" t="s">
        <v>268</v>
      </c>
    </row>
    <row r="73" spans="1:9" ht="25" customHeight="1">
      <c r="A73" s="109"/>
      <c r="B73" s="228"/>
      <c r="C73" s="161" t="s">
        <v>232</v>
      </c>
      <c r="D73" s="162" t="s">
        <v>192</v>
      </c>
      <c r="E73" s="162">
        <v>1</v>
      </c>
      <c r="F73" s="162">
        <v>4</v>
      </c>
      <c r="G73" s="328">
        <v>50</v>
      </c>
      <c r="H73" s="328">
        <f>G73*F73*E73</f>
        <v>200</v>
      </c>
      <c r="I73" s="163" t="s">
        <v>233</v>
      </c>
    </row>
    <row r="74" spans="1:9" ht="25" customHeight="1">
      <c r="A74" s="109"/>
      <c r="B74" s="228"/>
      <c r="C74" s="172" t="s">
        <v>223</v>
      </c>
      <c r="D74" s="171" t="s">
        <v>192</v>
      </c>
      <c r="E74" s="171">
        <v>1</v>
      </c>
      <c r="F74" s="244">
        <v>50</v>
      </c>
      <c r="G74" s="328">
        <v>1</v>
      </c>
      <c r="H74" s="328">
        <f t="shared" ref="H74" si="7">G74*F74*E74</f>
        <v>50</v>
      </c>
      <c r="I74" s="170" t="s">
        <v>224</v>
      </c>
    </row>
    <row r="75" spans="1:9" ht="25" customHeight="1">
      <c r="A75" s="109"/>
      <c r="B75" s="228"/>
      <c r="C75" s="172" t="s">
        <v>269</v>
      </c>
      <c r="D75" s="171" t="s">
        <v>192</v>
      </c>
      <c r="E75" s="171">
        <v>1</v>
      </c>
      <c r="F75" s="244">
        <v>50</v>
      </c>
      <c r="G75" s="328">
        <v>60</v>
      </c>
      <c r="H75" s="328">
        <f t="shared" ref="H75" si="8">G75*F75*E75</f>
        <v>3000</v>
      </c>
      <c r="I75" s="170" t="s">
        <v>267</v>
      </c>
    </row>
    <row r="76" spans="1:9" ht="25" customHeight="1">
      <c r="A76" s="109"/>
      <c r="B76" s="228"/>
      <c r="C76" s="172" t="s">
        <v>218</v>
      </c>
      <c r="D76" s="171" t="s">
        <v>192</v>
      </c>
      <c r="E76" s="171">
        <v>1</v>
      </c>
      <c r="F76" s="162">
        <v>12</v>
      </c>
      <c r="G76" s="328">
        <v>5</v>
      </c>
      <c r="H76" s="328">
        <f>G76*F76*E76</f>
        <v>60</v>
      </c>
      <c r="I76" s="170" t="s">
        <v>216</v>
      </c>
    </row>
    <row r="77" spans="1:9" ht="25" customHeight="1">
      <c r="A77" s="109"/>
      <c r="B77" s="228"/>
      <c r="C77" s="161" t="s">
        <v>219</v>
      </c>
      <c r="D77" s="162" t="s">
        <v>192</v>
      </c>
      <c r="E77" s="162">
        <v>1</v>
      </c>
      <c r="F77" s="162">
        <v>12</v>
      </c>
      <c r="G77" s="328">
        <v>5</v>
      </c>
      <c r="H77" s="328">
        <f>G77*F77*E77</f>
        <v>60</v>
      </c>
      <c r="I77" s="170" t="s">
        <v>217</v>
      </c>
    </row>
    <row r="78" spans="1:9" ht="25" customHeight="1">
      <c r="A78" s="109"/>
      <c r="B78" s="228"/>
      <c r="C78" s="161" t="s">
        <v>226</v>
      </c>
      <c r="D78" s="162" t="s">
        <v>192</v>
      </c>
      <c r="E78" s="162">
        <v>1</v>
      </c>
      <c r="F78" s="162">
        <v>50</v>
      </c>
      <c r="G78" s="328">
        <v>10</v>
      </c>
      <c r="H78" s="328">
        <f>G78*F78*E78</f>
        <v>500</v>
      </c>
      <c r="I78" s="163" t="s">
        <v>227</v>
      </c>
    </row>
    <row r="79" spans="1:9" ht="25" customHeight="1">
      <c r="A79" s="109"/>
      <c r="B79" s="228"/>
      <c r="C79" s="161" t="s">
        <v>228</v>
      </c>
      <c r="D79" s="162" t="s">
        <v>192</v>
      </c>
      <c r="E79" s="162">
        <v>1</v>
      </c>
      <c r="F79" s="162">
        <v>50</v>
      </c>
      <c r="G79" s="328">
        <v>5</v>
      </c>
      <c r="H79" s="328">
        <f>G79*F79*E79</f>
        <v>250</v>
      </c>
      <c r="I79" s="163" t="s">
        <v>229</v>
      </c>
    </row>
    <row r="80" spans="1:9" s="221" customFormat="1" ht="25" customHeight="1">
      <c r="A80" s="177"/>
      <c r="B80" s="160"/>
      <c r="C80" s="161" t="s">
        <v>230</v>
      </c>
      <c r="D80" s="162" t="s">
        <v>192</v>
      </c>
      <c r="E80" s="162">
        <v>1</v>
      </c>
      <c r="F80" s="162">
        <v>50</v>
      </c>
      <c r="G80" s="328">
        <v>1.5</v>
      </c>
      <c r="H80" s="328">
        <f>G80*F80*E80</f>
        <v>75</v>
      </c>
      <c r="I80" s="163" t="s">
        <v>231</v>
      </c>
    </row>
    <row r="81" spans="1:9" s="221" customFormat="1" ht="25" customHeight="1">
      <c r="A81" s="177"/>
      <c r="B81" s="204"/>
      <c r="C81" s="161" t="s">
        <v>236</v>
      </c>
      <c r="D81" s="162" t="s">
        <v>192</v>
      </c>
      <c r="E81" s="162">
        <v>1</v>
      </c>
      <c r="F81" s="162">
        <v>30</v>
      </c>
      <c r="G81" s="328">
        <v>2</v>
      </c>
      <c r="H81" s="328">
        <f t="shared" si="5"/>
        <v>60</v>
      </c>
      <c r="I81" s="175" t="s">
        <v>237</v>
      </c>
    </row>
    <row r="82" spans="1:9" ht="25" customHeight="1">
      <c r="A82" s="181"/>
      <c r="B82" s="259"/>
      <c r="C82" s="161" t="s">
        <v>238</v>
      </c>
      <c r="D82" s="162" t="s">
        <v>239</v>
      </c>
      <c r="E82" s="162">
        <v>1</v>
      </c>
      <c r="F82" s="162">
        <v>60</v>
      </c>
      <c r="G82" s="328">
        <v>30</v>
      </c>
      <c r="H82" s="328">
        <f t="shared" si="5"/>
        <v>1800</v>
      </c>
      <c r="I82" s="163" t="s">
        <v>262</v>
      </c>
    </row>
    <row r="83" spans="1:9" ht="25" customHeight="1">
      <c r="A83" s="181"/>
      <c r="B83" s="259"/>
      <c r="C83" s="261" t="s">
        <v>288</v>
      </c>
      <c r="D83" s="240"/>
      <c r="E83" s="231">
        <v>1</v>
      </c>
      <c r="F83" s="231">
        <v>1</v>
      </c>
      <c r="G83" s="328">
        <v>20000</v>
      </c>
      <c r="H83" s="328">
        <f>E83*F83*G83</f>
        <v>20000</v>
      </c>
      <c r="I83" s="262" t="s">
        <v>289</v>
      </c>
    </row>
    <row r="84" spans="1:9" ht="23.15" customHeight="1">
      <c r="A84" s="183"/>
      <c r="B84" s="259"/>
      <c r="C84" s="205"/>
      <c r="D84" s="206"/>
      <c r="E84" s="206"/>
      <c r="F84" s="167" t="s">
        <v>14</v>
      </c>
      <c r="G84" s="167"/>
      <c r="H84" s="296">
        <f>SUM(H51:H83)</f>
        <v>185443</v>
      </c>
      <c r="I84" s="207"/>
    </row>
    <row r="85" spans="1:9" ht="25.4" customHeight="1">
      <c r="A85" s="181"/>
      <c r="B85" s="251" t="s">
        <v>240</v>
      </c>
      <c r="C85" s="252"/>
      <c r="D85" s="252"/>
      <c r="E85" s="252"/>
      <c r="F85" s="252"/>
      <c r="G85" s="212"/>
      <c r="H85" s="212"/>
      <c r="I85" s="176"/>
    </row>
    <row r="86" spans="1:9" ht="25.4" customHeight="1">
      <c r="A86" s="181"/>
      <c r="B86" s="194">
        <v>1</v>
      </c>
      <c r="C86" s="178" t="s">
        <v>254</v>
      </c>
      <c r="D86" s="179"/>
      <c r="E86" s="179"/>
      <c r="F86" s="179"/>
      <c r="G86" s="179"/>
      <c r="H86" s="179"/>
      <c r="I86" s="180"/>
    </row>
    <row r="87" spans="1:9" ht="25.4" customHeight="1">
      <c r="A87" s="193"/>
      <c r="B87" s="195">
        <v>1</v>
      </c>
      <c r="C87" s="182" t="s">
        <v>241</v>
      </c>
      <c r="D87" s="435"/>
      <c r="E87" s="435"/>
      <c r="F87" s="435"/>
      <c r="G87" s="435"/>
      <c r="H87" s="435"/>
      <c r="I87" s="436"/>
    </row>
    <row r="88" spans="1:9" ht="25.4" customHeight="1">
      <c r="A88" s="181"/>
      <c r="B88" s="196"/>
      <c r="C88" s="184" t="s">
        <v>244</v>
      </c>
      <c r="D88" s="185" t="s">
        <v>161</v>
      </c>
      <c r="E88" s="186" t="s">
        <v>162</v>
      </c>
      <c r="F88" s="186" t="s">
        <v>163</v>
      </c>
      <c r="G88" s="214" t="s">
        <v>274</v>
      </c>
      <c r="H88" s="214" t="s">
        <v>275</v>
      </c>
      <c r="I88" s="187" t="s">
        <v>164</v>
      </c>
    </row>
    <row r="89" spans="1:9" ht="25.4" customHeight="1">
      <c r="A89" s="183"/>
      <c r="B89" s="197"/>
      <c r="C89" s="188" t="s">
        <v>242</v>
      </c>
      <c r="D89" s="189" t="s">
        <v>245</v>
      </c>
      <c r="E89" s="171">
        <v>7</v>
      </c>
      <c r="F89" s="198">
        <v>1</v>
      </c>
      <c r="G89" s="294">
        <v>1000</v>
      </c>
      <c r="H89" s="198">
        <f>E89*F89*G89</f>
        <v>7000</v>
      </c>
      <c r="I89" s="163"/>
    </row>
    <row r="90" spans="1:9" ht="25.4" customHeight="1">
      <c r="A90" s="116"/>
      <c r="B90" s="197"/>
      <c r="C90" s="188" t="s">
        <v>243</v>
      </c>
      <c r="D90" s="189" t="s">
        <v>245</v>
      </c>
      <c r="E90" s="171">
        <v>7</v>
      </c>
      <c r="F90" s="198">
        <v>2</v>
      </c>
      <c r="G90" s="294">
        <v>800</v>
      </c>
      <c r="H90" s="198">
        <f t="shared" ref="H90:H91" si="9">E90*F90*G90</f>
        <v>11200</v>
      </c>
      <c r="I90" s="163"/>
    </row>
    <row r="91" spans="1:9" ht="25.4" customHeight="1">
      <c r="A91" s="116"/>
      <c r="B91" s="197"/>
      <c r="C91" s="188" t="s">
        <v>246</v>
      </c>
      <c r="D91" s="189" t="s">
        <v>245</v>
      </c>
      <c r="E91" s="171">
        <v>7</v>
      </c>
      <c r="F91" s="198">
        <v>1</v>
      </c>
      <c r="G91" s="294">
        <v>600</v>
      </c>
      <c r="H91" s="198">
        <f t="shared" si="9"/>
        <v>4200</v>
      </c>
      <c r="I91" s="163"/>
    </row>
    <row r="92" spans="1:9" ht="30" customHeight="1">
      <c r="A92" s="116"/>
      <c r="B92" s="197"/>
      <c r="C92" s="188" t="s">
        <v>247</v>
      </c>
      <c r="D92" s="189" t="s">
        <v>245</v>
      </c>
      <c r="E92" s="171">
        <v>7</v>
      </c>
      <c r="F92" s="198">
        <v>2</v>
      </c>
      <c r="G92" s="217" t="s">
        <v>276</v>
      </c>
      <c r="H92" s="217" t="s">
        <v>276</v>
      </c>
      <c r="I92" s="163"/>
    </row>
    <row r="93" spans="1:9" ht="25" customHeight="1">
      <c r="A93" s="116"/>
      <c r="B93" s="194">
        <v>2</v>
      </c>
      <c r="C93" s="178" t="s">
        <v>248</v>
      </c>
      <c r="D93" s="179"/>
      <c r="E93" s="179"/>
      <c r="F93" s="179"/>
      <c r="G93" s="179"/>
      <c r="H93" s="179"/>
      <c r="I93" s="180"/>
    </row>
    <row r="94" spans="1:9" ht="25" customHeight="1">
      <c r="A94" s="116"/>
      <c r="B94" s="195">
        <v>1</v>
      </c>
      <c r="C94" s="182" t="s">
        <v>241</v>
      </c>
      <c r="D94" s="218"/>
      <c r="E94" s="218"/>
      <c r="F94" s="218"/>
      <c r="G94" s="218"/>
      <c r="H94" s="218"/>
      <c r="I94" s="219"/>
    </row>
    <row r="95" spans="1:9" ht="25" customHeight="1">
      <c r="A95" s="116"/>
      <c r="B95" s="226"/>
      <c r="C95" s="184" t="s">
        <v>160</v>
      </c>
      <c r="D95" s="185" t="s">
        <v>161</v>
      </c>
      <c r="E95" s="186" t="s">
        <v>162</v>
      </c>
      <c r="F95" s="186" t="s">
        <v>163</v>
      </c>
      <c r="G95" s="227" t="s">
        <v>274</v>
      </c>
      <c r="H95" s="227" t="s">
        <v>275</v>
      </c>
      <c r="I95" s="187" t="s">
        <v>164</v>
      </c>
    </row>
    <row r="96" spans="1:9" ht="25" customHeight="1">
      <c r="A96" s="116"/>
      <c r="B96" s="228"/>
      <c r="C96" s="229" t="s">
        <v>313</v>
      </c>
      <c r="D96" s="230"/>
      <c r="E96" s="231"/>
      <c r="F96" s="231"/>
      <c r="G96" s="231"/>
      <c r="H96" s="231"/>
      <c r="I96" s="232"/>
    </row>
    <row r="97" spans="1:9" ht="25" customHeight="1">
      <c r="A97" s="116"/>
      <c r="B97" s="228"/>
      <c r="C97" s="233" t="s">
        <v>290</v>
      </c>
      <c r="D97" s="230" t="s">
        <v>291</v>
      </c>
      <c r="E97" s="234">
        <v>2</v>
      </c>
      <c r="F97" s="234">
        <v>1</v>
      </c>
      <c r="G97" s="295">
        <v>1200</v>
      </c>
      <c r="H97" s="234">
        <f>E97*F97*G97</f>
        <v>2400</v>
      </c>
      <c r="I97" s="437" t="s">
        <v>264</v>
      </c>
    </row>
    <row r="98" spans="1:9" ht="25" customHeight="1">
      <c r="A98" s="116"/>
      <c r="B98" s="228"/>
      <c r="C98" s="233" t="s">
        <v>292</v>
      </c>
      <c r="D98" s="230" t="s">
        <v>291</v>
      </c>
      <c r="E98" s="236">
        <v>2</v>
      </c>
      <c r="F98" s="234">
        <v>1</v>
      </c>
      <c r="G98" s="295">
        <v>300</v>
      </c>
      <c r="H98" s="234">
        <f t="shared" ref="H98:H100" si="10">E98*F98*G98</f>
        <v>600</v>
      </c>
      <c r="I98" s="437"/>
    </row>
    <row r="99" spans="1:9" ht="25" customHeight="1">
      <c r="A99" s="116"/>
      <c r="B99" s="228"/>
      <c r="C99" s="237" t="s">
        <v>249</v>
      </c>
      <c r="D99" s="230" t="s">
        <v>239</v>
      </c>
      <c r="E99" s="236">
        <v>2</v>
      </c>
      <c r="F99" s="234">
        <v>1</v>
      </c>
      <c r="G99" s="295">
        <v>100</v>
      </c>
      <c r="H99" s="234">
        <f t="shared" si="10"/>
        <v>200</v>
      </c>
      <c r="I99" s="437"/>
    </row>
    <row r="100" spans="1:9" ht="25" customHeight="1">
      <c r="B100" s="228"/>
      <c r="C100" s="237" t="s">
        <v>293</v>
      </c>
      <c r="D100" s="230" t="s">
        <v>291</v>
      </c>
      <c r="E100" s="236">
        <v>1</v>
      </c>
      <c r="F100" s="234">
        <v>1</v>
      </c>
      <c r="G100" s="295">
        <v>100</v>
      </c>
      <c r="H100" s="234">
        <f t="shared" si="10"/>
        <v>100</v>
      </c>
      <c r="I100" s="437"/>
    </row>
    <row r="101" spans="1:9" ht="25" customHeight="1">
      <c r="B101" s="238"/>
      <c r="C101" s="239" t="s">
        <v>294</v>
      </c>
      <c r="D101" s="240"/>
      <c r="E101" s="231"/>
      <c r="F101" s="231"/>
      <c r="G101" s="231"/>
      <c r="H101" s="231"/>
      <c r="I101" s="241"/>
    </row>
    <row r="102" spans="1:9" ht="25" customHeight="1">
      <c r="B102" s="242"/>
      <c r="C102" s="233" t="s">
        <v>292</v>
      </c>
      <c r="D102" s="248" t="s">
        <v>291</v>
      </c>
      <c r="E102" s="236">
        <v>7</v>
      </c>
      <c r="F102" s="236">
        <v>3</v>
      </c>
      <c r="G102" s="295">
        <v>300</v>
      </c>
      <c r="H102" s="236">
        <f t="shared" ref="H102:H104" si="11">E102*F102*G102</f>
        <v>6300</v>
      </c>
      <c r="I102" s="249"/>
    </row>
    <row r="103" spans="1:9" ht="25" customHeight="1">
      <c r="B103" s="242"/>
      <c r="C103" s="237" t="s">
        <v>295</v>
      </c>
      <c r="D103" s="248" t="s">
        <v>291</v>
      </c>
      <c r="E103" s="236">
        <v>7</v>
      </c>
      <c r="F103" s="236">
        <v>6</v>
      </c>
      <c r="G103" s="295">
        <v>100</v>
      </c>
      <c r="H103" s="236">
        <f t="shared" si="11"/>
        <v>4200</v>
      </c>
      <c r="I103" s="249"/>
    </row>
    <row r="104" spans="1:9" ht="25" customHeight="1">
      <c r="B104" s="242"/>
      <c r="C104" s="237" t="s">
        <v>250</v>
      </c>
      <c r="D104" s="248" t="s">
        <v>239</v>
      </c>
      <c r="E104" s="236">
        <v>1</v>
      </c>
      <c r="F104" s="236">
        <v>6</v>
      </c>
      <c r="G104" s="235">
        <v>150</v>
      </c>
      <c r="H104" s="236">
        <f t="shared" si="11"/>
        <v>900</v>
      </c>
      <c r="I104" s="250"/>
    </row>
    <row r="105" spans="1:9" ht="17.149999999999999">
      <c r="C105" s="190"/>
      <c r="D105" s="191"/>
      <c r="E105" s="192" t="s">
        <v>296</v>
      </c>
      <c r="F105" s="211" t="s">
        <v>297</v>
      </c>
      <c r="G105" s="209"/>
      <c r="H105" s="298">
        <f>SUM(H89:H104)</f>
        <v>37100</v>
      </c>
      <c r="I105" s="199"/>
    </row>
    <row r="106" spans="1:9" ht="17.149999999999999">
      <c r="C106" s="200"/>
      <c r="D106" s="201"/>
      <c r="E106" s="192" t="s">
        <v>314</v>
      </c>
      <c r="F106" s="208" t="s">
        <v>251</v>
      </c>
      <c r="G106" s="208"/>
      <c r="H106" s="297">
        <f>H105+H48+H34+H84</f>
        <v>300283</v>
      </c>
      <c r="I106" s="202" t="s">
        <v>252</v>
      </c>
    </row>
  </sheetData>
  <mergeCells count="13">
    <mergeCell ref="B49:I49"/>
    <mergeCell ref="D87:I87"/>
    <mergeCell ref="I97:I100"/>
    <mergeCell ref="B1:I1"/>
    <mergeCell ref="B3:I3"/>
    <mergeCell ref="B23:G23"/>
    <mergeCell ref="C30:C31"/>
    <mergeCell ref="B35:I35"/>
    <mergeCell ref="C53:I53"/>
    <mergeCell ref="C63:I63"/>
    <mergeCell ref="C28:I28"/>
    <mergeCell ref="C70:I70"/>
    <mergeCell ref="C24:I24"/>
  </mergeCells>
  <phoneticPr fontId="53" type="noConversion"/>
  <pageMargins left="0.7" right="0.7" top="0.75" bottom="0.75" header="0.3" footer="0.3"/>
  <pageSetup paperSize="9" scale="2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K14"/>
  <sheetViews>
    <sheetView topLeftCell="A3" workbookViewId="0">
      <selection activeCell="I14" sqref="I14"/>
    </sheetView>
  </sheetViews>
  <sheetFormatPr defaultColWidth="7.640625" defaultRowHeight="11.6"/>
  <cols>
    <col min="1" max="1" width="6.640625" style="30" customWidth="1"/>
    <col min="2" max="2" width="28.640625" style="30" customWidth="1"/>
    <col min="3" max="3" width="34.140625" style="30" customWidth="1"/>
    <col min="4" max="4" width="23.140625" style="30" customWidth="1"/>
    <col min="5" max="6" width="12.640625" style="31" customWidth="1"/>
    <col min="7" max="7" width="7.640625" style="30"/>
    <col min="8" max="8" width="7" style="32" customWidth="1"/>
    <col min="9" max="9" width="7.640625" style="31"/>
    <col min="10" max="10" width="10.640625" style="30" customWidth="1"/>
    <col min="11" max="16384" width="7.640625" style="30"/>
  </cols>
  <sheetData>
    <row r="1" spans="1:11" s="28" customFormat="1">
      <c r="A1" s="33" t="s">
        <v>27</v>
      </c>
      <c r="B1" s="34" t="s">
        <v>28</v>
      </c>
      <c r="C1" s="34"/>
      <c r="D1" s="34"/>
      <c r="E1" s="451"/>
      <c r="F1" s="451"/>
      <c r="G1" s="451"/>
      <c r="H1" s="451"/>
      <c r="I1" s="51"/>
    </row>
    <row r="2" spans="1:11" s="28" customFormat="1">
      <c r="A2" s="33" t="s">
        <v>29</v>
      </c>
      <c r="B2" s="34"/>
      <c r="C2" s="35" t="s">
        <v>30</v>
      </c>
      <c r="D2" s="34"/>
      <c r="E2" s="451"/>
      <c r="F2" s="451"/>
      <c r="G2" s="451"/>
      <c r="H2" s="451"/>
      <c r="I2" s="51"/>
    </row>
    <row r="3" spans="1:11" s="28" customFormat="1">
      <c r="A3" s="33" t="s">
        <v>31</v>
      </c>
      <c r="B3" s="34"/>
      <c r="C3" s="34" t="s">
        <v>32</v>
      </c>
      <c r="D3" s="34"/>
      <c r="E3" s="451"/>
      <c r="F3" s="451"/>
      <c r="G3" s="451"/>
      <c r="H3" s="451"/>
      <c r="I3" s="51"/>
    </row>
    <row r="4" spans="1:11" s="28" customFormat="1" ht="14.25" customHeight="1">
      <c r="A4" s="36" t="s">
        <v>33</v>
      </c>
      <c r="B4" s="37" t="s">
        <v>34</v>
      </c>
      <c r="C4" s="34"/>
      <c r="D4" s="34"/>
      <c r="E4" s="34"/>
      <c r="F4" s="34"/>
      <c r="G4" s="34"/>
      <c r="H4" s="34"/>
      <c r="I4" s="52"/>
    </row>
    <row r="5" spans="1:11" s="29" customFormat="1" ht="21" customHeight="1">
      <c r="A5" s="38" t="s">
        <v>35</v>
      </c>
      <c r="B5" s="39" t="s">
        <v>36</v>
      </c>
      <c r="C5" s="39" t="s">
        <v>37</v>
      </c>
      <c r="D5" s="39" t="s">
        <v>38</v>
      </c>
      <c r="E5" s="40" t="s">
        <v>39</v>
      </c>
      <c r="F5" s="41" t="s">
        <v>40</v>
      </c>
      <c r="G5" s="452" t="s">
        <v>41</v>
      </c>
      <c r="H5" s="453"/>
      <c r="I5" s="53" t="s">
        <v>42</v>
      </c>
      <c r="J5" s="54"/>
    </row>
    <row r="6" spans="1:11" s="29" customFormat="1" ht="21" customHeight="1">
      <c r="A6" s="42">
        <v>1.1000000000000001</v>
      </c>
      <c r="B6" s="43" t="s">
        <v>43</v>
      </c>
      <c r="C6" s="43"/>
      <c r="D6" s="43"/>
      <c r="E6" s="43"/>
      <c r="F6" s="43"/>
      <c r="G6" s="43"/>
      <c r="H6" s="43"/>
      <c r="I6" s="55"/>
    </row>
    <row r="7" spans="1:11" ht="26.15" customHeight="1">
      <c r="A7" s="44">
        <v>1</v>
      </c>
      <c r="B7" s="45" t="s">
        <v>44</v>
      </c>
      <c r="C7" s="46" t="s">
        <v>45</v>
      </c>
      <c r="D7" s="45"/>
      <c r="E7" s="47">
        <v>2880</v>
      </c>
      <c r="F7" s="47">
        <v>0.6</v>
      </c>
      <c r="G7" s="48">
        <v>32</v>
      </c>
      <c r="H7" s="49" t="s">
        <v>46</v>
      </c>
      <c r="I7" s="56">
        <f t="shared" ref="I7:I13" si="0">E7*F7*G7</f>
        <v>55296</v>
      </c>
    </row>
    <row r="8" spans="1:11" ht="26.15" customHeight="1">
      <c r="A8" s="44">
        <v>2</v>
      </c>
      <c r="B8" s="50" t="s">
        <v>44</v>
      </c>
      <c r="C8" s="46" t="s">
        <v>47</v>
      </c>
      <c r="D8" s="45"/>
      <c r="E8" s="47">
        <v>3080</v>
      </c>
      <c r="F8" s="47">
        <v>0.6</v>
      </c>
      <c r="G8" s="48">
        <v>8</v>
      </c>
      <c r="H8" s="49" t="s">
        <v>46</v>
      </c>
      <c r="I8" s="56">
        <f t="shared" si="0"/>
        <v>14784</v>
      </c>
    </row>
    <row r="9" spans="1:11" ht="26.15" customHeight="1">
      <c r="A9" s="44">
        <v>3</v>
      </c>
      <c r="B9" s="50" t="s">
        <v>44</v>
      </c>
      <c r="C9" s="46" t="s">
        <v>48</v>
      </c>
      <c r="D9" s="45"/>
      <c r="E9" s="47">
        <v>3640</v>
      </c>
      <c r="F9" s="47">
        <v>0.6</v>
      </c>
      <c r="G9" s="48">
        <v>2</v>
      </c>
      <c r="H9" s="49" t="s">
        <v>46</v>
      </c>
      <c r="I9" s="56">
        <f t="shared" si="0"/>
        <v>4368</v>
      </c>
    </row>
    <row r="10" spans="1:11" ht="26.15" customHeight="1">
      <c r="A10" s="44">
        <v>4</v>
      </c>
      <c r="B10" s="50" t="s">
        <v>44</v>
      </c>
      <c r="C10" s="46" t="s">
        <v>49</v>
      </c>
      <c r="D10" s="45"/>
      <c r="E10" s="47">
        <v>3340</v>
      </c>
      <c r="F10" s="47">
        <v>0.6</v>
      </c>
      <c r="G10" s="48">
        <v>1</v>
      </c>
      <c r="H10" s="49" t="s">
        <v>46</v>
      </c>
      <c r="I10" s="56">
        <f t="shared" si="0"/>
        <v>2004</v>
      </c>
    </row>
    <row r="11" spans="1:11" ht="26.15" customHeight="1">
      <c r="A11" s="44">
        <v>5</v>
      </c>
      <c r="B11" s="50" t="s">
        <v>44</v>
      </c>
      <c r="C11" s="46" t="s">
        <v>50</v>
      </c>
      <c r="D11" s="45"/>
      <c r="E11" s="47">
        <v>3820</v>
      </c>
      <c r="F11" s="47">
        <v>0.6</v>
      </c>
      <c r="G11" s="48">
        <v>3</v>
      </c>
      <c r="H11" s="49" t="s">
        <v>46</v>
      </c>
      <c r="I11" s="56">
        <f t="shared" si="0"/>
        <v>6876</v>
      </c>
    </row>
    <row r="12" spans="1:11" ht="26.15" customHeight="1">
      <c r="A12" s="44">
        <v>6</v>
      </c>
      <c r="B12" s="50" t="s">
        <v>44</v>
      </c>
      <c r="C12" s="46" t="s">
        <v>51</v>
      </c>
      <c r="D12" s="45"/>
      <c r="E12" s="47">
        <v>2240</v>
      </c>
      <c r="F12" s="47">
        <v>0.6</v>
      </c>
      <c r="G12" s="48">
        <v>1</v>
      </c>
      <c r="H12" s="49" t="s">
        <v>46</v>
      </c>
      <c r="I12" s="56">
        <f t="shared" si="0"/>
        <v>1344</v>
      </c>
    </row>
    <row r="13" spans="1:11" ht="26.15" customHeight="1">
      <c r="A13" s="44">
        <v>7</v>
      </c>
      <c r="B13" s="45" t="s">
        <v>52</v>
      </c>
      <c r="C13" s="46" t="s">
        <v>53</v>
      </c>
      <c r="D13" s="45"/>
      <c r="E13" s="47">
        <v>2880</v>
      </c>
      <c r="F13" s="47">
        <v>0.6</v>
      </c>
      <c r="G13" s="48">
        <v>10</v>
      </c>
      <c r="H13" s="49" t="s">
        <v>46</v>
      </c>
      <c r="I13" s="56">
        <f t="shared" si="0"/>
        <v>17280</v>
      </c>
    </row>
    <row r="14" spans="1:11" s="29" customFormat="1" ht="26.25" customHeight="1">
      <c r="A14" s="454" t="s">
        <v>54</v>
      </c>
      <c r="B14" s="455"/>
      <c r="C14" s="455"/>
      <c r="D14" s="455"/>
      <c r="E14" s="455"/>
      <c r="F14" s="455"/>
      <c r="G14" s="455"/>
      <c r="H14" s="456"/>
      <c r="I14" s="57">
        <f>SUM(I7:I13)</f>
        <v>101952</v>
      </c>
      <c r="J14" s="30"/>
      <c r="K14" s="30"/>
    </row>
  </sheetData>
  <mergeCells count="5">
    <mergeCell ref="E1:H1"/>
    <mergeCell ref="E2:H2"/>
    <mergeCell ref="E3:H3"/>
    <mergeCell ref="G5:H5"/>
    <mergeCell ref="A14:H14"/>
  </mergeCells>
  <phoneticPr fontId="45"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H49"/>
  <sheetViews>
    <sheetView topLeftCell="A13" workbookViewId="0">
      <selection activeCell="H10" sqref="H10"/>
    </sheetView>
  </sheetViews>
  <sheetFormatPr defaultColWidth="19.640625" defaultRowHeight="12.9"/>
  <cols>
    <col min="1" max="1" width="30.140625" style="4" customWidth="1" collapsed="1"/>
    <col min="2" max="2" width="17.5" style="5" customWidth="1" collapsed="1"/>
    <col min="3" max="3" width="19.640625" style="5"/>
    <col min="4" max="7" width="12.140625" style="6" customWidth="1"/>
    <col min="8" max="8" width="11.5" style="7" customWidth="1"/>
    <col min="9" max="16384" width="19.640625" style="4"/>
  </cols>
  <sheetData>
    <row r="1" spans="1:8" ht="46.4" customHeight="1">
      <c r="A1" s="470"/>
      <c r="B1" s="470"/>
      <c r="C1" s="470"/>
    </row>
    <row r="2" spans="1:8" ht="32.15" customHeight="1">
      <c r="A2" s="5" t="s">
        <v>55</v>
      </c>
      <c r="B2" s="471" t="s">
        <v>56</v>
      </c>
      <c r="C2" s="471"/>
      <c r="D2" s="471"/>
      <c r="E2" s="471"/>
    </row>
    <row r="3" spans="1:8">
      <c r="A3" s="5" t="s">
        <v>57</v>
      </c>
      <c r="B3" s="8" t="s">
        <v>58</v>
      </c>
    </row>
    <row r="4" spans="1:8">
      <c r="A4" s="5" t="s">
        <v>59</v>
      </c>
    </row>
    <row r="5" spans="1:8" ht="9.75" hidden="1" customHeight="1">
      <c r="A5" s="5" t="s">
        <v>8</v>
      </c>
    </row>
    <row r="6" spans="1:8" hidden="1">
      <c r="A6" s="5" t="s">
        <v>9</v>
      </c>
    </row>
    <row r="7" spans="1:8" s="1" customFormat="1">
      <c r="A7" s="472" t="s">
        <v>60</v>
      </c>
      <c r="B7" s="472"/>
      <c r="C7" s="9" t="s">
        <v>61</v>
      </c>
      <c r="D7" s="10" t="s">
        <v>62</v>
      </c>
      <c r="E7" s="10" t="s">
        <v>63</v>
      </c>
      <c r="F7" s="10" t="s">
        <v>64</v>
      </c>
      <c r="G7" s="10" t="s">
        <v>65</v>
      </c>
      <c r="H7" s="11" t="s">
        <v>66</v>
      </c>
    </row>
    <row r="8" spans="1:8" s="1" customFormat="1" ht="15.45">
      <c r="A8" s="473" t="s">
        <v>67</v>
      </c>
      <c r="B8" s="473"/>
      <c r="C8" s="473"/>
      <c r="D8" s="473"/>
      <c r="E8" s="473"/>
      <c r="F8" s="473"/>
      <c r="G8" s="12"/>
      <c r="H8" s="13"/>
    </row>
    <row r="9" spans="1:8" s="2" customFormat="1" ht="43.4" customHeight="1">
      <c r="A9" s="458" t="s">
        <v>68</v>
      </c>
      <c r="B9" s="462" t="s">
        <v>16</v>
      </c>
      <c r="C9" s="14" t="s">
        <v>69</v>
      </c>
      <c r="D9" s="15">
        <v>1000</v>
      </c>
      <c r="E9" s="15">
        <v>1</v>
      </c>
      <c r="F9" s="15">
        <v>25</v>
      </c>
      <c r="G9" s="15">
        <f t="shared" ref="G9:G17" si="0">D9*E9*F9</f>
        <v>25000</v>
      </c>
      <c r="H9" s="16"/>
    </row>
    <row r="10" spans="1:8" s="2" customFormat="1" ht="43.4" customHeight="1">
      <c r="A10" s="459"/>
      <c r="B10" s="463"/>
      <c r="C10" s="14" t="s">
        <v>70</v>
      </c>
      <c r="D10" s="15">
        <v>1000</v>
      </c>
      <c r="E10" s="15">
        <v>1</v>
      </c>
      <c r="F10" s="15">
        <v>78</v>
      </c>
      <c r="G10" s="15">
        <f t="shared" si="0"/>
        <v>78000</v>
      </c>
      <c r="H10" s="16"/>
    </row>
    <row r="11" spans="1:8" s="2" customFormat="1" ht="42.65" customHeight="1">
      <c r="A11" s="459"/>
      <c r="B11" s="463"/>
      <c r="C11" s="14" t="s">
        <v>71</v>
      </c>
      <c r="D11" s="15">
        <v>1000</v>
      </c>
      <c r="E11" s="15">
        <v>1</v>
      </c>
      <c r="F11" s="15">
        <v>75</v>
      </c>
      <c r="G11" s="15">
        <f t="shared" si="0"/>
        <v>75000</v>
      </c>
      <c r="H11" s="16"/>
    </row>
    <row r="12" spans="1:8" s="2" customFormat="1" ht="42.65" customHeight="1">
      <c r="A12" s="459"/>
      <c r="B12" s="463"/>
      <c r="C12" s="14" t="s">
        <v>72</v>
      </c>
      <c r="D12" s="15">
        <v>1000</v>
      </c>
      <c r="E12" s="15">
        <v>1</v>
      </c>
      <c r="F12" s="15">
        <v>24</v>
      </c>
      <c r="G12" s="15">
        <f t="shared" si="0"/>
        <v>24000</v>
      </c>
      <c r="H12" s="16"/>
    </row>
    <row r="13" spans="1:8" s="2" customFormat="1" ht="42.65" customHeight="1">
      <c r="A13" s="459"/>
      <c r="B13" s="463"/>
      <c r="C13" s="14" t="s">
        <v>73</v>
      </c>
      <c r="D13" s="15">
        <v>1000</v>
      </c>
      <c r="E13" s="15">
        <v>5</v>
      </c>
      <c r="F13" s="15">
        <v>5</v>
      </c>
      <c r="G13" s="15">
        <f t="shared" si="0"/>
        <v>25000</v>
      </c>
      <c r="H13" s="16"/>
    </row>
    <row r="14" spans="1:8" s="2" customFormat="1" ht="42.65" customHeight="1">
      <c r="A14" s="460"/>
      <c r="B14" s="464"/>
      <c r="C14" s="14" t="s">
        <v>74</v>
      </c>
      <c r="D14" s="15">
        <v>1000</v>
      </c>
      <c r="E14" s="15">
        <v>2</v>
      </c>
      <c r="F14" s="15">
        <v>2</v>
      </c>
      <c r="G14" s="15">
        <f t="shared" si="0"/>
        <v>4000</v>
      </c>
      <c r="H14" s="16"/>
    </row>
    <row r="15" spans="1:8" s="2" customFormat="1" ht="30.65" customHeight="1">
      <c r="A15" s="458" t="s">
        <v>75</v>
      </c>
      <c r="B15" s="462"/>
      <c r="C15" s="14" t="s">
        <v>76</v>
      </c>
      <c r="D15" s="15">
        <v>30000</v>
      </c>
      <c r="E15" s="17">
        <v>1</v>
      </c>
      <c r="F15" s="17">
        <v>5</v>
      </c>
      <c r="G15" s="15">
        <f t="shared" si="0"/>
        <v>150000</v>
      </c>
      <c r="H15" s="16"/>
    </row>
    <row r="16" spans="1:8" s="2" customFormat="1" ht="28.4" customHeight="1">
      <c r="A16" s="460"/>
      <c r="B16" s="464"/>
      <c r="C16" s="14" t="s">
        <v>17</v>
      </c>
      <c r="D16" s="15">
        <v>150</v>
      </c>
      <c r="E16" s="17">
        <v>1</v>
      </c>
      <c r="F16" s="17">
        <v>102</v>
      </c>
      <c r="G16" s="15">
        <f t="shared" si="0"/>
        <v>15300</v>
      </c>
      <c r="H16" s="16"/>
    </row>
    <row r="17" spans="1:8" s="2" customFormat="1" ht="89.25" customHeight="1">
      <c r="A17" s="461" t="s">
        <v>77</v>
      </c>
      <c r="B17" s="18" t="s">
        <v>78</v>
      </c>
      <c r="C17" s="19" t="s">
        <v>79</v>
      </c>
      <c r="D17" s="15">
        <v>300</v>
      </c>
      <c r="E17" s="15">
        <v>1</v>
      </c>
      <c r="F17" s="17">
        <v>222</v>
      </c>
      <c r="G17" s="15">
        <f t="shared" si="0"/>
        <v>66600</v>
      </c>
      <c r="H17" s="16"/>
    </row>
    <row r="18" spans="1:8" s="2" customFormat="1" ht="33.65" customHeight="1">
      <c r="A18" s="404"/>
      <c r="B18" s="16"/>
      <c r="C18" s="20"/>
      <c r="D18" s="21"/>
      <c r="E18" s="15"/>
      <c r="F18" s="17"/>
      <c r="G18" s="15"/>
      <c r="H18" s="16"/>
    </row>
    <row r="19" spans="1:8" s="2" customFormat="1" ht="27.75" customHeight="1">
      <c r="A19" s="16" t="s">
        <v>80</v>
      </c>
      <c r="B19" s="16" t="s">
        <v>81</v>
      </c>
      <c r="C19" s="19"/>
      <c r="D19" s="15">
        <v>4000</v>
      </c>
      <c r="E19" s="15">
        <v>6</v>
      </c>
      <c r="F19" s="15">
        <v>1</v>
      </c>
      <c r="G19" s="15">
        <f>D19*E19*F19</f>
        <v>24000</v>
      </c>
      <c r="H19" s="16"/>
    </row>
    <row r="20" spans="1:8" s="1" customFormat="1" ht="15" customHeight="1">
      <c r="A20" s="468" t="s">
        <v>82</v>
      </c>
      <c r="B20" s="468"/>
      <c r="C20" s="468"/>
      <c r="D20" s="468"/>
      <c r="E20" s="468"/>
      <c r="F20" s="468"/>
      <c r="G20" s="22"/>
      <c r="H20" s="22"/>
    </row>
    <row r="21" spans="1:8" s="1" customFormat="1" ht="15" customHeight="1">
      <c r="A21" s="469" t="s">
        <v>83</v>
      </c>
      <c r="B21" s="469"/>
      <c r="C21" s="19" t="s">
        <v>84</v>
      </c>
      <c r="D21" s="15">
        <v>1500</v>
      </c>
      <c r="E21" s="15">
        <v>1</v>
      </c>
      <c r="F21" s="15">
        <v>1</v>
      </c>
      <c r="G21" s="15">
        <f>D21*E21*F21</f>
        <v>1500</v>
      </c>
      <c r="H21" s="19"/>
    </row>
    <row r="22" spans="1:8" s="2" customFormat="1" ht="14.25" customHeight="1">
      <c r="A22" s="465" t="s">
        <v>85</v>
      </c>
      <c r="B22" s="465"/>
      <c r="C22" s="19" t="s">
        <v>86</v>
      </c>
      <c r="D22" s="15">
        <v>600</v>
      </c>
      <c r="E22" s="15">
        <v>1</v>
      </c>
      <c r="F22" s="15">
        <v>3</v>
      </c>
      <c r="G22" s="15">
        <f>D22*E22*F22</f>
        <v>1800</v>
      </c>
      <c r="H22" s="19"/>
    </row>
    <row r="23" spans="1:8" s="2" customFormat="1" ht="14.25" customHeight="1">
      <c r="A23" s="465"/>
      <c r="B23" s="465"/>
      <c r="C23" s="19" t="s">
        <v>87</v>
      </c>
      <c r="D23" s="15">
        <v>1100</v>
      </c>
      <c r="E23" s="15">
        <v>1</v>
      </c>
      <c r="F23" s="15">
        <v>1</v>
      </c>
      <c r="G23" s="15">
        <f>D22*E23*F22</f>
        <v>1800</v>
      </c>
      <c r="H23" s="19"/>
    </row>
    <row r="24" spans="1:8" s="2" customFormat="1">
      <c r="A24" s="465" t="s">
        <v>88</v>
      </c>
      <c r="B24" s="465"/>
      <c r="C24" s="19" t="s">
        <v>89</v>
      </c>
      <c r="D24" s="15">
        <v>2800</v>
      </c>
      <c r="E24" s="17">
        <v>1</v>
      </c>
      <c r="F24" s="15">
        <v>2</v>
      </c>
      <c r="G24" s="17">
        <f>D23*E24*F23</f>
        <v>1100</v>
      </c>
      <c r="H24" s="19"/>
    </row>
    <row r="25" spans="1:8" s="2" customFormat="1" ht="14.25" customHeight="1">
      <c r="A25" s="465" t="s">
        <v>90</v>
      </c>
      <c r="B25" s="465"/>
      <c r="C25" s="19" t="s">
        <v>91</v>
      </c>
      <c r="D25" s="15">
        <v>1000</v>
      </c>
      <c r="E25" s="15">
        <v>1</v>
      </c>
      <c r="F25" s="15">
        <v>1</v>
      </c>
      <c r="G25" s="15">
        <f>D24*E25*F24</f>
        <v>5600</v>
      </c>
      <c r="H25" s="19"/>
    </row>
    <row r="26" spans="1:8" s="2" customFormat="1" ht="14.25" customHeight="1">
      <c r="A26" s="465"/>
      <c r="B26" s="465"/>
      <c r="C26" s="20" t="s">
        <v>92</v>
      </c>
      <c r="D26" s="15">
        <v>1500</v>
      </c>
      <c r="E26" s="15">
        <v>1</v>
      </c>
      <c r="F26" s="17">
        <v>1</v>
      </c>
      <c r="G26" s="15">
        <f>D25*E26*F25</f>
        <v>1000</v>
      </c>
      <c r="H26" s="19"/>
    </row>
    <row r="27" spans="1:8" s="2" customFormat="1">
      <c r="A27" s="465" t="s">
        <v>93</v>
      </c>
      <c r="B27" s="465"/>
      <c r="C27" s="19" t="s">
        <v>94</v>
      </c>
      <c r="D27" s="15">
        <v>1000</v>
      </c>
      <c r="E27" s="15">
        <v>1</v>
      </c>
      <c r="F27" s="15">
        <v>2</v>
      </c>
      <c r="G27" s="15">
        <f>D27*E27*F27</f>
        <v>2000</v>
      </c>
      <c r="H27" s="19"/>
    </row>
    <row r="28" spans="1:8" s="2" customFormat="1" ht="14.25" customHeight="1">
      <c r="A28" s="465"/>
      <c r="B28" s="465"/>
      <c r="C28" s="19" t="s">
        <v>87</v>
      </c>
      <c r="D28" s="15">
        <v>1100</v>
      </c>
      <c r="E28" s="15">
        <v>1</v>
      </c>
      <c r="F28" s="15">
        <v>1</v>
      </c>
      <c r="G28" s="15">
        <f>D28*E28*F28</f>
        <v>1100</v>
      </c>
      <c r="H28" s="19"/>
    </row>
    <row r="29" spans="1:8" s="2" customFormat="1" ht="14.25" customHeight="1">
      <c r="A29" s="465"/>
      <c r="B29" s="465"/>
      <c r="C29" s="20" t="s">
        <v>92</v>
      </c>
      <c r="D29" s="15">
        <v>1500</v>
      </c>
      <c r="E29" s="17">
        <v>1</v>
      </c>
      <c r="F29" s="17">
        <v>2</v>
      </c>
      <c r="G29" s="17">
        <f>D29*E29*F29</f>
        <v>3000</v>
      </c>
      <c r="H29" s="19"/>
    </row>
    <row r="30" spans="1:8" s="2" customFormat="1" ht="14.25" customHeight="1">
      <c r="A30" s="465" t="s">
        <v>95</v>
      </c>
      <c r="B30" s="465"/>
      <c r="C30" s="19" t="s">
        <v>96</v>
      </c>
      <c r="D30" s="15">
        <v>4500</v>
      </c>
      <c r="E30" s="15">
        <v>1</v>
      </c>
      <c r="F30" s="15">
        <v>2</v>
      </c>
      <c r="G30" s="15">
        <f t="shared" ref="G30:G38" si="1">D30*E30*F30</f>
        <v>9000</v>
      </c>
      <c r="H30" s="19"/>
    </row>
    <row r="31" spans="1:8" s="2" customFormat="1">
      <c r="A31" s="465" t="s">
        <v>97</v>
      </c>
      <c r="B31" s="465"/>
      <c r="C31" s="19" t="s">
        <v>91</v>
      </c>
      <c r="D31" s="15">
        <v>1000</v>
      </c>
      <c r="E31" s="15">
        <v>1</v>
      </c>
      <c r="F31" s="15">
        <v>3</v>
      </c>
      <c r="G31" s="15">
        <f t="shared" si="1"/>
        <v>3000</v>
      </c>
      <c r="H31" s="19"/>
    </row>
    <row r="32" spans="1:8" s="2" customFormat="1" ht="14.25" customHeight="1">
      <c r="A32" s="465"/>
      <c r="B32" s="465"/>
      <c r="C32" s="19" t="s">
        <v>87</v>
      </c>
      <c r="D32" s="15">
        <v>1100</v>
      </c>
      <c r="E32" s="15">
        <v>1</v>
      </c>
      <c r="F32" s="15">
        <v>1</v>
      </c>
      <c r="G32" s="15">
        <f t="shared" si="1"/>
        <v>1100</v>
      </c>
      <c r="H32" s="19"/>
    </row>
    <row r="33" spans="1:8" s="2" customFormat="1" ht="14.25" customHeight="1">
      <c r="A33" s="465" t="s">
        <v>98</v>
      </c>
      <c r="B33" s="465"/>
      <c r="C33" s="19" t="s">
        <v>86</v>
      </c>
      <c r="D33" s="15">
        <v>600</v>
      </c>
      <c r="E33" s="15">
        <v>1</v>
      </c>
      <c r="F33" s="15">
        <v>3</v>
      </c>
      <c r="G33" s="15">
        <f t="shared" si="1"/>
        <v>1800</v>
      </c>
      <c r="H33" s="19"/>
    </row>
    <row r="34" spans="1:8" s="2" customFormat="1" ht="14.25" customHeight="1">
      <c r="A34" s="465"/>
      <c r="B34" s="465"/>
      <c r="C34" s="19" t="s">
        <v>87</v>
      </c>
      <c r="D34" s="15">
        <v>1100</v>
      </c>
      <c r="E34" s="15">
        <v>1</v>
      </c>
      <c r="F34" s="15">
        <v>1</v>
      </c>
      <c r="G34" s="15">
        <f t="shared" si="1"/>
        <v>1100</v>
      </c>
      <c r="H34" s="19"/>
    </row>
    <row r="35" spans="1:8" s="2" customFormat="1" ht="14.25" customHeight="1">
      <c r="A35" s="465" t="s">
        <v>99</v>
      </c>
      <c r="B35" s="465"/>
      <c r="C35" s="19" t="s">
        <v>100</v>
      </c>
      <c r="D35" s="15">
        <v>600</v>
      </c>
      <c r="E35" s="15">
        <v>1</v>
      </c>
      <c r="F35" s="15">
        <v>3</v>
      </c>
      <c r="G35" s="15">
        <f t="shared" si="1"/>
        <v>1800</v>
      </c>
      <c r="H35" s="19"/>
    </row>
    <row r="36" spans="1:8" s="2" customFormat="1" ht="14.25" customHeight="1">
      <c r="A36" s="465"/>
      <c r="B36" s="465"/>
      <c r="C36" s="19" t="s">
        <v>87</v>
      </c>
      <c r="D36" s="15">
        <v>1100</v>
      </c>
      <c r="E36" s="15">
        <v>1</v>
      </c>
      <c r="F36" s="15">
        <v>1</v>
      </c>
      <c r="G36" s="15">
        <f t="shared" si="1"/>
        <v>1100</v>
      </c>
      <c r="H36" s="19"/>
    </row>
    <row r="37" spans="1:8" s="2" customFormat="1">
      <c r="A37" s="465" t="s">
        <v>101</v>
      </c>
      <c r="B37" s="465"/>
      <c r="C37" s="19" t="s">
        <v>91</v>
      </c>
      <c r="D37" s="15">
        <v>1000</v>
      </c>
      <c r="E37" s="15">
        <v>1</v>
      </c>
      <c r="F37" s="15">
        <v>3</v>
      </c>
      <c r="G37" s="15">
        <f t="shared" si="1"/>
        <v>3000</v>
      </c>
      <c r="H37" s="19"/>
    </row>
    <row r="38" spans="1:8" s="2" customFormat="1" ht="14.25" customHeight="1">
      <c r="A38" s="465"/>
      <c r="B38" s="465"/>
      <c r="C38" s="19" t="s">
        <v>87</v>
      </c>
      <c r="D38" s="15">
        <v>1100</v>
      </c>
      <c r="E38" s="15">
        <v>1</v>
      </c>
      <c r="F38" s="15">
        <v>1</v>
      </c>
      <c r="G38" s="15">
        <f t="shared" si="1"/>
        <v>1100</v>
      </c>
      <c r="H38" s="19"/>
    </row>
    <row r="39" spans="1:8" s="2" customFormat="1" ht="16.5" customHeight="1">
      <c r="A39" s="468" t="s">
        <v>102</v>
      </c>
      <c r="B39" s="468"/>
      <c r="C39" s="468"/>
      <c r="D39" s="468"/>
      <c r="E39" s="468"/>
      <c r="F39" s="468"/>
      <c r="G39" s="13"/>
      <c r="H39" s="13"/>
    </row>
    <row r="40" spans="1:8" s="2" customFormat="1" ht="30.75" customHeight="1">
      <c r="A40" s="466" t="s">
        <v>103</v>
      </c>
      <c r="B40" s="467"/>
      <c r="C40" s="23"/>
      <c r="D40" s="15">
        <v>800</v>
      </c>
      <c r="E40" s="15">
        <v>2</v>
      </c>
      <c r="F40" s="15">
        <v>12</v>
      </c>
      <c r="G40" s="15">
        <f>D40*E40*F40</f>
        <v>19200</v>
      </c>
      <c r="H40" s="16" t="s">
        <v>104</v>
      </c>
    </row>
    <row r="41" spans="1:8" s="2" customFormat="1" ht="30.75" customHeight="1">
      <c r="A41" s="466" t="s">
        <v>105</v>
      </c>
      <c r="B41" s="467"/>
      <c r="C41" s="23"/>
      <c r="D41" s="15">
        <v>100</v>
      </c>
      <c r="E41" s="15">
        <v>1</v>
      </c>
      <c r="F41" s="15">
        <v>12</v>
      </c>
      <c r="G41" s="15">
        <f>D41*E41*F41</f>
        <v>1200</v>
      </c>
      <c r="H41" s="16" t="s">
        <v>104</v>
      </c>
    </row>
    <row r="42" spans="1:8" s="2" customFormat="1" ht="16.5" customHeight="1">
      <c r="A42" s="468" t="s">
        <v>106</v>
      </c>
      <c r="B42" s="468"/>
      <c r="C42" s="468"/>
      <c r="D42" s="468"/>
      <c r="E42" s="468"/>
      <c r="F42" s="468"/>
      <c r="G42" s="13"/>
      <c r="H42" s="13"/>
    </row>
    <row r="43" spans="1:8" s="2" customFormat="1" ht="28.5" customHeight="1">
      <c r="A43" s="466" t="s">
        <v>107</v>
      </c>
      <c r="B43" s="467"/>
      <c r="C43" s="19"/>
      <c r="D43" s="24">
        <v>200</v>
      </c>
      <c r="E43" s="24">
        <v>3</v>
      </c>
      <c r="F43" s="15">
        <v>12</v>
      </c>
      <c r="G43" s="15">
        <f>D43*E43*F43</f>
        <v>7200</v>
      </c>
      <c r="H43" s="16" t="s">
        <v>104</v>
      </c>
    </row>
    <row r="44" spans="1:8" s="2" customFormat="1" ht="30.75" customHeight="1">
      <c r="A44" s="466" t="s">
        <v>108</v>
      </c>
      <c r="B44" s="467"/>
      <c r="C44" s="23" t="s">
        <v>109</v>
      </c>
      <c r="D44" s="15">
        <v>20000</v>
      </c>
      <c r="E44" s="15">
        <v>1</v>
      </c>
      <c r="F44" s="15">
        <v>1</v>
      </c>
      <c r="G44" s="15">
        <f>D44*E44*F44</f>
        <v>20000</v>
      </c>
      <c r="H44" s="16" t="s">
        <v>104</v>
      </c>
    </row>
    <row r="45" spans="1:8" s="2" customFormat="1" ht="30.75" customHeight="1">
      <c r="A45" s="466" t="s">
        <v>110</v>
      </c>
      <c r="B45" s="467"/>
      <c r="C45" s="23"/>
      <c r="D45" s="15">
        <v>500</v>
      </c>
      <c r="E45" s="15">
        <v>1</v>
      </c>
      <c r="F45" s="15">
        <v>94</v>
      </c>
      <c r="G45" s="15">
        <f>D45*E45*F45</f>
        <v>47000</v>
      </c>
      <c r="H45" s="16" t="s">
        <v>111</v>
      </c>
    </row>
    <row r="46" spans="1:8" s="3" customFormat="1" ht="15" customHeight="1">
      <c r="A46" s="410" t="s">
        <v>25</v>
      </c>
      <c r="B46" s="410"/>
      <c r="C46" s="410"/>
      <c r="D46" s="410"/>
      <c r="E46" s="410"/>
      <c r="F46" s="410"/>
      <c r="G46" s="26">
        <f>SUM(G9:G45)</f>
        <v>623400</v>
      </c>
    </row>
    <row r="47" spans="1:8" s="3" customFormat="1" ht="15" customHeight="1">
      <c r="A47" s="410" t="s">
        <v>112</v>
      </c>
      <c r="B47" s="410"/>
      <c r="C47" s="410"/>
      <c r="D47" s="410"/>
      <c r="E47" s="410"/>
      <c r="F47" s="410"/>
      <c r="G47" s="25">
        <f>G46*0.1</f>
        <v>62340</v>
      </c>
    </row>
    <row r="48" spans="1:8" s="3" customFormat="1" ht="15" customHeight="1">
      <c r="A48" s="410" t="s">
        <v>113</v>
      </c>
      <c r="B48" s="410"/>
      <c r="C48" s="410"/>
      <c r="D48" s="410"/>
      <c r="E48" s="410"/>
      <c r="F48" s="410"/>
      <c r="G48" s="25">
        <f>G47*0.055</f>
        <v>3428.7</v>
      </c>
    </row>
    <row r="49" spans="1:7" s="3" customFormat="1" ht="15" customHeight="1">
      <c r="A49" s="457" t="s">
        <v>114</v>
      </c>
      <c r="B49" s="457"/>
      <c r="C49" s="457"/>
      <c r="D49" s="457"/>
      <c r="E49" s="457"/>
      <c r="F49" s="457"/>
      <c r="G49" s="27">
        <f>SUM(G46:G48)</f>
        <v>689168.7</v>
      </c>
    </row>
  </sheetData>
  <mergeCells count="30">
    <mergeCell ref="A1:C1"/>
    <mergeCell ref="B2:E2"/>
    <mergeCell ref="A7:B7"/>
    <mergeCell ref="A8:F8"/>
    <mergeCell ref="A20:F20"/>
    <mergeCell ref="A42:F42"/>
    <mergeCell ref="A43:B43"/>
    <mergeCell ref="A44:B44"/>
    <mergeCell ref="A45:B45"/>
    <mergeCell ref="A21:B21"/>
    <mergeCell ref="A24:B24"/>
    <mergeCell ref="A30:B30"/>
    <mergeCell ref="A39:F39"/>
    <mergeCell ref="A40:B40"/>
    <mergeCell ref="A46:F46"/>
    <mergeCell ref="A47:F47"/>
    <mergeCell ref="A48:F48"/>
    <mergeCell ref="A49:F49"/>
    <mergeCell ref="A9:A14"/>
    <mergeCell ref="A17:A18"/>
    <mergeCell ref="B9:B14"/>
    <mergeCell ref="A33:B34"/>
    <mergeCell ref="A15:B16"/>
    <mergeCell ref="A22:B23"/>
    <mergeCell ref="A27:B29"/>
    <mergeCell ref="A31:B32"/>
    <mergeCell ref="A25:B26"/>
    <mergeCell ref="A35:B36"/>
    <mergeCell ref="A37:B38"/>
    <mergeCell ref="A41:B41"/>
  </mergeCells>
  <phoneticPr fontId="45"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工作表</vt:lpstr>
      </vt:variant>
      <vt:variant>
        <vt:i4>8</vt:i4>
      </vt:variant>
      <vt:variant>
        <vt:lpstr>命名范围</vt:lpstr>
      </vt:variant>
      <vt:variant>
        <vt:i4>2</vt:i4>
      </vt:variant>
    </vt:vector>
  </HeadingPairs>
  <TitlesOfParts>
    <vt:vector size="10" baseType="lpstr">
      <vt:lpstr>总计</vt:lpstr>
      <vt:lpstr>Sheet3</vt:lpstr>
      <vt:lpstr>SUMMARY</vt:lpstr>
      <vt:lpstr>旅行社相关</vt:lpstr>
      <vt:lpstr>旅行社 </vt:lpstr>
      <vt:lpstr>活动相关</vt:lpstr>
      <vt:lpstr>机票-六折版 </vt:lpstr>
      <vt:lpstr>希尔顿</vt:lpstr>
      <vt:lpstr>活动相关!Print_Area</vt:lpstr>
      <vt:lpstr>旅行社相关!Print_Area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Trustwin</dc:creator>
  <cp:lastModifiedBy>86139</cp:lastModifiedBy>
  <cp:revision>1</cp:revision>
  <cp:lastPrinted>2019-09-17T01:44:50Z</cp:lastPrinted>
  <dcterms:created xsi:type="dcterms:W3CDTF">1996-12-17T01:32:00Z</dcterms:created>
  <dcterms:modified xsi:type="dcterms:W3CDTF">2020-09-28T03:06:50Z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2052-11.1.0.8597</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