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1月\"/>
    </mc:Choice>
  </mc:AlternateContent>
  <xr:revisionPtr revIDLastSave="0" documentId="8_{3F5E9B2F-FF11-4D14-96A8-664FF0B46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借款报账" sheetId="3" r:id="rId1"/>
    <sheet name="报销" sheetId="4" r:id="rId2"/>
  </sheets>
  <calcPr calcId="191029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46" i="4"/>
  <c r="H47" i="4"/>
  <c r="H48" i="4"/>
  <c r="H49" i="4"/>
  <c r="H50" i="4"/>
  <c r="H51" i="4"/>
  <c r="H52" i="4"/>
  <c r="H53" i="4"/>
  <c r="H54" i="4"/>
  <c r="H56" i="4" s="1"/>
  <c r="H55" i="4"/>
  <c r="H45" i="4"/>
  <c r="G56" i="4"/>
  <c r="F56" i="4"/>
  <c r="D56" i="4"/>
  <c r="C56" i="4"/>
  <c r="E45" i="4"/>
  <c r="E56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E38" i="4"/>
  <c r="E40" i="4" s="1"/>
  <c r="G37" i="4"/>
  <c r="F37" i="4"/>
  <c r="D37" i="4"/>
  <c r="C37" i="4"/>
  <c r="H36" i="4"/>
  <c r="H35" i="4"/>
  <c r="H34" i="4"/>
  <c r="H33" i="4"/>
  <c r="E33" i="4"/>
  <c r="E37" i="4" s="1"/>
  <c r="G32" i="4"/>
  <c r="F32" i="4"/>
  <c r="D32" i="4"/>
  <c r="C32" i="4"/>
  <c r="H31" i="4"/>
  <c r="H30" i="4"/>
  <c r="H29" i="4"/>
  <c r="H28" i="4"/>
  <c r="E28" i="4"/>
  <c r="E32" i="4" s="1"/>
  <c r="G27" i="4"/>
  <c r="F27" i="4"/>
  <c r="D27" i="4"/>
  <c r="C27" i="4"/>
  <c r="H26" i="4"/>
  <c r="H25" i="4"/>
  <c r="E25" i="4"/>
  <c r="E27" i="4" s="1"/>
  <c r="G24" i="4"/>
  <c r="F24" i="4"/>
  <c r="D24" i="4"/>
  <c r="C24" i="4"/>
  <c r="H23" i="4"/>
  <c r="H22" i="4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53" i="3"/>
  <c r="F53" i="3"/>
  <c r="D53" i="3"/>
  <c r="C53" i="3"/>
  <c r="H45" i="3"/>
  <c r="E45" i="3"/>
  <c r="E53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40" i="4" l="1"/>
  <c r="H24" i="3"/>
  <c r="H32" i="3"/>
  <c r="F54" i="3"/>
  <c r="E59" i="3" s="1"/>
  <c r="G54" i="3"/>
  <c r="G59" i="3" s="1"/>
  <c r="D54" i="3"/>
  <c r="H13" i="3"/>
  <c r="H37" i="3"/>
  <c r="C54" i="3"/>
  <c r="H21" i="4"/>
  <c r="H27" i="4"/>
  <c r="H24" i="4"/>
  <c r="H44" i="4"/>
  <c r="D57" i="4"/>
  <c r="F57" i="4"/>
  <c r="E62" i="4" s="1"/>
  <c r="H13" i="4"/>
  <c r="H32" i="4"/>
  <c r="H37" i="4"/>
  <c r="C57" i="4"/>
  <c r="G57" i="4"/>
  <c r="G62" i="4" s="1"/>
  <c r="H53" i="3"/>
  <c r="H54" i="3" s="1"/>
  <c r="C59" i="3" s="1"/>
  <c r="E57" i="4"/>
  <c r="A62" i="4" s="1"/>
  <c r="E54" i="3"/>
  <c r="A59" i="3" s="1"/>
  <c r="I59" i="3" l="1"/>
  <c r="H57" i="4" l="1"/>
  <c r="C62" i="4" s="1"/>
  <c r="I62" i="4" s="1"/>
</calcChain>
</file>

<file path=xl/sharedStrings.xml><?xml version="1.0" encoding="utf-8"?>
<sst xmlns="http://schemas.openxmlformats.org/spreadsheetml/2006/main" count="136" uniqueCount="79">
  <si>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</si>
  <si>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</si>
  <si>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</si>
  <si>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</si>
  <si>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</si>
  <si>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</si>
  <si>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</si>
  <si>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</si>
  <si>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</si>
  <si>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</si>
  <si>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</si>
  <si>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</si>
  <si>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</si>
  <si>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</si>
  <si>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</si>
  <si>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</si>
  <si>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</si>
  <si>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</si>
  <si>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</si>
  <si>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</si>
  <si>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</si>
  <si>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</si>
  <si>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</si>
  <si>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</si>
  <si>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</si>
  <si>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</si>
  <si>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</si>
  <si>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</si>
  <si>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</si>
  <si>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</si>
  <si>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</si>
  <si>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</si>
  <si>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</si>
  <si>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</si>
  <si>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</si>
  <si>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</si>
  <si>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</si>
  <si>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</si>
  <si>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</si>
  <si>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</si>
  <si>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</si>
  <si>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</si>
  <si>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</si>
  <si>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</si>
  <si>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</si>
  <si>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</si>
  <si>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</si>
  <si>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</si>
  <si>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</si>
  <si>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</si>
  <si>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</si>
  <si>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团号：HMEA-230101-ZJT854B</t>
    <phoneticPr fontId="12" type="noConversion"/>
  </si>
  <si>
    <t>会议日期：2023年1月-23年2月</t>
    <phoneticPr fontId="12" type="noConversion"/>
  </si>
  <si>
    <t xml:space="preserve">新加披签证，30新币+0.33美元左右货币转换费用，共63笔                                         </t>
    <phoneticPr fontId="12" type="noConversion"/>
  </si>
  <si>
    <t>新加坡快递</t>
    <phoneticPr fontId="12" type="noConversion"/>
  </si>
  <si>
    <t>新加坡照片</t>
    <phoneticPr fontId="12" type="noConversion"/>
  </si>
  <si>
    <t>爱尔兰</t>
    <phoneticPr fontId="12" type="noConversion"/>
  </si>
  <si>
    <t>法国</t>
    <phoneticPr fontId="12" type="noConversion"/>
  </si>
  <si>
    <t>法国交通费</t>
    <phoneticPr fontId="12" type="noConversion"/>
  </si>
  <si>
    <t>法国快递费</t>
    <phoneticPr fontId="12" type="noConversion"/>
  </si>
  <si>
    <t>法国签证中心服务费</t>
    <phoneticPr fontId="12" type="noConversion"/>
  </si>
  <si>
    <t>服务费</t>
    <phoneticPr fontId="12" type="noConversion"/>
  </si>
  <si>
    <t>交通</t>
    <phoneticPr fontId="12" type="noConversion"/>
  </si>
  <si>
    <t>快递</t>
    <phoneticPr fontId="12" type="noConversion"/>
  </si>
  <si>
    <t>快递没票</t>
    <phoneticPr fontId="12" type="noConversion"/>
  </si>
  <si>
    <t>荷兰</t>
    <phoneticPr fontId="12" type="noConversion"/>
  </si>
  <si>
    <t>加拿大签证费</t>
    <phoneticPr fontId="12" type="noConversion"/>
  </si>
  <si>
    <t>荷兰签证费</t>
    <phoneticPr fontId="12" type="noConversion"/>
  </si>
  <si>
    <t>法国签证费</t>
    <phoneticPr fontId="12" type="noConversion"/>
  </si>
  <si>
    <t>爱尔兰签证费</t>
    <phoneticPr fontId="12" type="noConversion"/>
  </si>
  <si>
    <t>美国EVUS快递费</t>
    <phoneticPr fontId="12" type="noConversion"/>
  </si>
  <si>
    <t>英国</t>
    <phoneticPr fontId="12" type="noConversion"/>
  </si>
  <si>
    <t>快递+加急</t>
    <phoneticPr fontId="12" type="noConversion"/>
  </si>
  <si>
    <t>英国签证</t>
    <phoneticPr fontId="12" type="noConversion"/>
  </si>
  <si>
    <r>
      <t>西班牙加急3600，</t>
    </r>
    <r>
      <rPr>
        <sz val="11"/>
        <color rgb="FFFF0000"/>
        <rFont val="宋体"/>
        <family val="3"/>
        <charset val="134"/>
        <scheme val="minor"/>
      </rPr>
      <t>少签证服务费990</t>
    </r>
    <r>
      <rPr>
        <sz val="11"/>
        <color theme="1"/>
        <rFont val="宋体"/>
        <family val="3"/>
        <charset val="134"/>
        <scheme val="minor"/>
      </rPr>
      <t>，</t>
    </r>
    <phoneticPr fontId="12" type="noConversion"/>
  </si>
  <si>
    <t>少美国196352</t>
    <phoneticPr fontId="12" type="noConversion"/>
  </si>
  <si>
    <t>少西班牙3564</t>
    <phoneticPr fontId="12" type="noConversion"/>
  </si>
  <si>
    <r>
      <t>英国加急贵宾快递费</t>
    </r>
    <r>
      <rPr>
        <sz val="11"/>
        <color rgb="FFFF0000"/>
        <rFont val="宋体"/>
        <family val="3"/>
        <charset val="134"/>
        <scheme val="minor"/>
      </rPr>
      <t>少两个人8447</t>
    </r>
    <phoneticPr fontId="12" type="noConversion"/>
  </si>
  <si>
    <t>埃及快递15+埃及包签2273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</si>
</sst>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6" fillId="5" borderId="4" xfId="0" applyNumberFormat="1" applyFont="1" applyFill="1" applyBorder="1" applyAlignment="1">
      <alignment horizontal="center" vertical="center"/>
    </xf>
    <xf numFmtId="179" fontId="6" fillId="6" borderId="4" xfId="0" applyNumberFormat="1" applyFont="1" applyFill="1" applyBorder="1" applyAlignment="1">
      <alignment horizontal="center" vertical="center"/>
    </xf>
    <xf numFmtId="180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right" vertical="center"/>
    </xf>
    <xf numFmtId="0" fontId="4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80" fontId="4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4" xfId="0" applyBorder="1">
      <alignment vertical="center"/>
    </xf>
    <xf numFmtId="0" fontId="4" fillId="7" borderId="4" xfId="0" applyFont="1" applyFill="1" applyBorder="1">
      <alignment vertical="center"/>
    </xf>
    <xf numFmtId="0" fontId="9" fillId="0" borderId="4" xfId="0" applyFont="1" applyBorder="1">
      <alignment vertical="center"/>
    </xf>
    <xf numFmtId="0" fontId="6" fillId="8" borderId="4" xfId="0" applyFont="1" applyFill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4" xfId="0" applyNumberFormat="1" applyFont="1" applyFill="1" applyBorder="1" applyAlignment="1">
      <alignment horizontal="center" vertical="center"/>
    </xf>
    <xf numFmtId="179" fontId="6" fillId="6" borderId="4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3" fillId="0" borderId="4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1D89AA9-EBAE-4638-944D-53EA78F9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G56" sqref="G5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3.44140625" customWidth="1"/>
    <col min="6" max="6" width="12.21875" customWidth="1"/>
    <col min="8" max="8" width="14.10937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50"/>
      <c r="J4" s="49" t="s">
        <v>52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2" si="0">F8+G8</f>
        <v>0</v>
      </c>
      <c r="I8" s="16"/>
      <c r="J8" s="55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21" customHeight="1" x14ac:dyDescent="0.25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4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4"/>
    </row>
    <row r="33" spans="1:10" ht="21" customHeight="1" x14ac:dyDescent="0.25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6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8"/>
    </row>
    <row r="38" spans="1:10" ht="21" customHeight="1" x14ac:dyDescent="0.25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4"/>
    </row>
    <row r="41" spans="1:10" ht="21" customHeight="1" x14ac:dyDescent="0.25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52.8" customHeight="1" x14ac:dyDescent="0.25">
      <c r="A45" s="35">
        <v>10</v>
      </c>
      <c r="B45" s="28" t="s">
        <v>39</v>
      </c>
      <c r="C45" s="39">
        <v>98000</v>
      </c>
      <c r="D45" s="42">
        <v>1</v>
      </c>
      <c r="E45" s="39">
        <f t="shared" si="2"/>
        <v>98000</v>
      </c>
      <c r="F45" s="8">
        <v>9782.1650000000009</v>
      </c>
      <c r="G45" s="8">
        <v>0</v>
      </c>
      <c r="H45" s="8">
        <f t="shared" si="0"/>
        <v>9782.1650000000009</v>
      </c>
      <c r="I45" s="56" t="s">
        <v>53</v>
      </c>
      <c r="J45" s="46"/>
    </row>
    <row r="46" spans="1:10" ht="21" customHeight="1" x14ac:dyDescent="0.25">
      <c r="A46" s="37"/>
      <c r="B46" s="28"/>
      <c r="C46" s="39"/>
      <c r="D46" s="42"/>
      <c r="E46" s="39"/>
      <c r="F46" s="8">
        <v>740</v>
      </c>
      <c r="G46" s="8">
        <v>0</v>
      </c>
      <c r="H46" s="8">
        <f t="shared" si="0"/>
        <v>740</v>
      </c>
      <c r="I46" s="21" t="s">
        <v>69</v>
      </c>
      <c r="J46" s="47"/>
    </row>
    <row r="47" spans="1:10" ht="21" customHeight="1" x14ac:dyDescent="0.25">
      <c r="A47" s="37"/>
      <c r="B47" s="28"/>
      <c r="C47" s="39"/>
      <c r="D47" s="42"/>
      <c r="E47" s="39"/>
      <c r="F47" s="8">
        <v>14256</v>
      </c>
      <c r="G47" s="8">
        <v>0</v>
      </c>
      <c r="H47" s="8">
        <f t="shared" si="0"/>
        <v>14256</v>
      </c>
      <c r="I47" s="21" t="s">
        <v>68</v>
      </c>
      <c r="J47" s="47"/>
    </row>
    <row r="48" spans="1:10" ht="21" customHeight="1" x14ac:dyDescent="0.25">
      <c r="A48" s="37"/>
      <c r="B48" s="28"/>
      <c r="C48" s="39"/>
      <c r="D48" s="42"/>
      <c r="E48" s="39"/>
      <c r="F48" s="8">
        <v>595</v>
      </c>
      <c r="G48" s="8">
        <v>0</v>
      </c>
      <c r="H48" s="8">
        <f t="shared" si="0"/>
        <v>595</v>
      </c>
      <c r="I48" s="21" t="s">
        <v>67</v>
      </c>
      <c r="J48" s="47"/>
    </row>
    <row r="49" spans="1:10" ht="21" customHeight="1" x14ac:dyDescent="0.25">
      <c r="A49" s="37"/>
      <c r="B49" s="28"/>
      <c r="C49" s="39"/>
      <c r="D49" s="42"/>
      <c r="E49" s="39"/>
      <c r="F49" s="8">
        <v>508.84</v>
      </c>
      <c r="G49" s="8">
        <v>0</v>
      </c>
      <c r="H49" s="8">
        <f t="shared" si="0"/>
        <v>508.84</v>
      </c>
      <c r="I49" s="21" t="s">
        <v>66</v>
      </c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61" t="s">
        <v>76</v>
      </c>
      <c r="J50" s="47"/>
    </row>
    <row r="51" spans="1:10" ht="21" customHeight="1" x14ac:dyDescent="0.25">
      <c r="A51" s="37"/>
      <c r="B51" s="28"/>
      <c r="C51" s="39"/>
      <c r="D51" s="42"/>
      <c r="E51" s="39"/>
      <c r="F51" s="8">
        <v>27551</v>
      </c>
      <c r="G51" s="8">
        <v>0</v>
      </c>
      <c r="H51" s="8">
        <f t="shared" si="0"/>
        <v>27551</v>
      </c>
      <c r="I51" s="21" t="s">
        <v>73</v>
      </c>
      <c r="J51" s="47"/>
    </row>
    <row r="52" spans="1:10" ht="21" customHeight="1" x14ac:dyDescent="0.25">
      <c r="A52" s="36"/>
      <c r="B52" s="28"/>
      <c r="C52" s="39"/>
      <c r="D52" s="42"/>
      <c r="E52" s="39"/>
      <c r="F52" s="8">
        <v>0</v>
      </c>
      <c r="G52" s="8">
        <v>0</v>
      </c>
      <c r="H52" s="8">
        <f t="shared" si="0"/>
        <v>0</v>
      </c>
      <c r="I52" s="61" t="s">
        <v>75</v>
      </c>
      <c r="J52" s="47"/>
    </row>
    <row r="53" spans="1:10" s="1" customFormat="1" ht="21" customHeight="1" x14ac:dyDescent="0.25">
      <c r="A53" s="9"/>
      <c r="B53" s="10" t="s">
        <v>40</v>
      </c>
      <c r="C53" s="11">
        <f>SUM(C45)</f>
        <v>98000</v>
      </c>
      <c r="D53" s="11">
        <f t="shared" ref="D53:E53" si="19">SUM(D45)</f>
        <v>1</v>
      </c>
      <c r="E53" s="11">
        <f t="shared" si="19"/>
        <v>98000</v>
      </c>
      <c r="F53" s="11">
        <f>SUM(F45:F52)</f>
        <v>53433.005000000005</v>
      </c>
      <c r="G53" s="11">
        <f t="shared" ref="G53:H53" si="20">SUM(G45:G52)</f>
        <v>0</v>
      </c>
      <c r="H53" s="11">
        <f t="shared" si="20"/>
        <v>53433.005000000005</v>
      </c>
      <c r="I53" s="17"/>
      <c r="J53" s="48"/>
    </row>
    <row r="54" spans="1:10" ht="21" customHeight="1" x14ac:dyDescent="0.25">
      <c r="A54" s="9"/>
      <c r="B54" s="10" t="s">
        <v>41</v>
      </c>
      <c r="C54" s="11">
        <f>SUM(C53,C44,C40,C37,C32,C27,C24,C21,C16,C13)</f>
        <v>98000</v>
      </c>
      <c r="D54" s="11">
        <f t="shared" ref="D54:H54" si="21">SUM(D53,D44,D40,D37,D32,D27,D24,D21,D16,D13)</f>
        <v>1</v>
      </c>
      <c r="E54" s="11">
        <f t="shared" si="21"/>
        <v>98000</v>
      </c>
      <c r="F54" s="11">
        <f t="shared" si="21"/>
        <v>53433.005000000005</v>
      </c>
      <c r="G54" s="11">
        <f t="shared" si="21"/>
        <v>0</v>
      </c>
      <c r="H54" s="11">
        <f t="shared" si="21"/>
        <v>53433.005000000005</v>
      </c>
      <c r="I54" s="17"/>
      <c r="J54" s="18"/>
    </row>
    <row r="58" spans="1:10" ht="21" customHeight="1" x14ac:dyDescent="0.25">
      <c r="A58" s="25" t="s">
        <v>42</v>
      </c>
      <c r="B58" s="26"/>
      <c r="C58" s="27" t="s">
        <v>43</v>
      </c>
      <c r="D58" s="27"/>
      <c r="E58" s="27" t="s">
        <v>44</v>
      </c>
      <c r="F58" s="27"/>
      <c r="G58" s="27" t="s">
        <v>45</v>
      </c>
      <c r="H58" s="27"/>
      <c r="I58" s="19" t="s">
        <v>46</v>
      </c>
    </row>
    <row r="59" spans="1:10" ht="21" customHeight="1" x14ac:dyDescent="0.25">
      <c r="A59" s="31">
        <f>E54</f>
        <v>98000</v>
      </c>
      <c r="B59" s="32"/>
      <c r="C59" s="32">
        <f>H54</f>
        <v>53433.005000000005</v>
      </c>
      <c r="D59" s="32"/>
      <c r="E59" s="32">
        <f>F54</f>
        <v>53433.005000000005</v>
      </c>
      <c r="F59" s="32"/>
      <c r="G59" s="32">
        <f>G54</f>
        <v>0</v>
      </c>
      <c r="H59" s="32"/>
      <c r="I59" s="20">
        <f>A59-C59</f>
        <v>44566.994999999995</v>
      </c>
    </row>
    <row r="61" spans="1:10" ht="21" customHeight="1" x14ac:dyDescent="0.25">
      <c r="A61" s="12" t="s">
        <v>47</v>
      </c>
      <c r="B61" s="13"/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F08B-9054-488A-A567-5919EBAF2F3C}">
  <dimension ref="A2:P77"/>
  <sheetViews>
    <sheetView topLeftCell="B43" workbookViewId="0">
      <selection activeCell="J45" sqref="J45:J5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3.44140625" customWidth="1"/>
    <col min="6" max="6" width="12.21875" customWidth="1"/>
    <col min="7" max="7" width="13.6640625" customWidth="1"/>
    <col min="8" max="8" width="13.44140625" customWidth="1"/>
    <col min="9" max="9" width="42.6640625" customWidth="1"/>
    <col min="10" max="10" width="33.77734375" customWidth="1"/>
    <col min="16" max="16" width="11.66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50"/>
      <c r="J4" s="49" t="s">
        <v>52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5" si="0">F8+G8</f>
        <v>0</v>
      </c>
      <c r="I8" s="16"/>
      <c r="J8" s="55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 x14ac:dyDescent="0.25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6" ht="21" customHeight="1" x14ac:dyDescent="0.25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6"/>
    </row>
    <row r="34" spans="1:16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6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6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6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6" ht="21" customHeight="1" x14ac:dyDescent="0.25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6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6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6" ht="21" customHeight="1" x14ac:dyDescent="0.25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6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6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6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  <c r="K44" s="59" t="s">
        <v>57</v>
      </c>
      <c r="L44" s="58"/>
      <c r="M44" s="58"/>
      <c r="N44" s="58"/>
      <c r="P44" s="1" t="s">
        <v>71</v>
      </c>
    </row>
    <row r="45" spans="1:16" ht="52.8" customHeight="1" x14ac:dyDescent="0.25">
      <c r="A45" s="35">
        <v>10</v>
      </c>
      <c r="B45" s="28" t="s">
        <v>39</v>
      </c>
      <c r="C45" s="39">
        <v>0</v>
      </c>
      <c r="D45" s="42">
        <v>1</v>
      </c>
      <c r="E45" s="39">
        <f t="shared" si="2"/>
        <v>0</v>
      </c>
      <c r="F45" s="8">
        <v>0</v>
      </c>
      <c r="G45" s="8">
        <v>30</v>
      </c>
      <c r="H45" s="8">
        <f>F45+G45</f>
        <v>30</v>
      </c>
      <c r="I45" s="56" t="s">
        <v>54</v>
      </c>
      <c r="J45" s="46"/>
      <c r="K45" s="57" t="s">
        <v>61</v>
      </c>
      <c r="L45" s="57" t="s">
        <v>62</v>
      </c>
      <c r="M45" s="57" t="s">
        <v>63</v>
      </c>
      <c r="P45" s="57" t="s">
        <v>72</v>
      </c>
    </row>
    <row r="46" spans="1:16" ht="21" customHeight="1" x14ac:dyDescent="0.25">
      <c r="A46" s="37"/>
      <c r="B46" s="28"/>
      <c r="C46" s="39"/>
      <c r="D46" s="42"/>
      <c r="E46" s="39"/>
      <c r="F46" s="8">
        <v>40</v>
      </c>
      <c r="G46" s="8">
        <v>0</v>
      </c>
      <c r="H46" s="8">
        <f t="shared" ref="H46:H55" si="17">F46+G46</f>
        <v>40</v>
      </c>
      <c r="I46" s="21" t="s">
        <v>55</v>
      </c>
      <c r="J46" s="47"/>
      <c r="K46">
        <v>256</v>
      </c>
      <c r="L46">
        <v>32</v>
      </c>
      <c r="M46">
        <v>15</v>
      </c>
      <c r="N46" s="57" t="s">
        <v>64</v>
      </c>
      <c r="P46">
        <v>2277</v>
      </c>
    </row>
    <row r="47" spans="1:16" ht="21" customHeight="1" x14ac:dyDescent="0.25">
      <c r="A47" s="37"/>
      <c r="B47" s="28"/>
      <c r="C47" s="39"/>
      <c r="D47" s="42"/>
      <c r="E47" s="39"/>
      <c r="F47" s="8">
        <v>298.07</v>
      </c>
      <c r="G47" s="8">
        <v>0</v>
      </c>
      <c r="H47" s="8">
        <f t="shared" si="17"/>
        <v>298.07</v>
      </c>
      <c r="I47" s="21" t="s">
        <v>58</v>
      </c>
      <c r="J47" s="47"/>
      <c r="K47">
        <v>4884</v>
      </c>
      <c r="L47">
        <v>32</v>
      </c>
      <c r="M47">
        <v>18</v>
      </c>
      <c r="N47" s="57" t="s">
        <v>64</v>
      </c>
      <c r="P47">
        <v>667</v>
      </c>
    </row>
    <row r="48" spans="1:16" ht="21" customHeight="1" x14ac:dyDescent="0.25">
      <c r="A48" s="37"/>
      <c r="B48" s="28"/>
      <c r="C48" s="39"/>
      <c r="D48" s="42"/>
      <c r="E48" s="39"/>
      <c r="F48" s="8">
        <v>0</v>
      </c>
      <c r="G48" s="8">
        <v>129</v>
      </c>
      <c r="H48" s="8">
        <f t="shared" si="17"/>
        <v>129</v>
      </c>
      <c r="I48" s="21" t="s">
        <v>59</v>
      </c>
      <c r="J48" s="47"/>
      <c r="K48">
        <v>814</v>
      </c>
      <c r="L48">
        <v>0</v>
      </c>
      <c r="M48">
        <v>0</v>
      </c>
      <c r="N48" s="57"/>
      <c r="P48">
        <v>8355</v>
      </c>
    </row>
    <row r="49" spans="1:16" ht="21" customHeight="1" x14ac:dyDescent="0.25">
      <c r="A49" s="37"/>
      <c r="B49" s="28"/>
      <c r="C49" s="39"/>
      <c r="D49" s="42"/>
      <c r="E49" s="39"/>
      <c r="F49" s="8">
        <v>15698</v>
      </c>
      <c r="G49" s="8">
        <v>0</v>
      </c>
      <c r="H49" s="8">
        <f t="shared" si="17"/>
        <v>15698</v>
      </c>
      <c r="I49" s="21" t="s">
        <v>60</v>
      </c>
      <c r="J49" s="47"/>
      <c r="K49">
        <v>2442</v>
      </c>
      <c r="L49">
        <v>50</v>
      </c>
      <c r="M49">
        <v>18</v>
      </c>
      <c r="N49" s="57" t="s">
        <v>64</v>
      </c>
      <c r="P49">
        <v>667</v>
      </c>
    </row>
    <row r="50" spans="1:16" ht="21" customHeight="1" x14ac:dyDescent="0.25">
      <c r="A50" s="37"/>
      <c r="B50" s="28"/>
      <c r="C50" s="39"/>
      <c r="D50" s="42"/>
      <c r="E50" s="39"/>
      <c r="F50" s="8">
        <v>888</v>
      </c>
      <c r="G50" s="8">
        <v>0</v>
      </c>
      <c r="H50" s="8">
        <f t="shared" si="17"/>
        <v>888</v>
      </c>
      <c r="I50" s="21" t="s">
        <v>65</v>
      </c>
      <c r="J50" s="47"/>
      <c r="K50">
        <v>726</v>
      </c>
      <c r="L50">
        <v>34</v>
      </c>
      <c r="M50">
        <v>0</v>
      </c>
      <c r="P50">
        <v>575</v>
      </c>
    </row>
    <row r="51" spans="1:16" ht="21" customHeight="1" x14ac:dyDescent="0.25">
      <c r="A51" s="37"/>
      <c r="B51" s="28"/>
      <c r="C51" s="39"/>
      <c r="D51" s="42"/>
      <c r="E51" s="39"/>
      <c r="F51" s="8">
        <v>0</v>
      </c>
      <c r="G51" s="8">
        <v>195</v>
      </c>
      <c r="H51" s="8">
        <f t="shared" si="17"/>
        <v>195</v>
      </c>
      <c r="I51" s="21" t="s">
        <v>70</v>
      </c>
      <c r="J51" s="47"/>
      <c r="K51">
        <v>814</v>
      </c>
      <c r="L51">
        <v>0</v>
      </c>
      <c r="M51">
        <v>0</v>
      </c>
      <c r="P51">
        <v>92</v>
      </c>
    </row>
    <row r="52" spans="1:16" ht="21" customHeight="1" x14ac:dyDescent="0.25">
      <c r="A52" s="37"/>
      <c r="B52" s="28"/>
      <c r="C52" s="39"/>
      <c r="D52" s="42"/>
      <c r="E52" s="39"/>
      <c r="F52" s="8">
        <v>3600</v>
      </c>
      <c r="G52" s="8">
        <v>18</v>
      </c>
      <c r="H52" s="8">
        <f t="shared" si="17"/>
        <v>3618</v>
      </c>
      <c r="I52" s="21" t="s">
        <v>74</v>
      </c>
      <c r="J52" s="47"/>
      <c r="K52" s="1">
        <v>2670</v>
      </c>
      <c r="L52" s="1">
        <v>48</v>
      </c>
      <c r="M52" s="1">
        <v>0</v>
      </c>
      <c r="N52" s="1"/>
      <c r="P52" s="60">
        <v>2254</v>
      </c>
    </row>
    <row r="53" spans="1:16" ht="21" customHeight="1" x14ac:dyDescent="0.25">
      <c r="A53" s="37"/>
      <c r="B53" s="28"/>
      <c r="C53" s="39"/>
      <c r="D53" s="42"/>
      <c r="E53" s="39"/>
      <c r="F53" s="8"/>
      <c r="G53" s="8">
        <v>83499</v>
      </c>
      <c r="H53" s="8">
        <f t="shared" si="17"/>
        <v>83499</v>
      </c>
      <c r="I53" s="21" t="s">
        <v>77</v>
      </c>
      <c r="J53" s="47"/>
      <c r="K53">
        <v>632</v>
      </c>
      <c r="L53">
        <v>30</v>
      </c>
      <c r="M53">
        <v>60</v>
      </c>
      <c r="N53" s="57" t="s">
        <v>64</v>
      </c>
      <c r="P53">
        <v>92</v>
      </c>
    </row>
    <row r="54" spans="1:16" ht="21" customHeight="1" x14ac:dyDescent="0.25">
      <c r="A54" s="37"/>
      <c r="B54" s="28"/>
      <c r="C54" s="39"/>
      <c r="D54" s="42"/>
      <c r="E54" s="39"/>
      <c r="F54" s="8">
        <v>2273</v>
      </c>
      <c r="G54" s="8">
        <v>15</v>
      </c>
      <c r="H54" s="8">
        <f t="shared" si="17"/>
        <v>2288</v>
      </c>
      <c r="I54" s="21" t="s">
        <v>78</v>
      </c>
      <c r="J54" s="47"/>
      <c r="K54">
        <v>346</v>
      </c>
      <c r="L54">
        <v>26.9</v>
      </c>
      <c r="M54">
        <v>0</v>
      </c>
      <c r="P54">
        <v>92</v>
      </c>
    </row>
    <row r="55" spans="1:16" ht="21" customHeight="1" x14ac:dyDescent="0.25">
      <c r="A55" s="36"/>
      <c r="B55" s="28"/>
      <c r="C55" s="39"/>
      <c r="D55" s="42"/>
      <c r="E55" s="39"/>
      <c r="F55" s="8">
        <v>480</v>
      </c>
      <c r="G55" s="8">
        <v>0</v>
      </c>
      <c r="H55" s="8">
        <f t="shared" si="17"/>
        <v>480</v>
      </c>
      <c r="I55" s="21" t="s">
        <v>56</v>
      </c>
      <c r="J55" s="47"/>
      <c r="K55">
        <v>316</v>
      </c>
      <c r="L55">
        <v>32</v>
      </c>
      <c r="M55">
        <v>0</v>
      </c>
      <c r="P55">
        <v>667</v>
      </c>
    </row>
    <row r="56" spans="1:16" s="1" customFormat="1" ht="21" customHeight="1" x14ac:dyDescent="0.25">
      <c r="A56" s="9"/>
      <c r="B56" s="10" t="s">
        <v>40</v>
      </c>
      <c r="C56" s="11">
        <f>SUM(C45)</f>
        <v>0</v>
      </c>
      <c r="D56" s="11">
        <f t="shared" ref="D56:E56" si="18">SUM(D45)</f>
        <v>1</v>
      </c>
      <c r="E56" s="11">
        <f t="shared" si="18"/>
        <v>0</v>
      </c>
      <c r="F56" s="11">
        <f>SUM(F45:F55)</f>
        <v>23277.07</v>
      </c>
      <c r="G56" s="11">
        <f t="shared" ref="G56:H56" si="19">SUM(G45:G55)</f>
        <v>83886</v>
      </c>
      <c r="H56" s="11">
        <f>SUM(H45:H55)</f>
        <v>107163.07</v>
      </c>
      <c r="I56" s="17"/>
      <c r="J56" s="48"/>
      <c r="K56">
        <v>346</v>
      </c>
      <c r="L56">
        <v>13.17</v>
      </c>
      <c r="M56">
        <v>0</v>
      </c>
      <c r="N56"/>
      <c r="P56" s="1">
        <v>667</v>
      </c>
    </row>
    <row r="57" spans="1:16" ht="21" customHeight="1" x14ac:dyDescent="0.25">
      <c r="A57" s="9"/>
      <c r="B57" s="10" t="s">
        <v>41</v>
      </c>
      <c r="C57" s="11">
        <f>SUM(C56,C44,C40,C37,C32,C27,C24,C21,C16,C13)</f>
        <v>0</v>
      </c>
      <c r="D57" s="11">
        <f t="shared" ref="D57:H57" si="20">SUM(D56,D44,D40,D37,D32,D27,D24,D21,D16,D13)</f>
        <v>1</v>
      </c>
      <c r="E57" s="11">
        <f t="shared" si="20"/>
        <v>0</v>
      </c>
      <c r="F57" s="11">
        <f t="shared" si="20"/>
        <v>23277.07</v>
      </c>
      <c r="G57" s="11">
        <f t="shared" si="20"/>
        <v>83886</v>
      </c>
      <c r="H57" s="11">
        <f t="shared" si="20"/>
        <v>107163.07</v>
      </c>
      <c r="I57" s="17"/>
      <c r="J57" s="18"/>
      <c r="K57">
        <v>726</v>
      </c>
      <c r="L57">
        <v>0</v>
      </c>
      <c r="M57">
        <v>0</v>
      </c>
      <c r="P57">
        <v>667</v>
      </c>
    </row>
    <row r="58" spans="1:16" ht="21" customHeight="1" x14ac:dyDescent="0.25">
      <c r="K58">
        <v>726</v>
      </c>
      <c r="L58">
        <v>0</v>
      </c>
      <c r="M58">
        <v>0</v>
      </c>
      <c r="P58">
        <v>92</v>
      </c>
    </row>
    <row r="59" spans="1:16" ht="21" customHeight="1" x14ac:dyDescent="0.25">
      <c r="K59">
        <v>0</v>
      </c>
      <c r="L59">
        <v>0</v>
      </c>
      <c r="M59">
        <v>18</v>
      </c>
      <c r="N59" s="57" t="s">
        <v>64</v>
      </c>
      <c r="P59">
        <v>8288</v>
      </c>
    </row>
    <row r="60" spans="1:16" ht="21" customHeight="1" x14ac:dyDescent="0.25">
      <c r="P60">
        <v>667</v>
      </c>
    </row>
    <row r="61" spans="1:16" ht="21" customHeight="1" x14ac:dyDescent="0.25">
      <c r="A61" s="25" t="s">
        <v>42</v>
      </c>
      <c r="B61" s="26"/>
      <c r="C61" s="27" t="s">
        <v>43</v>
      </c>
      <c r="D61" s="27"/>
      <c r="E61" s="27" t="s">
        <v>44</v>
      </c>
      <c r="F61" s="27"/>
      <c r="G61" s="27" t="s">
        <v>45</v>
      </c>
      <c r="H61" s="27"/>
      <c r="I61" s="19" t="s">
        <v>46</v>
      </c>
      <c r="P61">
        <v>8255</v>
      </c>
    </row>
    <row r="62" spans="1:16" ht="21" customHeight="1" x14ac:dyDescent="0.25">
      <c r="A62" s="31">
        <f>E57</f>
        <v>0</v>
      </c>
      <c r="B62" s="32"/>
      <c r="C62" s="32">
        <f>H57</f>
        <v>107163.07</v>
      </c>
      <c r="D62" s="32"/>
      <c r="E62" s="32">
        <f>F57</f>
        <v>23277.07</v>
      </c>
      <c r="F62" s="32"/>
      <c r="G62" s="32">
        <f>G57</f>
        <v>83886</v>
      </c>
      <c r="H62" s="32"/>
      <c r="I62" s="20">
        <f>A62-C62</f>
        <v>-107163.07</v>
      </c>
      <c r="P62">
        <v>575</v>
      </c>
    </row>
    <row r="63" spans="1:16" ht="21" customHeight="1" x14ac:dyDescent="0.25">
      <c r="P63">
        <v>667</v>
      </c>
    </row>
    <row r="64" spans="1:16" ht="21" customHeight="1" x14ac:dyDescent="0.25">
      <c r="A64" s="12" t="s">
        <v>47</v>
      </c>
      <c r="B64" s="13"/>
      <c r="C64" s="14" t="s">
        <v>48</v>
      </c>
      <c r="D64" s="12"/>
      <c r="E64" s="12" t="s">
        <v>49</v>
      </c>
      <c r="F64" s="12"/>
      <c r="G64" s="12" t="s">
        <v>50</v>
      </c>
      <c r="H64" s="12"/>
      <c r="I64" s="13"/>
      <c r="P64">
        <v>8255</v>
      </c>
    </row>
    <row r="65" spans="16:16" ht="21" customHeight="1" x14ac:dyDescent="0.25">
      <c r="P65">
        <v>667</v>
      </c>
    </row>
    <row r="66" spans="16:16" ht="21" customHeight="1" x14ac:dyDescent="0.25">
      <c r="P66">
        <v>667</v>
      </c>
    </row>
    <row r="67" spans="16:16" ht="21" customHeight="1" x14ac:dyDescent="0.25">
      <c r="P67">
        <v>8288</v>
      </c>
    </row>
    <row r="68" spans="16:16" ht="21" customHeight="1" x14ac:dyDescent="0.25">
      <c r="P68">
        <v>1024</v>
      </c>
    </row>
    <row r="69" spans="16:16" ht="21" customHeight="1" x14ac:dyDescent="0.25">
      <c r="P69">
        <v>8632</v>
      </c>
    </row>
    <row r="70" spans="16:16" ht="21" customHeight="1" x14ac:dyDescent="0.25">
      <c r="P70">
        <v>667</v>
      </c>
    </row>
    <row r="71" spans="16:16" ht="21" customHeight="1" x14ac:dyDescent="0.25">
      <c r="P71">
        <v>575</v>
      </c>
    </row>
    <row r="72" spans="16:16" ht="21" customHeight="1" x14ac:dyDescent="0.25">
      <c r="P72">
        <v>667</v>
      </c>
    </row>
    <row r="73" spans="16:16" ht="21" customHeight="1" x14ac:dyDescent="0.25">
      <c r="P73">
        <v>8358</v>
      </c>
    </row>
    <row r="74" spans="16:16" ht="21" customHeight="1" x14ac:dyDescent="0.25">
      <c r="P74">
        <v>8266</v>
      </c>
    </row>
    <row r="75" spans="16:16" ht="21" customHeight="1" x14ac:dyDescent="0.25">
      <c r="P75">
        <v>575</v>
      </c>
    </row>
    <row r="76" spans="16:16" ht="21" customHeight="1" x14ac:dyDescent="0.25">
      <c r="P76">
        <v>575</v>
      </c>
    </row>
    <row r="77" spans="16:16" ht="21" customHeight="1" x14ac:dyDescent="0.25">
      <c r="P77">
        <v>667</v>
      </c>
    </row>
  </sheetData>
  <mergeCells count="77">
    <mergeCell ref="K44:N44"/>
    <mergeCell ref="A61:B61"/>
    <mergeCell ref="C61:D61"/>
    <mergeCell ref="E61:F61"/>
    <mergeCell ref="G61:H61"/>
    <mergeCell ref="A62:B62"/>
    <mergeCell ref="C62:D62"/>
    <mergeCell ref="E62:F62"/>
    <mergeCell ref="G62:H62"/>
    <mergeCell ref="A45:A55"/>
    <mergeCell ref="B45:B55"/>
    <mergeCell ref="C45:C55"/>
    <mergeCell ref="D45:D55"/>
    <mergeCell ref="E45:E55"/>
    <mergeCell ref="J45:J56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借款报账</vt:lpstr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2023-02-03T04:20:01Z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