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76724\Desktop\2025.2.16-17日沃芬用车需求\"/>
    </mc:Choice>
  </mc:AlternateContent>
  <xr:revisionPtr revIDLastSave="0" documentId="13_ncr:1_{46429EC1-05D1-4BDF-8244-782C35A23253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报价" sheetId="7" r:id="rId1"/>
    <sheet name="用车明细" sheetId="12" r:id="rId2"/>
  </sheets>
  <definedNames>
    <definedName name="_xlnm.Print_Area" localSheetId="0">报价!$A$2:$R$115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2" l="1"/>
  <c r="G13" i="12"/>
  <c r="J13" i="12"/>
  <c r="M13" i="12"/>
  <c r="O13" i="12"/>
  <c r="P13" i="12"/>
  <c r="P4" i="12"/>
  <c r="P5" i="12"/>
  <c r="P6" i="12"/>
  <c r="P7" i="12"/>
  <c r="P8" i="12"/>
  <c r="P9" i="12"/>
  <c r="P10" i="12"/>
  <c r="P11" i="12"/>
  <c r="P12" i="12"/>
  <c r="P3" i="12"/>
  <c r="J58" i="7"/>
  <c r="J46" i="7" l="1"/>
  <c r="O46" i="7"/>
  <c r="P46" i="7" s="1"/>
  <c r="Q46" i="7"/>
  <c r="J47" i="7"/>
  <c r="Q47" i="7" s="1"/>
  <c r="O47" i="7"/>
  <c r="P47" i="7" s="1"/>
  <c r="J48" i="7"/>
  <c r="O48" i="7"/>
  <c r="P48" i="7"/>
  <c r="Q48" i="7"/>
  <c r="J49" i="7"/>
  <c r="O49" i="7"/>
  <c r="P49" i="7"/>
  <c r="Q49" i="7"/>
  <c r="J50" i="7"/>
  <c r="O50" i="7"/>
  <c r="P50" i="7"/>
  <c r="Q50" i="7"/>
  <c r="J51" i="7"/>
  <c r="Q51" i="7" s="1"/>
  <c r="O51" i="7"/>
  <c r="P51" i="7" s="1"/>
  <c r="J52" i="7"/>
  <c r="O52" i="7"/>
  <c r="P52" i="7"/>
  <c r="Q52" i="7"/>
  <c r="J53" i="7"/>
  <c r="Q53" i="7" s="1"/>
  <c r="O53" i="7"/>
  <c r="P53" i="7"/>
  <c r="M10" i="12"/>
  <c r="M8" i="12"/>
  <c r="J8" i="12"/>
  <c r="J7" i="12"/>
  <c r="J9" i="12"/>
  <c r="J10" i="12"/>
  <c r="J11" i="12"/>
  <c r="J5" i="12"/>
  <c r="O45" i="7" l="1"/>
  <c r="P45" i="7" s="1"/>
  <c r="O54" i="7"/>
  <c r="P54" i="7" s="1"/>
  <c r="J45" i="7" l="1"/>
  <c r="Q45" i="7" s="1"/>
  <c r="J54" i="7"/>
  <c r="Q54" i="7" s="1"/>
  <c r="N56" i="7" l="1"/>
  <c r="N57" i="7"/>
  <c r="N55" i="7"/>
  <c r="J55" i="7" l="1"/>
  <c r="J56" i="7"/>
  <c r="J57" i="7"/>
  <c r="O55" i="7" l="1"/>
  <c r="P55" i="7" s="1"/>
  <c r="O56" i="7"/>
  <c r="P56" i="7" s="1"/>
  <c r="O57" i="7"/>
  <c r="P57" i="7" s="1"/>
  <c r="Q55" i="7" l="1"/>
  <c r="N58" i="7" l="1"/>
  <c r="L108" i="7" s="1"/>
  <c r="Q57" i="7"/>
  <c r="O70" i="7"/>
  <c r="P70" i="7" s="1"/>
  <c r="O71" i="7"/>
  <c r="P71" i="7" s="1"/>
  <c r="O72" i="7"/>
  <c r="P72" i="7" s="1"/>
  <c r="O69" i="7"/>
  <c r="P69" i="7" s="1"/>
  <c r="N71" i="7"/>
  <c r="N72" i="7"/>
  <c r="Q56" i="7"/>
  <c r="N99" i="7"/>
  <c r="N100" i="7" s="1"/>
  <c r="P100" i="7" s="1"/>
  <c r="N97" i="7"/>
  <c r="P97" i="7" s="1"/>
  <c r="J97" i="7"/>
  <c r="J100" i="7" s="1"/>
  <c r="J101" i="7" s="1"/>
  <c r="H114" i="7" s="1"/>
  <c r="J114" i="7" s="1"/>
  <c r="N96" i="7"/>
  <c r="P96" i="7" s="1"/>
  <c r="N95" i="7"/>
  <c r="P95" i="7" s="1"/>
  <c r="N94" i="7"/>
  <c r="O89" i="7"/>
  <c r="P89" i="7" s="1"/>
  <c r="O88" i="7"/>
  <c r="P88" i="7" s="1"/>
  <c r="O87" i="7"/>
  <c r="P87" i="7" s="1"/>
  <c r="N87" i="7"/>
  <c r="Q87" i="7" s="1"/>
  <c r="O86" i="7"/>
  <c r="P86" i="7" s="1"/>
  <c r="N86" i="7"/>
  <c r="Q86" i="7" s="1"/>
  <c r="O85" i="7"/>
  <c r="P85" i="7" s="1"/>
  <c r="N85" i="7"/>
  <c r="J85" i="7"/>
  <c r="O81" i="7"/>
  <c r="P81" i="7" s="1"/>
  <c r="O80" i="7"/>
  <c r="P80" i="7" s="1"/>
  <c r="N80" i="7"/>
  <c r="J80" i="7"/>
  <c r="O79" i="7"/>
  <c r="P79" i="7" s="1"/>
  <c r="N79" i="7"/>
  <c r="J79" i="7"/>
  <c r="O78" i="7"/>
  <c r="P78" i="7" s="1"/>
  <c r="N78" i="7"/>
  <c r="J78" i="7"/>
  <c r="O77" i="7"/>
  <c r="P77" i="7" s="1"/>
  <c r="N77" i="7"/>
  <c r="Q77" i="7" s="1"/>
  <c r="O73" i="7"/>
  <c r="P73" i="7" s="1"/>
  <c r="J72" i="7"/>
  <c r="J73" i="7" s="1"/>
  <c r="J71" i="7"/>
  <c r="N70" i="7"/>
  <c r="J70" i="7"/>
  <c r="N69" i="7"/>
  <c r="J69" i="7"/>
  <c r="O65" i="7"/>
  <c r="P65" i="7" s="1"/>
  <c r="O63" i="7"/>
  <c r="P63" i="7" s="1"/>
  <c r="N63" i="7"/>
  <c r="J63" i="7"/>
  <c r="O62" i="7"/>
  <c r="P62" i="7" s="1"/>
  <c r="N62" i="7"/>
  <c r="J62" i="7"/>
  <c r="O58" i="7"/>
  <c r="P58" i="7" s="1"/>
  <c r="O40" i="7"/>
  <c r="P40" i="7" s="1"/>
  <c r="O39" i="7"/>
  <c r="P39" i="7" s="1"/>
  <c r="J38" i="7"/>
  <c r="O37" i="7"/>
  <c r="P37" i="7" s="1"/>
  <c r="N37" i="7"/>
  <c r="J37" i="7"/>
  <c r="O36" i="7"/>
  <c r="P36" i="7" s="1"/>
  <c r="N36" i="7"/>
  <c r="J36" i="7"/>
  <c r="O32" i="7"/>
  <c r="P32" i="7" s="1"/>
  <c r="O30" i="7"/>
  <c r="P30" i="7" s="1"/>
  <c r="N30" i="7"/>
  <c r="J30" i="7"/>
  <c r="O29" i="7"/>
  <c r="P29" i="7" s="1"/>
  <c r="N29" i="7"/>
  <c r="J29" i="7"/>
  <c r="O25" i="7"/>
  <c r="P25" i="7" s="1"/>
  <c r="Q24" i="7"/>
  <c r="O24" i="7"/>
  <c r="P24" i="7" s="1"/>
  <c r="O23" i="7"/>
  <c r="P23" i="7" s="1"/>
  <c r="N23" i="7"/>
  <c r="J23" i="7"/>
  <c r="J25" i="7" s="1"/>
  <c r="O22" i="7"/>
  <c r="P22" i="7" s="1"/>
  <c r="N22" i="7"/>
  <c r="Q22" i="7" s="1"/>
  <c r="O17" i="7"/>
  <c r="P17" i="7" s="1"/>
  <c r="N17" i="7"/>
  <c r="J17" i="7"/>
  <c r="Q16" i="7"/>
  <c r="O16" i="7"/>
  <c r="P16" i="7" s="1"/>
  <c r="J88" i="7" l="1"/>
  <c r="J89" i="7" s="1"/>
  <c r="J90" i="7" s="1"/>
  <c r="J74" i="7"/>
  <c r="N73" i="7"/>
  <c r="L110" i="7" s="1"/>
  <c r="Q58" i="7"/>
  <c r="Q72" i="7"/>
  <c r="Q62" i="7"/>
  <c r="Q17" i="7"/>
  <c r="N65" i="7"/>
  <c r="L109" i="7" s="1"/>
  <c r="Q85" i="7"/>
  <c r="Q71" i="7"/>
  <c r="Q78" i="7"/>
  <c r="Q79" i="7"/>
  <c r="Q37" i="7"/>
  <c r="N32" i="7"/>
  <c r="L106" i="7" s="1"/>
  <c r="Q70" i="7"/>
  <c r="Q80" i="7"/>
  <c r="J39" i="7"/>
  <c r="H107" i="7" s="1"/>
  <c r="J107" i="7" s="1"/>
  <c r="Q36" i="7"/>
  <c r="Q29" i="7"/>
  <c r="N25" i="7"/>
  <c r="L105" i="7" s="1"/>
  <c r="N39" i="7"/>
  <c r="L107" i="7" s="1"/>
  <c r="N81" i="7"/>
  <c r="L111" i="7" s="1"/>
  <c r="J81" i="7"/>
  <c r="H111" i="7" s="1"/>
  <c r="J111" i="7" s="1"/>
  <c r="J32" i="7"/>
  <c r="H106" i="7" s="1"/>
  <c r="J106" i="7" s="1"/>
  <c r="Q63" i="7"/>
  <c r="H105" i="7"/>
  <c r="Q23" i="7"/>
  <c r="J65" i="7"/>
  <c r="H109" i="7" s="1"/>
  <c r="J109" i="7" s="1"/>
  <c r="P99" i="7"/>
  <c r="Q30" i="7"/>
  <c r="Q69" i="7"/>
  <c r="P94" i="7"/>
  <c r="N98" i="7"/>
  <c r="P98" i="7" s="1"/>
  <c r="H110" i="7" l="1"/>
  <c r="J110" i="7" s="1"/>
  <c r="Q25" i="7"/>
  <c r="N88" i="7"/>
  <c r="Q32" i="7"/>
  <c r="P107" i="7"/>
  <c r="Q81" i="7"/>
  <c r="Q39" i="7"/>
  <c r="Q73" i="7"/>
  <c r="H108" i="7"/>
  <c r="J108" i="7" s="1"/>
  <c r="N107" i="7"/>
  <c r="J40" i="7"/>
  <c r="N40" i="7"/>
  <c r="N108" i="7"/>
  <c r="P101" i="7"/>
  <c r="Q65" i="7"/>
  <c r="N101" i="7"/>
  <c r="L114" i="7" s="1"/>
  <c r="N109" i="7"/>
  <c r="P109" i="7"/>
  <c r="J105" i="7"/>
  <c r="P106" i="7"/>
  <c r="N106" i="7"/>
  <c r="P111" i="7"/>
  <c r="N111" i="7"/>
  <c r="P105" i="7"/>
  <c r="N105" i="7"/>
  <c r="N110" i="7"/>
  <c r="Q40" i="7" l="1"/>
  <c r="P110" i="7"/>
  <c r="N89" i="7"/>
  <c r="L112" i="7" s="1"/>
  <c r="Q88" i="7"/>
  <c r="P108" i="7"/>
  <c r="P114" i="7"/>
  <c r="N114" i="7"/>
  <c r="H112" i="7" l="1"/>
  <c r="J112" i="7" s="1"/>
  <c r="N90" i="7"/>
  <c r="L113" i="7" s="1"/>
  <c r="L115" i="7" s="1"/>
  <c r="N115" i="7" s="1"/>
  <c r="Q89" i="7"/>
  <c r="H113" i="7"/>
  <c r="J113" i="7" s="1"/>
  <c r="N112" i="7"/>
  <c r="P112" i="7" l="1"/>
  <c r="J115" i="7"/>
  <c r="Q90" i="7"/>
  <c r="H115" i="7"/>
  <c r="P113" i="7"/>
  <c r="N113" i="7"/>
  <c r="P115" i="7" l="1"/>
</calcChain>
</file>

<file path=xl/sharedStrings.xml><?xml version="1.0" encoding="utf-8"?>
<sst xmlns="http://schemas.openxmlformats.org/spreadsheetml/2006/main" count="448" uniqueCount="187">
  <si>
    <t>日期</t>
  </si>
  <si>
    <r>
      <rPr>
        <b/>
        <sz val="10"/>
        <color indexed="8"/>
        <rFont val="Arial"/>
        <family val="2"/>
      </rPr>
      <t xml:space="preserve">Vendor Name/code </t>
    </r>
    <r>
      <rPr>
        <b/>
        <sz val="10"/>
        <color indexed="8"/>
        <rFont val="宋体"/>
        <family val="3"/>
        <charset val="134"/>
      </rPr>
      <t>供应商名称与编号</t>
    </r>
    <r>
      <rPr>
        <b/>
        <sz val="10"/>
        <color indexed="8"/>
        <rFont val="Arial"/>
        <family val="2"/>
      </rPr>
      <t>:</t>
    </r>
  </si>
  <si>
    <t>康辉集团北京国际会议展览有限公司</t>
  </si>
  <si>
    <r>
      <rPr>
        <sz val="10"/>
        <color indexed="8"/>
        <rFont val="Arial"/>
        <family val="2"/>
      </rPr>
      <t>Forecast</t>
    </r>
    <r>
      <rPr>
        <sz val="10"/>
        <color indexed="8"/>
        <rFont val="宋体"/>
        <family val="3"/>
        <charset val="134"/>
      </rPr>
      <t>预计</t>
    </r>
  </si>
  <si>
    <r>
      <rPr>
        <sz val="10"/>
        <rFont val="Arial"/>
        <family val="2"/>
      </rPr>
      <t xml:space="preserve">Actual </t>
    </r>
    <r>
      <rPr>
        <sz val="10"/>
        <rFont val="宋体"/>
        <family val="3"/>
        <charset val="134"/>
      </rPr>
      <t>实际</t>
    </r>
  </si>
  <si>
    <r>
      <rPr>
        <b/>
        <sz val="10"/>
        <color indexed="8"/>
        <rFont val="Arial"/>
        <family val="2"/>
      </rPr>
      <t xml:space="preserve">Vendor contact </t>
    </r>
    <r>
      <rPr>
        <b/>
        <sz val="10"/>
        <color indexed="8"/>
        <rFont val="宋体"/>
        <family val="3"/>
        <charset val="134"/>
      </rPr>
      <t>供应商联系人及电话与邮箱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</si>
  <si>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Number of days of the event </t>
    </r>
    <r>
      <rPr>
        <b/>
        <sz val="10"/>
        <color indexed="8"/>
        <rFont val="宋体"/>
        <family val="3"/>
        <charset val="134"/>
      </rPr>
      <t>会议天数</t>
    </r>
  </si>
  <si>
    <r>
      <rPr>
        <b/>
        <sz val="10"/>
        <color indexed="8"/>
        <rFont val="Arial"/>
        <family val="2"/>
      </rPr>
      <t xml:space="preserve">Date of Quotation </t>
    </r>
    <r>
      <rPr>
        <b/>
        <sz val="10"/>
        <color indexed="8"/>
        <rFont val="宋体"/>
        <family val="3"/>
        <charset val="134"/>
      </rPr>
      <t>报价日期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</si>
  <si>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No. of participants </t>
    </r>
    <r>
      <rPr>
        <b/>
        <sz val="10"/>
        <color indexed="8"/>
        <rFont val="宋体"/>
        <family val="3"/>
        <charset val="134"/>
      </rPr>
      <t>参会人数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</si>
  <si>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Validation Period </t>
    </r>
    <r>
      <rPr>
        <b/>
        <sz val="10"/>
        <color indexed="8"/>
        <rFont val="宋体"/>
        <family val="3"/>
        <charset val="134"/>
      </rPr>
      <t>报价有效期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</si>
  <si>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Owner </t>
    </r>
    <r>
      <rPr>
        <b/>
        <sz val="10"/>
        <color indexed="8"/>
        <rFont val="宋体"/>
        <family val="3"/>
        <charset val="134"/>
      </rPr>
      <t>项目负责人及电话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</si>
  <si>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>Project Owner email</t>
    </r>
    <r>
      <rPr>
        <b/>
        <sz val="10"/>
        <color indexed="8"/>
        <rFont val="宋体"/>
        <family val="3"/>
        <charset val="134"/>
      </rPr>
      <t>：项目负责人邮箱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</si>
  <si>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Project Name  </t>
    </r>
    <r>
      <rPr>
        <b/>
        <sz val="10"/>
        <color indexed="8"/>
        <rFont val="宋体"/>
        <family val="3"/>
        <charset val="134"/>
      </rPr>
      <t>项目名称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</si>
  <si>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Country /City </t>
    </r>
    <r>
      <rPr>
        <b/>
        <sz val="10"/>
        <color indexed="8"/>
        <rFont val="宋体"/>
        <family val="3"/>
        <charset val="134"/>
      </rPr>
      <t>会议地点</t>
    </r>
    <r>
      <rPr>
        <b/>
        <sz val="10"/>
        <color indexed="8"/>
        <rFont val="Arial"/>
        <family val="2"/>
      </rPr>
      <t>:</t>
    </r>
  </si>
  <si>
    <r>
      <rPr>
        <b/>
        <sz val="10"/>
        <color indexed="8"/>
        <rFont val="Arial"/>
        <family val="2"/>
      </rPr>
      <t xml:space="preserve">Date of event </t>
    </r>
    <r>
      <rPr>
        <b/>
        <sz val="10"/>
        <color indexed="8"/>
        <rFont val="宋体"/>
        <family val="3"/>
        <charset val="134"/>
      </rPr>
      <t>会议日期</t>
    </r>
    <r>
      <rPr>
        <b/>
        <sz val="10"/>
        <color indexed="8"/>
        <rFont val="Arial"/>
        <family val="2"/>
      </rPr>
      <t>:</t>
    </r>
  </si>
  <si>
    <t>公司直付酒店部分-无需报价</t>
  </si>
  <si>
    <r>
      <rPr>
        <b/>
        <sz val="10"/>
        <rFont val="Arial"/>
        <family val="2"/>
      </rPr>
      <t xml:space="preserve"> Item</t>
    </r>
    <r>
      <rPr>
        <b/>
        <sz val="10"/>
        <rFont val="宋体"/>
        <family val="3"/>
        <charset val="134"/>
      </rPr>
      <t xml:space="preserve"> 项目</t>
    </r>
  </si>
  <si>
    <r>
      <rPr>
        <b/>
        <sz val="10"/>
        <rFont val="Arial"/>
        <family val="2"/>
      </rPr>
      <t>Quotation</t>
    </r>
    <r>
      <rPr>
        <b/>
        <sz val="10"/>
        <rFont val="宋体"/>
        <family val="3"/>
        <charset val="134"/>
      </rPr>
      <t xml:space="preserve"> 报价单</t>
    </r>
  </si>
  <si>
    <r>
      <rPr>
        <b/>
        <sz val="10"/>
        <rFont val="Arial"/>
        <family val="2"/>
      </rPr>
      <t>Bill Check</t>
    </r>
    <r>
      <rPr>
        <b/>
        <sz val="10"/>
        <rFont val="宋体"/>
        <family val="3"/>
        <charset val="134"/>
      </rPr>
      <t xml:space="preserve"> 结算单</t>
    </r>
  </si>
  <si>
    <r>
      <rPr>
        <b/>
        <sz val="10"/>
        <rFont val="Arial"/>
        <family val="2"/>
      </rPr>
      <t xml:space="preserve">Deviation </t>
    </r>
    <r>
      <rPr>
        <b/>
        <sz val="10"/>
        <rFont val="宋体"/>
        <family val="3"/>
        <charset val="134"/>
      </rPr>
      <t>差额</t>
    </r>
  </si>
  <si>
    <t>REMARKS</t>
  </si>
  <si>
    <t>酒店内花费(净价)</t>
  </si>
  <si>
    <t>n/a</t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</si>
  <si>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（酒店部分）</t>
    </r>
  </si>
  <si>
    <r>
      <rPr>
        <b/>
        <sz val="12"/>
        <color indexed="9"/>
        <rFont val="宋体"/>
        <family val="3"/>
        <charset val="134"/>
      </rPr>
      <t>非公司直付酒店部分</t>
    </r>
    <r>
      <rPr>
        <b/>
        <sz val="12"/>
        <color indexed="9"/>
        <rFont val="Arial"/>
        <family val="2"/>
      </rPr>
      <t>-</t>
    </r>
    <r>
      <rPr>
        <b/>
        <sz val="12"/>
        <color indexed="9"/>
        <rFont val="宋体"/>
        <family val="3"/>
        <charset val="134"/>
      </rPr>
      <t>所有报价均为不含税价格（不可抵扣项除外）</t>
    </r>
  </si>
  <si>
    <r>
      <rPr>
        <b/>
        <sz val="10"/>
        <color indexed="8"/>
        <rFont val="Arial"/>
        <family val="2"/>
      </rPr>
      <t xml:space="preserve">Accommodation </t>
    </r>
    <r>
      <rPr>
        <b/>
        <sz val="10"/>
        <color indexed="8"/>
        <rFont val="宋体"/>
        <family val="3"/>
        <charset val="134"/>
      </rPr>
      <t>住宿：酒店内</t>
    </r>
  </si>
  <si>
    <t>FORECASTED</t>
  </si>
  <si>
    <t>ACT.</t>
  </si>
  <si>
    <t>FIN</t>
  </si>
  <si>
    <t>ACTUAL</t>
  </si>
  <si>
    <t>UNI Variance</t>
  </si>
  <si>
    <t>UNI TOTAL</t>
  </si>
  <si>
    <t>Variance</t>
  </si>
  <si>
    <r>
      <rPr>
        <b/>
        <sz val="10"/>
        <color theme="1"/>
        <rFont val="Arial"/>
        <family val="2"/>
      </rPr>
      <t xml:space="preserve">All room charge should include Breakfast &amp; Service charge 
</t>
    </r>
    <r>
      <rPr>
        <b/>
        <sz val="10"/>
        <color indexed="8"/>
        <rFont val="宋体"/>
        <family val="3"/>
        <charset val="134"/>
      </rPr>
      <t>所有房间报价需含早餐及服务费：</t>
    </r>
  </si>
  <si>
    <r>
      <rPr>
        <sz val="10"/>
        <color indexed="8"/>
        <rFont val="Arial"/>
        <family val="2"/>
      </rP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</si>
  <si>
    <r>
      <rPr>
        <sz val="10"/>
        <color indexed="8"/>
        <rFont val="Arial"/>
        <family val="2"/>
      </rPr>
      <t xml:space="preserve">No. of Room
</t>
    </r>
    <r>
      <rPr>
        <sz val="10"/>
        <color indexed="8"/>
        <rFont val="宋体"/>
        <family val="3"/>
        <charset val="134"/>
      </rPr>
      <t>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</si>
  <si>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</si>
  <si>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预计单价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</si>
  <si>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预计总额</t>
    </r>
  </si>
  <si>
    <r>
      <rPr>
        <sz val="10"/>
        <color indexed="8"/>
        <rFont val="Arial"/>
        <family val="2"/>
      </rPr>
      <t xml:space="preserve">No.
of Room
</t>
    </r>
    <r>
      <rPr>
        <sz val="10"/>
        <color indexed="8"/>
        <rFont val="宋体"/>
        <family val="3"/>
        <charset val="134"/>
      </rPr>
      <t>实际间数</t>
    </r>
  </si>
  <si>
    <r>
      <rPr>
        <sz val="10"/>
        <color indexed="8"/>
        <rFont val="Arial"/>
        <family val="2"/>
      </rPr>
      <t xml:space="preserve">Night
</t>
    </r>
    <r>
      <rPr>
        <sz val="10"/>
        <color indexed="8"/>
        <rFont val="宋体"/>
        <family val="3"/>
        <charset val="134"/>
      </rPr>
      <t>实际间夜</t>
    </r>
  </si>
  <si>
    <r>
      <rPr>
        <sz val="10"/>
        <color indexed="8"/>
        <rFont val="Arial"/>
        <family val="2"/>
      </rPr>
      <t xml:space="preserve">Price per unit
in RMB
</t>
    </r>
    <r>
      <rPr>
        <sz val="10"/>
        <color indexed="8"/>
        <rFont val="宋体"/>
        <family val="3"/>
        <charset val="134"/>
      </rPr>
      <t>实际单价</t>
    </r>
  </si>
  <si>
    <r>
      <rPr>
        <sz val="10"/>
        <color indexed="8"/>
        <rFont val="Arial"/>
        <family val="2"/>
      </rPr>
      <t xml:space="preserve">Total in RMB
</t>
    </r>
    <r>
      <rPr>
        <sz val="10"/>
        <color indexed="8"/>
        <rFont val="宋体"/>
        <family val="3"/>
        <charset val="134"/>
      </rPr>
      <t>实际总额</t>
    </r>
  </si>
  <si>
    <r>
      <rPr>
        <sz val="10"/>
        <color indexed="8"/>
        <rFont val="Arial"/>
        <family val="2"/>
      </rPr>
      <t xml:space="preserve">Uni Variance
</t>
    </r>
    <r>
      <rPr>
        <sz val="10"/>
        <color indexed="8"/>
        <rFont val="宋体"/>
        <family val="3"/>
        <charset val="134"/>
      </rPr>
      <t>单价差额</t>
    </r>
  </si>
  <si>
    <r>
      <rPr>
        <sz val="10"/>
        <color indexed="8"/>
        <rFont val="Arial"/>
        <family val="2"/>
      </rPr>
      <t xml:space="preserve">Variance
</t>
    </r>
    <r>
      <rPr>
        <sz val="10"/>
        <color indexed="8"/>
        <rFont val="宋体"/>
        <family val="3"/>
        <charset val="134"/>
      </rPr>
      <t>差额</t>
    </r>
  </si>
  <si>
    <r>
      <rPr>
        <b/>
        <sz val="10"/>
        <color indexed="18"/>
        <rFont val="Arial"/>
        <family val="2"/>
      </rPr>
      <t>Hotel name,star</t>
    </r>
    <r>
      <rPr>
        <b/>
        <sz val="10"/>
        <color indexed="18"/>
        <rFont val="宋体"/>
        <family val="3"/>
        <charset val="134"/>
      </rPr>
      <t>酒店名称及星级</t>
    </r>
  </si>
  <si>
    <r>
      <rPr>
        <sz val="10"/>
        <rFont val="Arial"/>
        <family val="2"/>
      </rPr>
      <t xml:space="preserve">Single </t>
    </r>
    <r>
      <rPr>
        <sz val="10"/>
        <rFont val="宋体"/>
        <family val="3"/>
        <charset val="134"/>
      </rPr>
      <t>单人间：含早</t>
    </r>
    <r>
      <rPr>
        <sz val="10"/>
        <rFont val="Arial"/>
        <family val="2"/>
      </rPr>
      <t xml:space="preserve">  </t>
    </r>
  </si>
  <si>
    <r>
      <rPr>
        <sz val="10"/>
        <color indexed="8"/>
        <rFont val="Arial"/>
        <family val="2"/>
      </rPr>
      <t>Cancellation policy(notice before Xdays  )</t>
    </r>
    <r>
      <rPr>
        <sz val="10"/>
        <color indexed="8"/>
        <rFont val="宋体"/>
        <family val="3"/>
        <charset val="134"/>
      </rPr>
      <t>取消规定及费用：</t>
    </r>
  </si>
  <si>
    <r>
      <rPr>
        <b/>
        <sz val="10"/>
        <color indexed="8"/>
        <rFont val="Arial"/>
        <family val="2"/>
      </rPr>
      <t xml:space="preserve">Subtotal for accommodation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</si>
  <si>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</si>
  <si>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日期，酒店内用餐：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</si>
  <si>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</si>
  <si>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次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</si>
  <si>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实际人数</t>
    </r>
  </si>
  <si>
    <r>
      <rPr>
        <sz val="10"/>
        <color indexed="8"/>
        <rFont val="Arial"/>
        <family val="2"/>
      </rPr>
      <t xml:space="preserve">Qty
</t>
    </r>
    <r>
      <rPr>
        <sz val="10"/>
        <color indexed="8"/>
        <rFont val="宋体"/>
        <family val="3"/>
        <charset val="134"/>
      </rPr>
      <t>实际次数</t>
    </r>
  </si>
  <si>
    <r>
      <rPr>
        <sz val="10"/>
        <color indexed="8"/>
        <rFont val="Arial"/>
        <family val="2"/>
      </rPr>
      <t>Lunch</t>
    </r>
    <r>
      <rPr>
        <sz val="10"/>
        <color indexed="8"/>
        <rFont val="宋体"/>
        <family val="3"/>
        <charset val="134"/>
      </rPr>
      <t>午餐：</t>
    </r>
  </si>
  <si>
    <r>
      <rPr>
        <sz val="10"/>
        <color indexed="8"/>
        <rFont val="Arial"/>
        <family val="2"/>
      </rPr>
      <t>Dinner</t>
    </r>
    <r>
      <rPr>
        <sz val="10"/>
        <color indexed="8"/>
        <rFont val="宋体"/>
        <family val="3"/>
        <charset val="134"/>
      </rPr>
      <t>晚餐：</t>
    </r>
  </si>
  <si>
    <r>
      <rPr>
        <b/>
        <sz val="10"/>
        <color indexed="8"/>
        <rFont val="Arial"/>
        <family val="2"/>
      </rPr>
      <t xml:space="preserve">Subtotal for catering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</si>
  <si>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Meetings - renting space &amp; facilities </t>
    </r>
    <r>
      <rPr>
        <b/>
        <sz val="10"/>
        <color indexed="8"/>
        <rFont val="宋体"/>
        <family val="3"/>
        <charset val="134"/>
      </rPr>
      <t>会议：</t>
    </r>
  </si>
  <si>
    <r>
      <rPr>
        <b/>
        <sz val="10"/>
        <color theme="1"/>
        <rFont val="Arial"/>
        <family val="2"/>
      </rPr>
      <t>Date, name of meeting room</t>
    </r>
    <r>
      <rPr>
        <b/>
        <sz val="10"/>
        <color indexed="8"/>
        <rFont val="宋体"/>
        <family val="3"/>
        <charset val="134"/>
      </rPr>
      <t>日期，酒店内费用：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</si>
  <si>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数量</t>
    </r>
  </si>
  <si>
    <r>
      <rPr>
        <sz val="10"/>
        <color indexed="8"/>
        <rFont val="Arial"/>
        <family val="2"/>
      </rPr>
      <t xml:space="preserve">No.
</t>
    </r>
    <r>
      <rPr>
        <sz val="10"/>
        <color indexed="8"/>
        <rFont val="宋体"/>
        <family val="3"/>
        <charset val="134"/>
      </rPr>
      <t>实际数量</t>
    </r>
  </si>
  <si>
    <r>
      <rPr>
        <sz val="10"/>
        <color rgb="FF000000"/>
        <rFont val="Arial"/>
        <family val="2"/>
      </rPr>
      <t>Meeting Room</t>
    </r>
    <r>
      <rPr>
        <sz val="10"/>
        <color rgb="FF000000"/>
        <rFont val="宋体"/>
        <family val="3"/>
        <charset val="134"/>
      </rPr>
      <t>会场</t>
    </r>
  </si>
  <si>
    <r>
      <rPr>
        <sz val="10"/>
        <color rgb="FF000000"/>
        <rFont val="Arial"/>
        <family val="2"/>
      </rPr>
      <t>Tea Breaks</t>
    </r>
    <r>
      <rPr>
        <sz val="10"/>
        <color rgb="FF000000"/>
        <rFont val="宋体"/>
        <family val="3"/>
        <charset val="134"/>
      </rPr>
      <t>茶歇：酒店单次茶歇</t>
    </r>
  </si>
  <si>
    <t>纸质邀请函</t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</si>
  <si>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</si>
  <si>
    <t>非酒店部分-所有报价均为不含税价（不可抵扣项除外）</t>
  </si>
  <si>
    <r>
      <rPr>
        <b/>
        <sz val="10"/>
        <color indexed="8"/>
        <rFont val="Arial"/>
        <family val="2"/>
      </rPr>
      <t xml:space="preserve">Transport --Non Air(exclude sightseeing) </t>
    </r>
    <r>
      <rPr>
        <b/>
        <sz val="10"/>
        <color indexed="8"/>
        <rFont val="宋体"/>
        <family val="3"/>
        <charset val="134"/>
      </rPr>
      <t>其他交通工具：</t>
    </r>
  </si>
  <si>
    <r>
      <rPr>
        <b/>
        <sz val="10"/>
        <color theme="1"/>
        <rFont val="Arial"/>
        <family val="2"/>
      </rPr>
      <t>All transportation charge should include details</t>
    </r>
    <r>
      <rPr>
        <b/>
        <sz val="10"/>
        <color indexed="8"/>
        <rFont val="宋体"/>
        <family val="3"/>
        <charset val="134"/>
      </rPr>
      <t>：
所有车价需要注明车型、行程、以及超时费等：</t>
    </r>
  </si>
  <si>
    <r>
      <rPr>
        <sz val="10"/>
        <color indexed="8"/>
        <rFont val="Arial"/>
        <family val="2"/>
      </rPr>
      <t xml:space="preserve">No.
of PAX
</t>
    </r>
    <r>
      <rPr>
        <sz val="10"/>
        <color indexed="8"/>
        <rFont val="宋体"/>
        <family val="3"/>
        <charset val="134"/>
      </rPr>
      <t>数量</t>
    </r>
  </si>
  <si>
    <r>
      <rPr>
        <b/>
        <sz val="9"/>
        <color indexed="18"/>
        <rFont val="Arial"/>
        <family val="2"/>
      </rPr>
      <t xml:space="preserve">OT Charge:
</t>
    </r>
    <r>
      <rPr>
        <b/>
        <sz val="9"/>
        <color indexed="18"/>
        <rFont val="宋体"/>
        <family val="3"/>
        <charset val="134"/>
      </rPr>
      <t>超时费：</t>
    </r>
  </si>
  <si>
    <r>
      <rPr>
        <b/>
        <sz val="10"/>
        <color indexed="8"/>
        <rFont val="Arial"/>
        <family val="2"/>
      </rPr>
      <t xml:space="preserve">Subtotal for transport </t>
    </r>
    <r>
      <rPr>
        <b/>
        <sz val="10"/>
        <color indexed="8"/>
        <rFont val="宋体"/>
        <family val="3"/>
        <charset val="134"/>
      </rPr>
      <t>小计：</t>
    </r>
  </si>
  <si>
    <r>
      <rPr>
        <b/>
        <sz val="10"/>
        <color indexed="8"/>
        <rFont val="Arial"/>
        <family val="2"/>
      </rPr>
      <t xml:space="preserve">Catering </t>
    </r>
    <r>
      <rPr>
        <b/>
        <sz val="10"/>
        <color indexed="8"/>
        <rFont val="宋体"/>
        <family val="3"/>
        <charset val="134"/>
      </rPr>
      <t>餐：非酒店内</t>
    </r>
  </si>
  <si>
    <r>
      <rPr>
        <b/>
        <sz val="10"/>
        <color theme="1"/>
        <rFont val="Arial"/>
        <family val="2"/>
      </rPr>
      <t>Date, name of restaurant</t>
    </r>
    <r>
      <rPr>
        <b/>
        <sz val="10"/>
        <color indexed="8"/>
        <rFont val="宋体"/>
        <family val="3"/>
        <charset val="134"/>
      </rPr>
      <t>日期：</t>
    </r>
  </si>
  <si>
    <r>
      <rPr>
        <b/>
        <sz val="10"/>
        <color indexed="8"/>
        <rFont val="Arial"/>
        <family val="2"/>
      </rPr>
      <t xml:space="preserve">Meetings facilities </t>
    </r>
    <r>
      <rPr>
        <b/>
        <sz val="10"/>
        <color indexed="8"/>
        <rFont val="宋体"/>
        <family val="3"/>
        <charset val="134"/>
      </rPr>
      <t>会议设施：</t>
    </r>
  </si>
  <si>
    <r>
      <rPr>
        <b/>
        <sz val="10"/>
        <color theme="1"/>
        <rFont val="Arial"/>
        <family val="2"/>
      </rPr>
      <t xml:space="preserve">Date, </t>
    </r>
    <r>
      <rPr>
        <b/>
        <sz val="10"/>
        <color indexed="8"/>
        <rFont val="宋体"/>
        <family val="3"/>
        <charset val="134"/>
      </rPr>
      <t>日期，非酒店内费用：</t>
    </r>
  </si>
  <si>
    <r>
      <rPr>
        <sz val="10"/>
        <color indexed="8"/>
        <rFont val="Arial"/>
        <family val="2"/>
      </rPr>
      <t>Meeting Room</t>
    </r>
    <r>
      <rPr>
        <sz val="10"/>
        <color indexed="8"/>
        <rFont val="宋体"/>
        <family val="3"/>
        <charset val="134"/>
      </rPr>
      <t>会场</t>
    </r>
  </si>
  <si>
    <t>面积: eg:</t>
  </si>
  <si>
    <r>
      <rPr>
        <sz val="10"/>
        <color rgb="FF000000"/>
        <rFont val="宋体"/>
        <family val="3"/>
        <charset val="134"/>
      </rPr>
      <t>名称：</t>
    </r>
    <r>
      <rPr>
        <sz val="10"/>
        <color rgb="FF000000"/>
        <rFont val="Arial"/>
        <family val="2"/>
      </rPr>
      <t>eg:</t>
    </r>
  </si>
  <si>
    <r>
      <rPr>
        <sz val="10"/>
        <color indexed="8"/>
        <rFont val="Arial"/>
        <family val="2"/>
      </rPr>
      <t>Set-up and disassembly: dates to be specified</t>
    </r>
    <r>
      <rPr>
        <sz val="10"/>
        <color indexed="8"/>
        <rFont val="宋体"/>
        <family val="3"/>
        <charset val="134"/>
      </rPr>
      <t>搭建费用</t>
    </r>
  </si>
  <si>
    <r>
      <rPr>
        <b/>
        <sz val="10"/>
        <color indexed="8"/>
        <rFont val="Arial"/>
        <family val="2"/>
      </rPr>
      <t>Registration</t>
    </r>
    <r>
      <rPr>
        <b/>
        <sz val="10"/>
        <color indexed="8"/>
        <rFont val="宋体"/>
        <family val="3"/>
        <charset val="134"/>
      </rPr>
      <t>注册：</t>
    </r>
  </si>
  <si>
    <r>
      <rPr>
        <sz val="10"/>
        <color indexed="8"/>
        <rFont val="Arial"/>
        <family val="2"/>
      </rPr>
      <t xml:space="preserve">Visa </t>
    </r>
    <r>
      <rPr>
        <sz val="10"/>
        <rFont val="宋体"/>
        <family val="3"/>
        <charset val="134"/>
      </rPr>
      <t>签证：</t>
    </r>
    <r>
      <rPr>
        <sz val="10"/>
        <color indexed="10"/>
        <rFont val="宋体"/>
        <family val="3"/>
        <charset val="134"/>
      </rPr>
      <t>商务签证</t>
    </r>
  </si>
  <si>
    <r>
      <rPr>
        <sz val="10"/>
        <color indexed="8"/>
        <rFont val="Arial"/>
        <family val="2"/>
      </rPr>
      <t>Insurances</t>
    </r>
    <r>
      <rPr>
        <sz val="10"/>
        <color indexed="8"/>
        <rFont val="宋体"/>
        <family val="3"/>
        <charset val="134"/>
      </rPr>
      <t>保险：</t>
    </r>
  </si>
  <si>
    <r>
      <rPr>
        <sz val="10"/>
        <color indexed="8"/>
        <rFont val="Arial"/>
        <family val="2"/>
      </rPr>
      <t>Registration</t>
    </r>
    <r>
      <rPr>
        <sz val="10"/>
        <color indexed="8"/>
        <rFont val="宋体"/>
        <family val="3"/>
        <charset val="134"/>
      </rPr>
      <t>注册费：</t>
    </r>
  </si>
  <si>
    <r>
      <rPr>
        <sz val="10"/>
        <color indexed="8"/>
        <rFont val="Arial"/>
        <family val="2"/>
      </rPr>
      <t xml:space="preserve">Others </t>
    </r>
    <r>
      <rPr>
        <sz val="10"/>
        <rFont val="宋体"/>
        <family val="3"/>
        <charset val="134"/>
      </rPr>
      <t>其他：</t>
    </r>
  </si>
  <si>
    <r>
      <rPr>
        <b/>
        <sz val="10"/>
        <color indexed="8"/>
        <rFont val="Arial"/>
        <family val="2"/>
      </rPr>
      <t xml:space="preserve">Agency Management Fee </t>
    </r>
    <r>
      <rPr>
        <b/>
        <sz val="10"/>
        <color indexed="8"/>
        <rFont val="宋体"/>
        <family val="3"/>
        <charset val="134"/>
      </rPr>
      <t>服务费：</t>
    </r>
  </si>
  <si>
    <r>
      <rPr>
        <sz val="10"/>
        <rFont val="Arial"/>
        <family val="2"/>
      </rPr>
      <t>Destinationation Escort</t>
    </r>
    <r>
      <rPr>
        <sz val="10"/>
        <rFont val="宋体"/>
        <family val="3"/>
        <charset val="134"/>
      </rPr>
      <t>地陪：</t>
    </r>
  </si>
  <si>
    <r>
      <rPr>
        <sz val="10"/>
        <rFont val="Arial"/>
        <family val="2"/>
      </rPr>
      <t xml:space="preserve">Accommondation </t>
    </r>
    <r>
      <rPr>
        <sz val="10"/>
        <rFont val="宋体"/>
        <family val="3"/>
        <charset val="134"/>
      </rPr>
      <t>住宿</t>
    </r>
  </si>
  <si>
    <r>
      <rPr>
        <sz val="10"/>
        <rFont val="Arial"/>
        <family val="2"/>
      </rPr>
      <t>Transportation</t>
    </r>
    <r>
      <rPr>
        <sz val="10"/>
        <rFont val="宋体"/>
        <family val="3"/>
        <charset val="134"/>
      </rPr>
      <t>交通</t>
    </r>
    <r>
      <rPr>
        <sz val="10"/>
        <rFont val="Arial"/>
        <family val="2"/>
      </rPr>
      <t xml:space="preserve"> </t>
    </r>
  </si>
  <si>
    <r>
      <rPr>
        <b/>
        <sz val="10"/>
        <color indexed="18"/>
        <rFont val="Arial"/>
        <family val="2"/>
      </rPr>
      <t>Service change (  %)</t>
    </r>
    <r>
      <rPr>
        <b/>
        <sz val="10"/>
        <color indexed="18"/>
        <rFont val="宋体"/>
        <family val="3"/>
        <charset val="134"/>
      </rPr>
      <t>服务费</t>
    </r>
    <r>
      <rPr>
        <sz val="10"/>
        <color indexed="18"/>
        <rFont val="宋体"/>
        <family val="3"/>
        <charset val="134"/>
      </rPr>
      <t>；</t>
    </r>
    <r>
      <rPr>
        <b/>
        <sz val="10"/>
        <color indexed="10"/>
        <rFont val="宋体"/>
        <family val="3"/>
        <charset val="134"/>
      </rPr>
      <t>（非酒店部分）</t>
    </r>
  </si>
  <si>
    <r>
      <rPr>
        <b/>
        <sz val="10"/>
        <color indexed="8"/>
        <rFont val="Arial"/>
        <family val="2"/>
      </rPr>
      <t xml:space="preserve">Subtotal for meetings </t>
    </r>
    <r>
      <rPr>
        <b/>
        <sz val="10"/>
        <color indexed="8"/>
        <rFont val="宋体"/>
        <family val="3"/>
        <charset val="134"/>
      </rPr>
      <t>小计：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含酒店部分服务费包括直付</t>
    </r>
  </si>
  <si>
    <r>
      <rPr>
        <b/>
        <sz val="10"/>
        <color indexed="8"/>
        <rFont val="Arial"/>
        <family val="2"/>
      </rPr>
      <t xml:space="preserve">Tax change (  %) </t>
    </r>
    <r>
      <rPr>
        <b/>
        <sz val="10"/>
        <color indexed="8"/>
        <rFont val="宋体"/>
        <family val="3"/>
        <charset val="134"/>
      </rPr>
      <t>增值税费；</t>
    </r>
  </si>
  <si>
    <r>
      <rPr>
        <b/>
        <sz val="10"/>
        <color indexed="8"/>
        <rFont val="Arial"/>
        <family val="2"/>
      </rPr>
      <t xml:space="preserve">Actual additionalexpenses </t>
    </r>
    <r>
      <rPr>
        <b/>
        <sz val="10"/>
        <color indexed="8"/>
        <rFont val="宋体"/>
        <family val="3"/>
        <charset val="134"/>
      </rPr>
      <t>实际增项费用</t>
    </r>
  </si>
  <si>
    <t>$#%</t>
  </si>
  <si>
    <t>（原报价中无此项）</t>
  </si>
  <si>
    <r>
      <rPr>
        <b/>
        <sz val="10"/>
        <color indexed="10"/>
        <rFont val="宋体"/>
        <family val="3"/>
        <charset val="134"/>
      </rPr>
      <t>桌花</t>
    </r>
    <r>
      <rPr>
        <b/>
        <sz val="10"/>
        <color indexed="10"/>
        <rFont val="Arial"/>
        <family val="2"/>
      </rPr>
      <t>/</t>
    </r>
    <r>
      <rPr>
        <b/>
        <sz val="10"/>
        <color indexed="10"/>
        <rFont val="宋体"/>
        <family val="3"/>
        <charset val="134"/>
      </rPr>
      <t>讲台花（原报价中无此项）</t>
    </r>
  </si>
  <si>
    <t>新增会场（原报价中无此项)需标明面积，参会人数，使用时间</t>
  </si>
  <si>
    <t>其他(预估参会专家单程高铁费用)</t>
  </si>
  <si>
    <t>酒店部分服务费</t>
  </si>
  <si>
    <t>-</t>
  </si>
  <si>
    <t>其他（预估参会专家单程机票费用）</t>
  </si>
  <si>
    <t>旅行社部分服务费</t>
  </si>
  <si>
    <r>
      <rPr>
        <b/>
        <sz val="10"/>
        <color indexed="8"/>
        <rFont val="Arial"/>
        <family val="2"/>
      </rPr>
      <t>Subtotal of actual additional expenses</t>
    </r>
    <r>
      <rPr>
        <b/>
        <sz val="10"/>
        <color indexed="8"/>
        <rFont val="宋体"/>
        <family val="3"/>
        <charset val="134"/>
      </rPr>
      <t>小计：</t>
    </r>
  </si>
  <si>
    <t>Summary</t>
  </si>
  <si>
    <t>ACT.ual</t>
  </si>
  <si>
    <r>
      <rPr>
        <b/>
        <sz val="10"/>
        <color indexed="8"/>
        <rFont val="Arial"/>
        <family val="2"/>
      </rPr>
      <t xml:space="preserve">Total in RMB
</t>
    </r>
    <r>
      <rPr>
        <b/>
        <sz val="10"/>
        <color indexed="8"/>
        <rFont val="宋体"/>
        <family val="3"/>
        <charset val="134"/>
      </rPr>
      <t>预计总额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</si>
  <si>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预计人均日消费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</si>
  <si>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Total in RMB 
</t>
    </r>
    <r>
      <rPr>
        <b/>
        <sz val="10"/>
        <color indexed="8"/>
        <rFont val="宋体"/>
        <family val="3"/>
        <charset val="134"/>
      </rPr>
      <t>实际总额</t>
    </r>
  </si>
  <si>
    <r>
      <rPr>
        <b/>
        <sz val="10"/>
        <color indexed="8"/>
        <rFont val="Arial"/>
        <family val="2"/>
      </rPr>
      <t xml:space="preserve">Average cost per person and per day
</t>
    </r>
    <r>
      <rPr>
        <b/>
        <sz val="10"/>
        <color indexed="8"/>
        <rFont val="宋体"/>
        <family val="3"/>
        <charset val="134"/>
      </rPr>
      <t>实际人均日消费</t>
    </r>
    <r>
      <rPr>
        <b/>
        <sz val="10"/>
        <color indexed="8"/>
        <rFont val="Arial"/>
        <family val="2"/>
      </rPr>
      <t xml:space="preserve"> </t>
    </r>
  </si>
  <si>
    <t>Uni(SAV)RMB</t>
  </si>
  <si>
    <r>
      <rPr>
        <b/>
        <sz val="10"/>
        <rFont val="Arial"/>
        <family val="2"/>
      </rPr>
      <t xml:space="preserve">1 Accommodation </t>
    </r>
    <r>
      <rPr>
        <b/>
        <sz val="10"/>
        <rFont val="宋体"/>
        <family val="3"/>
        <charset val="134"/>
      </rPr>
      <t>住宿：</t>
    </r>
  </si>
  <si>
    <r>
      <rPr>
        <b/>
        <sz val="10"/>
        <rFont val="Arial"/>
        <family val="2"/>
      </rPr>
      <t xml:space="preserve">2 Catering </t>
    </r>
    <r>
      <rPr>
        <b/>
        <sz val="10"/>
        <rFont val="宋体"/>
        <family val="3"/>
        <charset val="134"/>
      </rPr>
      <t>餐：酒店内</t>
    </r>
  </si>
  <si>
    <r>
      <rPr>
        <b/>
        <sz val="10"/>
        <rFont val="Arial"/>
        <family val="2"/>
      </rPr>
      <t>3 Meeting room</t>
    </r>
    <r>
      <rPr>
        <b/>
        <sz val="10"/>
        <rFont val="宋体"/>
        <family val="3"/>
        <charset val="134"/>
      </rPr>
      <t>：酒店内</t>
    </r>
  </si>
  <si>
    <r>
      <rPr>
        <b/>
        <sz val="10"/>
        <rFont val="Arial"/>
        <family val="2"/>
      </rPr>
      <t>4 Transport --Non Air</t>
    </r>
    <r>
      <rPr>
        <b/>
        <sz val="10"/>
        <rFont val="宋体"/>
        <family val="3"/>
        <charset val="134"/>
      </rPr>
      <t>其他交通工具：</t>
    </r>
  </si>
  <si>
    <r>
      <rPr>
        <b/>
        <sz val="10"/>
        <rFont val="Arial"/>
        <family val="2"/>
      </rPr>
      <t xml:space="preserve">5 Catering </t>
    </r>
    <r>
      <rPr>
        <b/>
        <sz val="10"/>
        <rFont val="宋体"/>
        <family val="3"/>
        <charset val="134"/>
      </rPr>
      <t>餐：非酒店内</t>
    </r>
  </si>
  <si>
    <r>
      <rPr>
        <b/>
        <sz val="10"/>
        <rFont val="Arial"/>
        <family val="2"/>
      </rPr>
      <t xml:space="preserve">6 Meetings facilities </t>
    </r>
    <r>
      <rPr>
        <b/>
        <sz val="10"/>
        <rFont val="宋体"/>
        <family val="3"/>
        <charset val="134"/>
      </rPr>
      <t>会议设施：</t>
    </r>
  </si>
  <si>
    <r>
      <rPr>
        <b/>
        <sz val="10"/>
        <rFont val="Arial"/>
        <family val="2"/>
      </rPr>
      <t>7 Registration</t>
    </r>
    <r>
      <rPr>
        <b/>
        <sz val="10"/>
        <rFont val="宋体"/>
        <family val="3"/>
        <charset val="134"/>
      </rPr>
      <t>注册：</t>
    </r>
  </si>
  <si>
    <r>
      <rPr>
        <b/>
        <sz val="10"/>
        <rFont val="Arial"/>
        <family val="2"/>
      </rPr>
      <t>8 Agency Management Fee</t>
    </r>
    <r>
      <rPr>
        <b/>
        <sz val="10"/>
        <rFont val="宋体"/>
        <family val="3"/>
        <charset val="134"/>
      </rPr>
      <t>服务费：</t>
    </r>
  </si>
  <si>
    <r>
      <rPr>
        <b/>
        <sz val="10"/>
        <rFont val="Arial"/>
        <family val="2"/>
      </rPr>
      <t xml:space="preserve">10 Tax VAT </t>
    </r>
    <r>
      <rPr>
        <b/>
        <sz val="10"/>
        <rFont val="宋体"/>
        <family val="3"/>
        <charset val="134"/>
      </rPr>
      <t>增值税税金</t>
    </r>
  </si>
  <si>
    <r>
      <rPr>
        <b/>
        <sz val="10"/>
        <rFont val="Arial"/>
        <family val="2"/>
      </rPr>
      <t>9 Actual additionalexpenses</t>
    </r>
    <r>
      <rPr>
        <b/>
        <sz val="10"/>
        <rFont val="宋体"/>
        <family val="3"/>
        <charset val="134"/>
      </rPr>
      <t>实际增项费用</t>
    </r>
  </si>
  <si>
    <r>
      <rPr>
        <b/>
        <sz val="10"/>
        <rFont val="Arial"/>
        <family val="2"/>
      </rPr>
      <t xml:space="preserve">10 total </t>
    </r>
    <r>
      <rPr>
        <b/>
        <sz val="10"/>
        <rFont val="宋体"/>
        <family val="3"/>
        <charset val="134"/>
      </rPr>
      <t>总计</t>
    </r>
  </si>
  <si>
    <r>
      <rPr>
        <b/>
        <sz val="9"/>
        <color rgb="FF000080"/>
        <rFont val="宋体"/>
        <family val="2"/>
        <charset val="134"/>
      </rPr>
      <t xml:space="preserve">商务7座用车 </t>
    </r>
    <r>
      <rPr>
        <b/>
        <sz val="9"/>
        <color indexed="18"/>
        <rFont val="Arial"/>
        <family val="2"/>
      </rPr>
      <t>GL8</t>
    </r>
    <phoneticPr fontId="4" type="noConversion"/>
  </si>
  <si>
    <r>
      <rPr>
        <sz val="10"/>
        <color rgb="FF000000"/>
        <rFont val="SimSun"/>
        <charset val="134"/>
      </rPr>
      <t>接机牌</t>
    </r>
    <r>
      <rPr>
        <sz val="10"/>
        <color rgb="FF000000"/>
        <rFont val="Arial"/>
        <family val="2"/>
      </rPr>
      <t>-KT</t>
    </r>
    <r>
      <rPr>
        <sz val="10"/>
        <color rgb="FF000000"/>
        <rFont val="宋体"/>
        <family val="2"/>
        <charset val="134"/>
      </rPr>
      <t>板40</t>
    </r>
    <r>
      <rPr>
        <sz val="10"/>
        <color rgb="FF000000"/>
        <rFont val="Arial"/>
        <family val="2"/>
      </rPr>
      <t>*60cm</t>
    </r>
    <phoneticPr fontId="4" type="noConversion"/>
  </si>
  <si>
    <r>
      <t xml:space="preserve">Deadline for Option/ticketing
</t>
    </r>
    <r>
      <rPr>
        <sz val="10"/>
        <color indexed="8"/>
        <rFont val="宋体"/>
        <family val="3"/>
        <charset val="134"/>
      </rPr>
      <t>最晚预订时间</t>
    </r>
    <phoneticPr fontId="4" type="noConversion"/>
  </si>
  <si>
    <t>REMARKS</t>
    <phoneticPr fontId="4" type="noConversion"/>
  </si>
  <si>
    <t>停车费、过路费</t>
    <phoneticPr fontId="4" type="noConversion"/>
  </si>
  <si>
    <t>预估</t>
    <phoneticPr fontId="4" type="noConversion"/>
  </si>
  <si>
    <t>每人每天2瓶预估</t>
    <phoneticPr fontId="4" type="noConversion"/>
  </si>
  <si>
    <t>王凤雨 15210370021</t>
    <phoneticPr fontId="4" type="noConversion"/>
  </si>
  <si>
    <t>关越15652282898</t>
    <phoneticPr fontId="4" type="noConversion"/>
  </si>
  <si>
    <t>wangfengyu@cct.cn</t>
    <phoneticPr fontId="4" type="noConversion"/>
  </si>
  <si>
    <r>
      <t xml:space="preserve">Quotation / Bill Settlement 
</t>
    </r>
    <r>
      <rPr>
        <b/>
        <sz val="16"/>
        <rFont val="宋体"/>
        <family val="3"/>
        <charset val="134"/>
      </rPr>
      <t>报价及结算单</t>
    </r>
    <phoneticPr fontId="4" type="noConversion"/>
  </si>
  <si>
    <t>小瓶依云水、巴黎水</t>
    <phoneticPr fontId="4" type="noConversion"/>
  </si>
  <si>
    <t>单趟；不含停车费和路桥费</t>
    <phoneticPr fontId="4" type="noConversion"/>
  </si>
  <si>
    <t>车型</t>
  </si>
  <si>
    <t>车号</t>
  </si>
  <si>
    <t>行程</t>
  </si>
  <si>
    <t>基本价格</t>
  </si>
  <si>
    <t>停车费</t>
  </si>
  <si>
    <t>过路费</t>
  </si>
  <si>
    <t>超公里数</t>
  </si>
  <si>
    <t>单价</t>
  </si>
  <si>
    <t>超公里费</t>
  </si>
  <si>
    <t>超小时</t>
  </si>
  <si>
    <t>超小时费</t>
  </si>
  <si>
    <t>食宿</t>
  </si>
  <si>
    <t>小计</t>
  </si>
  <si>
    <t>司机食宿费</t>
    <phoneticPr fontId="4" type="noConversion"/>
  </si>
  <si>
    <t>2024.02.16</t>
    <phoneticPr fontId="4" type="noConversion"/>
  </si>
  <si>
    <t>2024.02.22</t>
    <phoneticPr fontId="4" type="noConversion"/>
  </si>
  <si>
    <t>2.16-22上海南通嘉兴用车安排</t>
    <phoneticPr fontId="4" type="noConversion"/>
  </si>
  <si>
    <t>上海/南通/嘉兴</t>
    <phoneticPr fontId="4" type="noConversion"/>
  </si>
  <si>
    <t>2025/2/16-22</t>
    <phoneticPr fontId="4" type="noConversion"/>
  </si>
  <si>
    <t>GL8</t>
  </si>
  <si>
    <t>沪DTX339</t>
  </si>
  <si>
    <t>15:30-21:10中茵皇冠—苏州市工业园区管委会—网师园—中茵皇冠—苏州国际金融中心1号—中茵皇冠</t>
  </si>
  <si>
    <t>沪DNM566</t>
  </si>
  <si>
    <t>10:20--18:50浦东国际机场T2（举牌）—中茵皇冠—苏州吴中区纬二路—吴中区中茵皇冠—溪秀饭店—中茵皇冠</t>
  </si>
  <si>
    <t>9:15-22:25苏州中茵皇冠—太仓人民北路与威武路交叉口—太仓高新技术产业开发区管委会—嘉兴万豪酒店—东栅街道辰溪里8幢—嘉兴万豪酒店</t>
  </si>
  <si>
    <t>9:15-14:22嘉兴万豪酒店—嘉科智造科兴产业园—苏虹路17号—虹桥T2—杨浦区长阳路1318弄66号</t>
  </si>
  <si>
    <t>9:15-22:25苏州中茵皇冠—太仓人民北路与威武路交叉口—太仓高新技术产业开发区管委会—嘉兴万豪酒店</t>
  </si>
  <si>
    <t>9:15-14:15东栅街道辰溪里8幢—嘉兴万豪酒店—嘉科智造科兴产业园—苏虹路17号—外滩威斯丁-威斯丁—虹桥T1</t>
  </si>
  <si>
    <t>早9:00威斯汀酒店举牌接:Mark Olsen--虹桥T1航Cx349 13:35起飞 联系人：关小姐 15652282898</t>
  </si>
  <si>
    <t>巴黎水、依云水、举人名牌</t>
    <phoneticPr fontId="4" type="noConversion"/>
  </si>
  <si>
    <t>10:00-15:40长阳路1318弄66号接吴博士—虹桥T2—南通万豪</t>
    <phoneticPr fontId="4" type="noConversion"/>
  </si>
  <si>
    <t>15:30-21:10中茵皇冠—苏州市工业园区管委会—网师园—中茵皇冠—苏州国际金融中心1号—中茵皇冠</t>
    <phoneticPr fontId="4" type="noConversion"/>
  </si>
  <si>
    <t>8:30-18:50南通万豪—苏州吴中区纬二路—吴中区中茵皇冠—溪秀饭店—中茵皇冠</t>
    <phoneticPr fontId="53" type="noConversion"/>
  </si>
  <si>
    <t>康辉集团北京国际会议展览有限公司 用车明细</t>
    <phoneticPr fontId="4" type="noConversion"/>
  </si>
  <si>
    <t>水+手举牌</t>
    <phoneticPr fontId="4" type="noConversion"/>
  </si>
  <si>
    <t>2月16日 包车</t>
    <phoneticPr fontId="4" type="noConversion"/>
  </si>
  <si>
    <t>上海虹桥接机后全天包车至南通</t>
    <phoneticPr fontId="4" type="noConversion"/>
  </si>
  <si>
    <t>全天8小时100公里；超时80元/小时，超10元/公里，不含停车费和路桥费</t>
    <phoneticPr fontId="4" type="noConversion"/>
  </si>
  <si>
    <t>2月17日 包车</t>
  </si>
  <si>
    <t>2月18日 包车</t>
  </si>
  <si>
    <t>2月21日 包车</t>
  </si>
  <si>
    <t>2月22日 包车</t>
  </si>
  <si>
    <t>2月23日 包车</t>
  </si>
  <si>
    <t>2月24日 包车</t>
  </si>
  <si>
    <t>上海虹桥单趟送机</t>
    <phoneticPr fontId="4" type="noConversion"/>
  </si>
  <si>
    <t>南通-苏州 全天包车</t>
    <phoneticPr fontId="4" type="noConversion"/>
  </si>
  <si>
    <t>苏州 全天包车</t>
    <phoneticPr fontId="4" type="noConversion"/>
  </si>
  <si>
    <t>上海浦东接机后全天包车至苏州</t>
    <phoneticPr fontId="4" type="noConversion"/>
  </si>
  <si>
    <t>苏州-南通 全天包车</t>
    <phoneticPr fontId="4" type="noConversion"/>
  </si>
  <si>
    <t>嘉兴包车-虹桥送机</t>
    <phoneticPr fontId="4" type="noConversion"/>
  </si>
  <si>
    <t>苏州-嘉兴 全天包车</t>
    <phoneticPr fontId="4" type="noConversion"/>
  </si>
  <si>
    <t>2位司机共住宿5晚</t>
    <phoneticPr fontId="4" type="noConversion"/>
  </si>
  <si>
    <t>详见《用车明细表》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</si>
</sst>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_ _€_-;\-* #,##0.00_ _€_-;_-* &quot;-&quot;??_ _€_-;_-@_-"/>
    <numFmt numFmtId="178" formatCode="0.00_);[Red]\(0.00\)"/>
    <numFmt numFmtId="179" formatCode="m&quot;月&quot;d&quot;日&quot;;@"/>
    <numFmt numFmtId="180" formatCode="0.00_ "/>
    <numFmt numFmtId="181" formatCode="_ &quot;¥&quot;* #,##0_ ;_ &quot;¥&quot;* \-#,##0_ ;_ &quot;¥&quot;* &quot;-&quot;??_ ;_ @_ "/>
  </numFmts>
  <fonts count="60">
    <font>
      <sz val="10"/>
      <color theme="1"/>
      <name val="Verdana"/>
      <charset val="134"/>
    </font>
    <font>
      <sz val="10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9"/>
      <name val="Verdana"/>
      <family val="2"/>
    </font>
    <font>
      <b/>
      <sz val="16"/>
      <name val="Arial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Arial"/>
      <family val="2"/>
    </font>
    <font>
      <u/>
      <sz val="10"/>
      <color indexed="12"/>
      <name val="Verdana"/>
      <family val="2"/>
    </font>
    <font>
      <b/>
      <sz val="10"/>
      <color indexed="10"/>
      <name val="Arial"/>
      <family val="2"/>
    </font>
    <font>
      <b/>
      <sz val="12"/>
      <color theme="0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name val="Trebuchet MS"/>
      <family val="2"/>
    </font>
    <font>
      <b/>
      <sz val="10"/>
      <color indexed="18"/>
      <name val="Arial"/>
      <family val="2"/>
    </font>
    <font>
      <b/>
      <sz val="10"/>
      <color indexed="18"/>
      <name val="宋体"/>
      <family val="3"/>
      <charset val="134"/>
    </font>
    <font>
      <sz val="10"/>
      <color indexed="18"/>
      <name val="宋体"/>
      <family val="3"/>
      <charset val="134"/>
    </font>
    <font>
      <b/>
      <sz val="12"/>
      <color theme="0"/>
      <name val="Arial"/>
      <family val="2"/>
    </font>
    <font>
      <b/>
      <sz val="12"/>
      <color indexed="9"/>
      <name val="宋体"/>
      <family val="3"/>
      <charset val="134"/>
    </font>
    <font>
      <b/>
      <sz val="12"/>
      <color indexed="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rgb="FFFF0000"/>
      <name val="宋体"/>
      <family val="3"/>
      <charset val="134"/>
    </font>
    <font>
      <b/>
      <sz val="9"/>
      <color indexed="18"/>
      <name val="Arial"/>
      <family val="2"/>
    </font>
    <font>
      <b/>
      <sz val="9"/>
      <color indexed="18"/>
      <name val="宋体"/>
      <family val="3"/>
      <charset val="134"/>
    </font>
    <font>
      <sz val="10"/>
      <color rgb="FF000000"/>
      <name val="SimSun"/>
      <charset val="134"/>
    </font>
    <font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2060"/>
      <name val="宋体"/>
      <family val="3"/>
      <charset val="134"/>
    </font>
    <font>
      <b/>
      <sz val="10"/>
      <color rgb="FFFF0000"/>
      <name val="Arial"/>
      <family val="2"/>
    </font>
    <font>
      <b/>
      <sz val="12"/>
      <color indexed="10"/>
      <name val="宋体"/>
      <family val="3"/>
      <charset val="134"/>
    </font>
    <font>
      <b/>
      <sz val="9"/>
      <color rgb="FF000080"/>
      <name val="宋体"/>
      <family val="2"/>
      <charset val="134"/>
    </font>
    <font>
      <b/>
      <sz val="9"/>
      <color indexed="18"/>
      <name val="Arial"/>
      <family val="2"/>
      <charset val="134"/>
    </font>
    <font>
      <sz val="10"/>
      <color rgb="FF000000"/>
      <name val="宋体"/>
      <family val="2"/>
      <charset val="134"/>
    </font>
    <font>
      <sz val="1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theme="1"/>
      <name val="等线"/>
      <family val="3"/>
      <charset val="134"/>
      <scheme val="minor"/>
    </font>
    <font>
      <u/>
      <sz val="10"/>
      <color theme="10"/>
      <name val="Verdana"/>
      <family val="2"/>
    </font>
    <font>
      <sz val="12"/>
      <color theme="1"/>
      <name val="等线"/>
      <family val="2"/>
      <scheme val="minor"/>
    </font>
    <font>
      <sz val="10"/>
      <color theme="1"/>
      <name val="Verdana"/>
      <family val="2"/>
    </font>
    <font>
      <b/>
      <sz val="1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177" fontId="2" fillId="0" borderId="0" applyFont="0" applyFill="0" applyBorder="0" applyAlignment="0" applyProtection="0"/>
    <xf numFmtId="0" fontId="48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/>
    <xf numFmtId="0" fontId="51" fillId="0" borderId="0">
      <alignment vertical="center"/>
    </xf>
    <xf numFmtId="0" fontId="48" fillId="0" borderId="0">
      <alignment vertical="center"/>
    </xf>
  </cellStyleXfs>
  <cellXfs count="171">
    <xf numFmtId="0" fontId="0" fillId="0" borderId="0" xfId="0">
      <alignment vertical="center"/>
    </xf>
    <xf numFmtId="0" fontId="3" fillId="2" borderId="0" xfId="1" applyFill="1" applyAlignment="1">
      <alignment vertical="center"/>
    </xf>
    <xf numFmtId="0" fontId="3" fillId="0" borderId="0" xfId="1" applyAlignment="1">
      <alignment vertical="center"/>
    </xf>
    <xf numFmtId="0" fontId="7" fillId="0" borderId="0" xfId="2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5" fillId="5" borderId="1" xfId="2" applyFont="1" applyFill="1" applyBorder="1" applyAlignment="1" applyProtection="1">
      <alignment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3" fillId="0" borderId="0" xfId="1" applyAlignment="1" applyProtection="1">
      <alignment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7" fillId="4" borderId="1" xfId="2" applyFont="1" applyFill="1" applyBorder="1" applyAlignment="1" applyProtection="1">
      <alignment horizontal="center" vertical="center"/>
      <protection locked="0"/>
    </xf>
    <xf numFmtId="176" fontId="17" fillId="0" borderId="1" xfId="2" applyNumberFormat="1" applyFont="1" applyBorder="1" applyAlignment="1">
      <alignment vertical="center"/>
    </xf>
    <xf numFmtId="0" fontId="7" fillId="7" borderId="1" xfId="2" applyFont="1" applyFill="1" applyBorder="1" applyAlignment="1" applyProtection="1">
      <alignment horizontal="center" vertical="center"/>
      <protection locked="0"/>
    </xf>
    <xf numFmtId="177" fontId="7" fillId="7" borderId="1" xfId="4" applyFont="1" applyFill="1" applyBorder="1" applyAlignment="1" applyProtection="1">
      <alignment vertical="center"/>
      <protection locked="0"/>
    </xf>
    <xf numFmtId="176" fontId="17" fillId="7" borderId="1" xfId="2" applyNumberFormat="1" applyFont="1" applyFill="1" applyBorder="1" applyAlignment="1">
      <alignment vertical="center"/>
    </xf>
    <xf numFmtId="43" fontId="7" fillId="8" borderId="1" xfId="2" applyNumberFormat="1" applyFont="1" applyFill="1" applyBorder="1" applyAlignment="1">
      <alignment vertical="center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0" xfId="1" applyFont="1" applyAlignment="1">
      <alignment vertical="center"/>
    </xf>
    <xf numFmtId="9" fontId="12" fillId="0" borderId="1" xfId="2" applyNumberFormat="1" applyFont="1" applyBorder="1" applyAlignment="1" applyProtection="1">
      <alignment horizontal="left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 wrapText="1"/>
      <protection locked="0"/>
    </xf>
    <xf numFmtId="0" fontId="12" fillId="7" borderId="1" xfId="2" applyFont="1" applyFill="1" applyBorder="1" applyAlignment="1" applyProtection="1">
      <alignment horizontal="center" vertical="center"/>
      <protection locked="0"/>
    </xf>
    <xf numFmtId="176" fontId="17" fillId="10" borderId="1" xfId="2" applyNumberFormat="1" applyFont="1" applyFill="1" applyBorder="1" applyAlignment="1">
      <alignment vertical="center"/>
    </xf>
    <xf numFmtId="0" fontId="20" fillId="3" borderId="1" xfId="2" applyFont="1" applyFill="1" applyBorder="1" applyAlignment="1" applyProtection="1">
      <alignment horizontal="center" vertical="center" wrapText="1"/>
      <protection locked="0"/>
    </xf>
    <xf numFmtId="0" fontId="9" fillId="3" borderId="1" xfId="2" applyFont="1" applyFill="1" applyBorder="1" applyAlignment="1" applyProtection="1">
      <alignment vertical="center" wrapText="1"/>
      <protection locked="0"/>
    </xf>
    <xf numFmtId="0" fontId="7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horizontal="center" vertical="center" wrapText="1"/>
      <protection locked="0"/>
    </xf>
    <xf numFmtId="0" fontId="20" fillId="4" borderId="1" xfId="2" applyFont="1" applyFill="1" applyBorder="1" applyAlignment="1" applyProtection="1">
      <alignment vertical="center"/>
      <protection locked="0"/>
    </xf>
    <xf numFmtId="0" fontId="20" fillId="4" borderId="1" xfId="1" applyFont="1" applyFill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 wrapText="1"/>
      <protection locked="0"/>
    </xf>
    <xf numFmtId="0" fontId="12" fillId="4" borderId="1" xfId="2" applyFont="1" applyFill="1" applyBorder="1" applyAlignment="1" applyProtection="1">
      <alignment vertical="center" wrapText="1"/>
      <protection locked="0"/>
    </xf>
    <xf numFmtId="0" fontId="7" fillId="4" borderId="1" xfId="1" applyFont="1" applyFill="1" applyBorder="1" applyAlignment="1" applyProtection="1">
      <alignment vertical="center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 wrapText="1"/>
      <protection locked="0"/>
    </xf>
    <xf numFmtId="0" fontId="29" fillId="0" borderId="1" xfId="2" applyFont="1" applyBorder="1" applyAlignment="1" applyProtection="1">
      <alignment horizontal="center" vertical="center"/>
      <protection locked="0"/>
    </xf>
    <xf numFmtId="43" fontId="7" fillId="0" borderId="1" xfId="2" applyNumberFormat="1" applyFont="1" applyBorder="1" applyAlignment="1">
      <alignment vertical="center"/>
    </xf>
    <xf numFmtId="43" fontId="7" fillId="7" borderId="1" xfId="2" applyNumberFormat="1" applyFont="1" applyFill="1" applyBorder="1" applyAlignment="1">
      <alignment vertical="center"/>
    </xf>
    <xf numFmtId="0" fontId="14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176" fontId="17" fillId="8" borderId="1" xfId="2" applyNumberFormat="1" applyFont="1" applyFill="1" applyBorder="1" applyAlignment="1">
      <alignment vertical="center"/>
    </xf>
    <xf numFmtId="0" fontId="12" fillId="0" borderId="1" xfId="2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vertical="center"/>
      <protection locked="0"/>
    </xf>
    <xf numFmtId="0" fontId="12" fillId="4" borderId="1" xfId="2" applyFont="1" applyFill="1" applyBorder="1" applyAlignment="1" applyProtection="1">
      <alignment vertical="center"/>
      <protection locked="0"/>
    </xf>
    <xf numFmtId="177" fontId="7" fillId="4" borderId="1" xfId="4" applyFont="1" applyFill="1" applyBorder="1" applyAlignment="1" applyProtection="1">
      <alignment vertical="center"/>
      <protection locked="0"/>
    </xf>
    <xf numFmtId="0" fontId="9" fillId="4" borderId="1" xfId="2" applyFont="1" applyFill="1" applyBorder="1" applyAlignment="1" applyProtection="1">
      <alignment vertical="center" wrapText="1"/>
      <protection locked="0"/>
    </xf>
    <xf numFmtId="43" fontId="7" fillId="0" borderId="1" xfId="2" applyNumberFormat="1" applyFont="1" applyBorder="1"/>
    <xf numFmtId="43" fontId="7" fillId="10" borderId="1" xfId="2" applyNumberFormat="1" applyFont="1" applyFill="1" applyBorder="1" applyAlignment="1">
      <alignment vertical="center"/>
    </xf>
    <xf numFmtId="0" fontId="1" fillId="4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left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 wrapText="1"/>
      <protection locked="0"/>
    </xf>
    <xf numFmtId="0" fontId="12" fillId="3" borderId="1" xfId="2" applyFont="1" applyFill="1" applyBorder="1" applyAlignment="1" applyProtection="1">
      <alignment horizontal="center" vertical="center"/>
      <protection locked="0"/>
    </xf>
    <xf numFmtId="43" fontId="7" fillId="3" borderId="1" xfId="2" applyNumberFormat="1" applyFont="1" applyFill="1" applyBorder="1" applyAlignment="1" applyProtection="1">
      <alignment vertical="center"/>
      <protection locked="0"/>
    </xf>
    <xf numFmtId="43" fontId="7" fillId="7" borderId="1" xfId="2" applyNumberFormat="1" applyFont="1" applyFill="1" applyBorder="1" applyAlignment="1" applyProtection="1">
      <alignment vertical="center"/>
      <protection locked="0"/>
    </xf>
    <xf numFmtId="178" fontId="7" fillId="3" borderId="1" xfId="2" applyNumberFormat="1" applyFont="1" applyFill="1" applyBorder="1" applyAlignment="1" applyProtection="1">
      <alignment horizontal="center" vertical="center"/>
      <protection locked="0"/>
    </xf>
    <xf numFmtId="4" fontId="7" fillId="3" borderId="1" xfId="2" applyNumberFormat="1" applyFont="1" applyFill="1" applyBorder="1" applyAlignment="1" applyProtection="1">
      <alignment vertical="center"/>
      <protection locked="0"/>
    </xf>
    <xf numFmtId="9" fontId="12" fillId="3" borderId="1" xfId="2" applyNumberFormat="1" applyFont="1" applyFill="1" applyBorder="1" applyAlignment="1" applyProtection="1">
      <alignment horizontal="left" vertical="center" wrapText="1"/>
      <protection locked="0"/>
    </xf>
    <xf numFmtId="176" fontId="17" fillId="10" borderId="1" xfId="2" applyNumberFormat="1" applyFont="1" applyFill="1" applyBorder="1" applyAlignment="1" applyProtection="1">
      <alignment vertical="center"/>
      <protection locked="0"/>
    </xf>
    <xf numFmtId="9" fontId="12" fillId="4" borderId="1" xfId="2" applyNumberFormat="1" applyFont="1" applyFill="1" applyBorder="1" applyAlignment="1" applyProtection="1">
      <alignment horizontal="left" vertical="center" wrapText="1"/>
      <protection locked="0"/>
    </xf>
    <xf numFmtId="43" fontId="7" fillId="4" borderId="1" xfId="2" applyNumberFormat="1" applyFont="1" applyFill="1" applyBorder="1" applyAlignment="1" applyProtection="1">
      <alignment vertical="center"/>
      <protection locked="0"/>
    </xf>
    <xf numFmtId="176" fontId="7" fillId="4" borderId="1" xfId="2" applyNumberFormat="1" applyFont="1" applyFill="1" applyBorder="1" applyAlignment="1" applyProtection="1">
      <alignment vertical="center"/>
      <protection locked="0"/>
    </xf>
    <xf numFmtId="178" fontId="17" fillId="3" borderId="1" xfId="2" applyNumberFormat="1" applyFont="1" applyFill="1" applyBorder="1" applyAlignment="1" applyProtection="1">
      <alignment horizontal="center" vertical="center"/>
      <protection locked="0"/>
    </xf>
    <xf numFmtId="176" fontId="17" fillId="3" borderId="1" xfId="2" applyNumberFormat="1" applyFont="1" applyFill="1" applyBorder="1" applyAlignment="1" applyProtection="1">
      <alignment vertical="center"/>
      <protection locked="0"/>
    </xf>
    <xf numFmtId="0" fontId="42" fillId="0" borderId="0" xfId="1" applyFont="1" applyAlignment="1">
      <alignment vertical="center"/>
    </xf>
    <xf numFmtId="0" fontId="46" fillId="0" borderId="1" xfId="1" applyFont="1" applyBorder="1" applyAlignment="1" applyProtection="1">
      <alignment vertical="center"/>
      <protection locked="0"/>
    </xf>
    <xf numFmtId="0" fontId="46" fillId="0" borderId="1" xfId="1" applyFont="1" applyBorder="1" applyAlignment="1" applyProtection="1">
      <alignment vertical="center" wrapText="1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7" fillId="0" borderId="1" xfId="2" applyFont="1" applyBorder="1" applyAlignment="1" applyProtection="1">
      <alignment vertical="center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0" fontId="3" fillId="0" borderId="1" xfId="1" applyBorder="1" applyAlignment="1">
      <alignment vertical="center"/>
    </xf>
    <xf numFmtId="0" fontId="8" fillId="0" borderId="1" xfId="1" applyFont="1" applyBorder="1" applyAlignment="1" applyProtection="1">
      <alignment vertical="center"/>
      <protection locked="0"/>
    </xf>
    <xf numFmtId="0" fontId="9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center" vertical="center"/>
      <protection locked="0"/>
    </xf>
    <xf numFmtId="0" fontId="12" fillId="9" borderId="1" xfId="2" applyFont="1" applyFill="1" applyBorder="1" applyAlignment="1" applyProtection="1">
      <alignment vertical="center"/>
      <protection locked="0"/>
    </xf>
    <xf numFmtId="0" fontId="32" fillId="9" borderId="1" xfId="2" applyFont="1" applyFill="1" applyBorder="1" applyAlignment="1" applyProtection="1">
      <alignment horizontal="left" vertical="center"/>
      <protection locked="0"/>
    </xf>
    <xf numFmtId="0" fontId="43" fillId="9" borderId="1" xfId="2" applyFont="1" applyFill="1" applyBorder="1" applyAlignment="1" applyProtection="1">
      <alignment horizontal="left" vertical="center" wrapText="1"/>
      <protection locked="0"/>
    </xf>
    <xf numFmtId="0" fontId="13" fillId="9" borderId="1" xfId="2" applyFont="1" applyFill="1" applyBorder="1" applyAlignment="1" applyProtection="1">
      <alignment vertical="center"/>
      <protection locked="0"/>
    </xf>
    <xf numFmtId="0" fontId="45" fillId="9" borderId="1" xfId="2" applyFont="1" applyFill="1" applyBorder="1" applyAlignment="1" applyProtection="1">
      <alignment vertical="center"/>
      <protection locked="0"/>
    </xf>
    <xf numFmtId="0" fontId="9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20" fillId="4" borderId="1" xfId="1" applyFont="1" applyFill="1" applyBorder="1" applyAlignment="1">
      <alignment horizontal="center" vertical="center"/>
    </xf>
    <xf numFmtId="58" fontId="36" fillId="0" borderId="1" xfId="2" applyNumberFormat="1" applyFont="1" applyBorder="1" applyAlignment="1" applyProtection="1">
      <alignment horizontal="left" vertical="center" wrapText="1"/>
      <protection locked="0"/>
    </xf>
    <xf numFmtId="0" fontId="55" fillId="0" borderId="0" xfId="0" applyFont="1">
      <alignment vertical="center"/>
    </xf>
    <xf numFmtId="0" fontId="59" fillId="0" borderId="0" xfId="0" applyFont="1">
      <alignment vertical="center"/>
    </xf>
    <xf numFmtId="0" fontId="55" fillId="0" borderId="0" xfId="0" applyFont="1" applyAlignment="1">
      <alignment horizontal="center" vertical="center"/>
    </xf>
    <xf numFmtId="179" fontId="54" fillId="0" borderId="1" xfId="7" applyNumberFormat="1" applyFont="1" applyBorder="1" applyAlignment="1">
      <alignment horizontal="center" vertical="center"/>
    </xf>
    <xf numFmtId="0" fontId="54" fillId="0" borderId="1" xfId="7" applyFont="1" applyBorder="1" applyAlignment="1">
      <alignment horizontal="center" vertical="center"/>
    </xf>
    <xf numFmtId="178" fontId="54" fillId="0" borderId="1" xfId="7" applyNumberFormat="1" applyFont="1" applyBorder="1" applyAlignment="1">
      <alignment horizontal="center" vertical="center"/>
    </xf>
    <xf numFmtId="178" fontId="54" fillId="0" borderId="1" xfId="7" applyNumberFormat="1" applyFont="1" applyBorder="1" applyAlignment="1">
      <alignment horizontal="center" vertical="center" wrapText="1"/>
    </xf>
    <xf numFmtId="58" fontId="54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10" fontId="56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horizontal="left" vertical="center" wrapText="1"/>
    </xf>
    <xf numFmtId="0" fontId="54" fillId="0" borderId="1" xfId="0" applyFont="1" applyBorder="1" applyAlignment="1">
      <alignment vertical="center" wrapText="1"/>
    </xf>
    <xf numFmtId="180" fontId="55" fillId="0" borderId="1" xfId="7" applyNumberFormat="1" applyFont="1" applyBorder="1" applyAlignment="1">
      <alignment horizontal="center" vertical="center"/>
    </xf>
    <xf numFmtId="0" fontId="54" fillId="0" borderId="1" xfId="7" applyFont="1" applyBorder="1" applyAlignment="1">
      <alignment horizontal="center" vertical="center" wrapText="1"/>
    </xf>
    <xf numFmtId="58" fontId="54" fillId="0" borderId="1" xfId="7" applyNumberFormat="1" applyFont="1" applyBorder="1" applyAlignment="1">
      <alignment horizontal="left" vertical="center"/>
    </xf>
    <xf numFmtId="10" fontId="56" fillId="0" borderId="1" xfId="7" applyNumberFormat="1" applyFont="1" applyBorder="1" applyAlignment="1">
      <alignment horizontal="center" vertical="center" wrapText="1"/>
    </xf>
    <xf numFmtId="0" fontId="54" fillId="0" borderId="1" xfId="7" applyFont="1" applyBorder="1" applyAlignment="1">
      <alignment horizontal="left" vertical="center" wrapText="1"/>
    </xf>
    <xf numFmtId="0" fontId="52" fillId="0" borderId="1" xfId="7" applyFont="1" applyBorder="1" applyAlignment="1">
      <alignment horizontal="center" vertical="center" wrapText="1"/>
    </xf>
    <xf numFmtId="180" fontId="52" fillId="0" borderId="1" xfId="7" applyNumberFormat="1" applyFont="1" applyBorder="1" applyAlignment="1">
      <alignment horizontal="center" vertical="center" wrapText="1"/>
    </xf>
    <xf numFmtId="58" fontId="36" fillId="0" borderId="1" xfId="2" applyNumberFormat="1" applyFont="1" applyBorder="1" applyAlignment="1" applyProtection="1">
      <alignment horizontal="center" vertical="center" wrapText="1"/>
      <protection locked="0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0" fontId="21" fillId="4" borderId="1" xfId="2" applyFont="1" applyFill="1" applyBorder="1" applyAlignment="1" applyProtection="1">
      <alignment horizontal="center" vertical="center"/>
      <protection locked="0"/>
    </xf>
    <xf numFmtId="0" fontId="20" fillId="4" borderId="1" xfId="2" applyFont="1" applyFill="1" applyBorder="1" applyAlignment="1" applyProtection="1">
      <alignment horizontal="center" vertical="center"/>
      <protection locked="0"/>
    </xf>
    <xf numFmtId="0" fontId="11" fillId="2" borderId="1" xfId="2" applyFont="1" applyFill="1" applyBorder="1" applyAlignment="1" applyProtection="1">
      <alignment horizontal="center" vertical="center"/>
      <protection locked="0"/>
    </xf>
    <xf numFmtId="0" fontId="49" fillId="2" borderId="1" xfId="6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left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17" fontId="11" fillId="2" borderId="1" xfId="2" applyNumberFormat="1" applyFont="1" applyFill="1" applyBorder="1" applyAlignment="1" applyProtection="1">
      <alignment horizontal="center" vertical="center"/>
      <protection locked="0"/>
    </xf>
    <xf numFmtId="0" fontId="18" fillId="6" borderId="1" xfId="2" applyFont="1" applyFill="1" applyBorder="1" applyAlignment="1" applyProtection="1">
      <alignment horizontal="left" vertical="center" wrapText="1"/>
      <protection locked="0"/>
    </xf>
    <xf numFmtId="0" fontId="9" fillId="3" borderId="1" xfId="2" applyFont="1" applyFill="1" applyBorder="1" applyAlignment="1" applyProtection="1">
      <alignment horizontal="left" vertical="center" wrapText="1"/>
      <protection locked="0"/>
    </xf>
    <xf numFmtId="0" fontId="11" fillId="4" borderId="1" xfId="1" applyFont="1" applyFill="1" applyBorder="1" applyAlignment="1" applyProtection="1">
      <alignment horizontal="center" vertical="center"/>
      <protection locked="0"/>
    </xf>
    <xf numFmtId="0" fontId="28" fillId="4" borderId="1" xfId="2" applyFont="1" applyFill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/>
      <protection locked="0"/>
    </xf>
    <xf numFmtId="0" fontId="30" fillId="9" borderId="1" xfId="2" applyFont="1" applyFill="1" applyBorder="1" applyAlignment="1" applyProtection="1">
      <alignment horizontal="center" vertical="center"/>
      <protection locked="0"/>
    </xf>
    <xf numFmtId="0" fontId="31" fillId="9" borderId="1" xfId="2" applyFont="1" applyFill="1" applyBorder="1" applyAlignment="1" applyProtection="1">
      <alignment horizontal="center" vertical="center"/>
      <protection locked="0"/>
    </xf>
    <xf numFmtId="0" fontId="32" fillId="9" borderId="1" xfId="2" applyFont="1" applyFill="1" applyBorder="1" applyAlignment="1" applyProtection="1">
      <alignment horizontal="center" vertical="center"/>
      <protection locked="0"/>
    </xf>
    <xf numFmtId="0" fontId="12" fillId="9" borderId="1" xfId="2" applyFont="1" applyFill="1" applyBorder="1" applyAlignment="1" applyProtection="1">
      <alignment horizontal="center" vertical="center"/>
      <protection locked="0"/>
    </xf>
    <xf numFmtId="0" fontId="22" fillId="9" borderId="1" xfId="2" applyFont="1" applyFill="1" applyBorder="1" applyAlignment="1" applyProtection="1">
      <alignment horizontal="center" vertical="center" wrapText="1"/>
      <protection locked="0"/>
    </xf>
    <xf numFmtId="0" fontId="23" fillId="0" borderId="1" xfId="2" applyFont="1" applyBorder="1" applyAlignment="1" applyProtection="1">
      <alignment horizontal="center" vertical="center" wrapText="1"/>
      <protection locked="0"/>
    </xf>
    <xf numFmtId="0" fontId="22" fillId="0" borderId="1" xfId="2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center"/>
      <protection locked="0"/>
    </xf>
    <xf numFmtId="0" fontId="12" fillId="9" borderId="1" xfId="2" applyFont="1" applyFill="1" applyBorder="1" applyAlignment="1" applyProtection="1">
      <alignment horizontal="left" vertical="center" wrapText="1"/>
      <protection locked="0"/>
    </xf>
    <xf numFmtId="43" fontId="20" fillId="0" borderId="1" xfId="2" applyNumberFormat="1" applyFont="1" applyBorder="1" applyAlignment="1">
      <alignment horizontal="center" vertical="center" wrapText="1"/>
    </xf>
    <xf numFmtId="43" fontId="20" fillId="0" borderId="1" xfId="2" applyNumberFormat="1" applyFont="1" applyBorder="1" applyAlignment="1">
      <alignment horizontal="center" vertical="center"/>
    </xf>
    <xf numFmtId="0" fontId="9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center" vertical="center"/>
      <protection locked="0"/>
    </xf>
    <xf numFmtId="0" fontId="10" fillId="0" borderId="1" xfId="2" applyFont="1" applyBorder="1" applyAlignment="1" applyProtection="1">
      <alignment horizontal="left" vertical="center"/>
      <protection locked="0"/>
    </xf>
    <xf numFmtId="0" fontId="22" fillId="9" borderId="1" xfId="2" applyFont="1" applyFill="1" applyBorder="1" applyAlignment="1" applyProtection="1">
      <alignment horizontal="left" vertical="center"/>
      <protection locked="0"/>
    </xf>
    <xf numFmtId="0" fontId="25" fillId="6" borderId="1" xfId="2" applyFont="1" applyFill="1" applyBorder="1" applyAlignment="1" applyProtection="1">
      <alignment horizontal="left" vertical="center"/>
      <protection locked="0"/>
    </xf>
    <xf numFmtId="0" fontId="22" fillId="4" borderId="1" xfId="2" applyFont="1" applyFill="1" applyBorder="1" applyAlignment="1" applyProtection="1">
      <alignment horizontal="left" vertical="center" wrapText="1"/>
      <protection locked="0"/>
    </xf>
    <xf numFmtId="0" fontId="28" fillId="4" borderId="1" xfId="2" applyFont="1" applyFill="1" applyBorder="1" applyAlignment="1" applyProtection="1">
      <alignment horizontal="left" vertical="center" wrapText="1"/>
      <protection locked="0"/>
    </xf>
    <xf numFmtId="43" fontId="14" fillId="0" borderId="1" xfId="2" applyNumberFormat="1" applyFont="1" applyBorder="1" applyAlignment="1">
      <alignment horizontal="center" vertical="center"/>
    </xf>
    <xf numFmtId="43" fontId="7" fillId="0" borderId="1" xfId="2" applyNumberFormat="1" applyFont="1" applyBorder="1" applyAlignment="1">
      <alignment horizontal="center" vertical="center"/>
    </xf>
    <xf numFmtId="0" fontId="9" fillId="4" borderId="1" xfId="2" applyFont="1" applyFill="1" applyBorder="1" applyAlignment="1" applyProtection="1">
      <alignment horizontal="left" vertical="center" wrapText="1"/>
      <protection locked="0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horizontal="center" vertical="center" wrapText="1"/>
      <protection locked="0"/>
    </xf>
    <xf numFmtId="0" fontId="33" fillId="9" borderId="1" xfId="2" applyFont="1" applyFill="1" applyBorder="1" applyAlignment="1" applyProtection="1">
      <alignment horizontal="center" vertical="center"/>
      <protection locked="0"/>
    </xf>
    <xf numFmtId="0" fontId="34" fillId="0" borderId="1" xfId="2" applyFont="1" applyBorder="1" applyAlignment="1" applyProtection="1">
      <alignment horizontal="left" vertical="center" wrapText="1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33" fillId="9" borderId="1" xfId="2" applyFont="1" applyFill="1" applyBorder="1" applyAlignment="1" applyProtection="1">
      <alignment horizontal="left" vertical="center"/>
      <protection locked="0"/>
    </xf>
    <xf numFmtId="0" fontId="44" fillId="9" borderId="1" xfId="2" applyFont="1" applyFill="1" applyBorder="1" applyAlignment="1" applyProtection="1">
      <alignment horizontal="center" vertical="center" wrapText="1"/>
      <protection locked="0"/>
    </xf>
    <xf numFmtId="0" fontId="35" fillId="9" borderId="1" xfId="2" applyFont="1" applyFill="1" applyBorder="1" applyAlignment="1" applyProtection="1">
      <alignment horizontal="left" vertical="center" wrapText="1"/>
      <protection locked="0"/>
    </xf>
    <xf numFmtId="0" fontId="43" fillId="9" borderId="1" xfId="2" applyFont="1" applyFill="1" applyBorder="1" applyAlignment="1" applyProtection="1">
      <alignment horizontal="left" vertical="center" wrapText="1"/>
      <protection locked="0"/>
    </xf>
    <xf numFmtId="0" fontId="47" fillId="9" borderId="1" xfId="2" applyFont="1" applyFill="1" applyBorder="1" applyAlignment="1" applyProtection="1">
      <alignment horizontal="left" vertical="center"/>
      <protection locked="0"/>
    </xf>
    <xf numFmtId="0" fontId="32" fillId="9" borderId="1" xfId="2" applyFont="1" applyFill="1" applyBorder="1" applyAlignment="1" applyProtection="1">
      <alignment horizontal="left" vertical="center"/>
      <protection locked="0"/>
    </xf>
    <xf numFmtId="0" fontId="7" fillId="4" borderId="1" xfId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39" fillId="9" borderId="1" xfId="2" applyFont="1" applyFill="1" applyBorder="1" applyAlignment="1" applyProtection="1">
      <alignment horizontal="left" vertical="center"/>
      <protection locked="0"/>
    </xf>
    <xf numFmtId="0" fontId="20" fillId="4" borderId="1" xfId="1" applyFon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wrapText="1"/>
    </xf>
    <xf numFmtId="0" fontId="40" fillId="0" borderId="1" xfId="1" applyFont="1" applyBorder="1" applyAlignment="1" applyProtection="1">
      <alignment horizontal="left" vertical="center" wrapText="1"/>
      <protection locked="0"/>
    </xf>
    <xf numFmtId="0" fontId="20" fillId="4" borderId="1" xfId="2" applyFont="1" applyFill="1" applyBorder="1" applyAlignment="1">
      <alignment horizontal="center" vertical="center"/>
    </xf>
    <xf numFmtId="0" fontId="20" fillId="4" borderId="1" xfId="2" applyFont="1" applyFill="1" applyBorder="1" applyAlignment="1">
      <alignment horizontal="left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76" fontId="7" fillId="7" borderId="1" xfId="1" applyNumberFormat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7" fillId="7" borderId="1" xfId="1" applyNumberFormat="1" applyFont="1" applyFill="1" applyBorder="1" applyAlignment="1">
      <alignment horizontal="center" vertical="center"/>
    </xf>
    <xf numFmtId="181" fontId="17" fillId="0" borderId="1" xfId="1" applyNumberFormat="1" applyFont="1" applyBorder="1" applyAlignment="1">
      <alignment horizontal="center" vertical="center"/>
    </xf>
    <xf numFmtId="176" fontId="41" fillId="7" borderId="1" xfId="1" applyNumberFormat="1" applyFont="1" applyFill="1" applyBorder="1" applyAlignment="1">
      <alignment horizontal="center" vertical="center"/>
    </xf>
    <xf numFmtId="176" fontId="7" fillId="4" borderId="1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57" fillId="0" borderId="1" xfId="7" applyFont="1" applyBorder="1" applyAlignment="1">
      <alignment horizontal="center" vertical="center"/>
    </xf>
    <xf numFmtId="0" fontId="58" fillId="0" borderId="1" xfId="7" applyFont="1" applyBorder="1" applyAlignment="1">
      <alignment horizontal="center" vertical="center"/>
    </xf>
    <xf numFmtId="0" fontId="57" fillId="0" borderId="1" xfId="7" applyFont="1" applyBorder="1" applyAlignment="1">
      <alignment horizontal="left" vertical="center"/>
    </xf>
  </cellXfs>
  <cellStyles count="10">
    <cellStyle name="Comma_Sheet1" xfId="4" xr:uid="{363AA6A9-6B70-4D9F-B059-317393F3C60B}"/>
    <cellStyle name="Normal_Sheet1" xfId="2" xr:uid="{BE434521-52B8-4718-AECE-C14104181D34}"/>
    <cellStyle name="常规" xfId="0" builtinId="0"/>
    <cellStyle name="常规 2" xfId="1" xr:uid="{2701E181-A0C3-42D4-9E68-076F6D6382B2}"/>
    <cellStyle name="常规 3" xfId="5" xr:uid="{2A19E7FF-3991-499B-A17E-4723930ACB2F}"/>
    <cellStyle name="常规 4" xfId="7" xr:uid="{86DC1763-A5AA-4DEB-B780-AF2B600A22AF}"/>
    <cellStyle name="常规 4 2" xfId="9" xr:uid="{55D71EC1-4156-448F-84B4-310FA908E71F}"/>
    <cellStyle name="常规 5" xfId="8" xr:uid="{A4374915-6C1E-48D2-B3C0-A21161170284}"/>
    <cellStyle name="超链接" xfId="6" builtinId="8"/>
    <cellStyle name="超链接 2" xfId="3" xr:uid="{18213938-9C2F-4D26-AF91-46921DB08AF9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FEFD-1264-4B34-AD18-E46D9EA8EBB0}">
  <sheetPr>
    <pageSetUpPr fitToPage="1"/>
  </sheetPr>
  <dimension ref="A1:T116"/>
  <sheetViews>
    <sheetView tabSelected="1" topLeftCell="A44" zoomScale="78" zoomScaleNormal="70" workbookViewId="0">
      <selection activeCell="I91" sqref="I91"/>
    </sheetView>
  </sheetViews>
  <sheetFormatPr defaultColWidth="8.46875" defaultRowHeight="15.75"/>
  <cols>
    <col min="1" max="1" width="4.234375" style="2" customWidth="1"/>
    <col min="2" max="2" width="9.41015625" style="2" customWidth="1"/>
    <col min="3" max="3" width="8.3515625" style="2" bestFit="1" customWidth="1"/>
    <col min="4" max="4" width="11.05859375" style="2" customWidth="1"/>
    <col min="5" max="5" width="23" style="2" bestFit="1" customWidth="1"/>
    <col min="6" max="6" width="11.76171875" style="2" customWidth="1"/>
    <col min="7" max="7" width="13.17578125" style="2" customWidth="1"/>
    <col min="8" max="8" width="10.8203125" style="2" customWidth="1"/>
    <col min="9" max="10" width="11.5859375" style="2" customWidth="1"/>
    <col min="11" max="11" width="12.52734375" style="2" customWidth="1"/>
    <col min="12" max="12" width="11.76171875" style="2" customWidth="1"/>
    <col min="13" max="13" width="13.64453125" style="2" customWidth="1"/>
    <col min="14" max="14" width="19.5859375" style="2" customWidth="1"/>
    <col min="15" max="15" width="11.76171875" style="2" customWidth="1"/>
    <col min="16" max="16" width="11.29296875" style="2" customWidth="1"/>
    <col min="17" max="17" width="12.05859375" style="2" customWidth="1"/>
    <col min="18" max="18" width="43.05859375" style="2" customWidth="1"/>
    <col min="19" max="19" width="10.3515625" style="2" customWidth="1"/>
    <col min="20" max="20" width="11.76171875" style="2" customWidth="1"/>
    <col min="21" max="34" width="8.46875" style="2"/>
    <col min="35" max="35" width="11.5859375" style="2" customWidth="1"/>
    <col min="36" max="16384" width="8.46875" style="2"/>
  </cols>
  <sheetData>
    <row r="1" spans="1:20" s="1" customFormat="1"/>
    <row r="2" spans="1:20" ht="50.25" customHeight="1">
      <c r="A2" s="108" t="s">
        <v>131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1:20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4"/>
      <c r="T3" s="4"/>
    </row>
    <row r="4" spans="1:20" ht="15.75" customHeight="1">
      <c r="A4" s="107" t="s">
        <v>1</v>
      </c>
      <c r="B4" s="107"/>
      <c r="C4" s="107"/>
      <c r="D4" s="107"/>
      <c r="E4" s="107"/>
      <c r="F4" s="105" t="s">
        <v>2</v>
      </c>
      <c r="G4" s="105"/>
      <c r="H4" s="105"/>
      <c r="I4" s="105"/>
      <c r="J4" s="105"/>
      <c r="K4" s="105"/>
      <c r="L4" s="67"/>
      <c r="M4" s="9"/>
      <c r="N4" s="66"/>
      <c r="O4" s="28" t="s">
        <v>3</v>
      </c>
      <c r="P4" s="24" t="s">
        <v>4</v>
      </c>
      <c r="Q4" s="68"/>
      <c r="R4" s="68"/>
    </row>
    <row r="5" spans="1:20" ht="15.75" customHeight="1">
      <c r="A5" s="107" t="s">
        <v>5</v>
      </c>
      <c r="B5" s="107"/>
      <c r="C5" s="107"/>
      <c r="D5" s="107"/>
      <c r="E5" s="107"/>
      <c r="F5" s="105" t="s">
        <v>128</v>
      </c>
      <c r="G5" s="105"/>
      <c r="H5" s="105"/>
      <c r="I5" s="105"/>
      <c r="J5" s="105"/>
      <c r="K5" s="105"/>
      <c r="L5" s="67"/>
      <c r="M5" s="65" t="s">
        <v>6</v>
      </c>
      <c r="N5" s="65"/>
      <c r="O5" s="5">
        <v>7</v>
      </c>
      <c r="P5" s="6"/>
      <c r="Q5" s="68"/>
      <c r="R5" s="68"/>
    </row>
    <row r="6" spans="1:20" ht="15.75" customHeight="1">
      <c r="A6" s="65" t="s">
        <v>7</v>
      </c>
      <c r="B6" s="65"/>
      <c r="C6" s="65"/>
      <c r="D6" s="65"/>
      <c r="E6" s="65"/>
      <c r="F6" s="105" t="s">
        <v>148</v>
      </c>
      <c r="G6" s="105"/>
      <c r="H6" s="105"/>
      <c r="I6" s="105"/>
      <c r="J6" s="105"/>
      <c r="K6" s="105"/>
      <c r="L6" s="67"/>
      <c r="M6" s="65" t="s">
        <v>8</v>
      </c>
      <c r="N6" s="65"/>
      <c r="O6" s="5">
        <v>8</v>
      </c>
      <c r="P6" s="6"/>
      <c r="Q6" s="68"/>
      <c r="R6" s="68"/>
    </row>
    <row r="7" spans="1:20" ht="15.75" customHeight="1">
      <c r="A7" s="65" t="s">
        <v>9</v>
      </c>
      <c r="B7" s="65"/>
      <c r="C7" s="65"/>
      <c r="D7" s="65"/>
      <c r="E7" s="65"/>
      <c r="F7" s="105" t="s">
        <v>149</v>
      </c>
      <c r="G7" s="105"/>
      <c r="H7" s="105"/>
      <c r="I7" s="105"/>
      <c r="J7" s="105"/>
      <c r="K7" s="105"/>
      <c r="L7" s="67"/>
      <c r="M7" s="68"/>
      <c r="N7" s="68"/>
      <c r="O7" s="68"/>
      <c r="P7" s="68"/>
      <c r="Q7" s="68"/>
      <c r="R7" s="68"/>
      <c r="S7" s="4"/>
      <c r="T7" s="4"/>
    </row>
    <row r="8" spans="1:20" ht="15.75" customHeight="1">
      <c r="A8" s="65" t="s">
        <v>10</v>
      </c>
      <c r="B8" s="65"/>
      <c r="C8" s="65"/>
      <c r="D8" s="65"/>
      <c r="E8" s="65"/>
      <c r="F8" s="105" t="s">
        <v>129</v>
      </c>
      <c r="G8" s="105"/>
      <c r="H8" s="105"/>
      <c r="I8" s="105"/>
      <c r="J8" s="105"/>
      <c r="K8" s="105"/>
      <c r="L8" s="67"/>
      <c r="M8" s="68"/>
      <c r="N8" s="68"/>
      <c r="O8" s="68"/>
      <c r="P8" s="68"/>
      <c r="Q8" s="68"/>
      <c r="R8" s="69"/>
      <c r="S8" s="3"/>
    </row>
    <row r="9" spans="1:20" ht="15.75" customHeight="1">
      <c r="A9" s="65" t="s">
        <v>11</v>
      </c>
      <c r="B9" s="65"/>
      <c r="C9" s="65"/>
      <c r="D9" s="65"/>
      <c r="E9" s="65"/>
      <c r="F9" s="106" t="s">
        <v>130</v>
      </c>
      <c r="G9" s="105"/>
      <c r="H9" s="105"/>
      <c r="I9" s="105"/>
      <c r="J9" s="105"/>
      <c r="K9" s="105"/>
      <c r="L9" s="67"/>
      <c r="M9" s="68"/>
      <c r="N9" s="68"/>
      <c r="O9" s="68"/>
      <c r="P9" s="68"/>
      <c r="Q9" s="66"/>
      <c r="R9" s="69"/>
      <c r="S9" s="3"/>
    </row>
    <row r="10" spans="1:20" ht="15.75" customHeight="1">
      <c r="A10" s="107" t="s">
        <v>12</v>
      </c>
      <c r="B10" s="107"/>
      <c r="C10" s="107"/>
      <c r="D10" s="107"/>
      <c r="E10" s="107"/>
      <c r="F10" s="105" t="s">
        <v>150</v>
      </c>
      <c r="G10" s="105"/>
      <c r="H10" s="105"/>
      <c r="I10" s="105"/>
      <c r="J10" s="105"/>
      <c r="K10" s="105"/>
      <c r="L10" s="67"/>
      <c r="M10" s="68"/>
      <c r="N10" s="68"/>
      <c r="O10" s="68"/>
      <c r="P10" s="68"/>
      <c r="Q10" s="69"/>
      <c r="R10" s="69"/>
      <c r="S10" s="4"/>
      <c r="T10" s="3"/>
    </row>
    <row r="11" spans="1:20" ht="15.75" customHeight="1">
      <c r="A11" s="107" t="s">
        <v>13</v>
      </c>
      <c r="B11" s="107"/>
      <c r="C11" s="107"/>
      <c r="D11" s="107"/>
      <c r="E11" s="107"/>
      <c r="F11" s="105" t="s">
        <v>151</v>
      </c>
      <c r="G11" s="105"/>
      <c r="H11" s="105"/>
      <c r="I11" s="105"/>
      <c r="J11" s="105"/>
      <c r="K11" s="105"/>
      <c r="L11" s="67"/>
      <c r="M11" s="68"/>
      <c r="N11" s="68"/>
      <c r="O11" s="68"/>
      <c r="P11" s="68"/>
      <c r="Q11" s="69"/>
      <c r="R11" s="69"/>
      <c r="S11" s="4"/>
      <c r="T11" s="3"/>
    </row>
    <row r="12" spans="1:20" ht="15.75" customHeight="1">
      <c r="A12" s="107" t="s">
        <v>14</v>
      </c>
      <c r="B12" s="107"/>
      <c r="C12" s="107"/>
      <c r="D12" s="107"/>
      <c r="E12" s="107"/>
      <c r="F12" s="109" t="s">
        <v>152</v>
      </c>
      <c r="G12" s="105"/>
      <c r="H12" s="105"/>
      <c r="I12" s="105"/>
      <c r="J12" s="105"/>
      <c r="K12" s="105"/>
      <c r="L12" s="67"/>
      <c r="M12" s="68"/>
      <c r="N12" s="68"/>
      <c r="O12" s="68"/>
      <c r="P12" s="68"/>
      <c r="Q12" s="69"/>
      <c r="R12" s="69"/>
      <c r="S12" s="4"/>
      <c r="T12" s="3"/>
    </row>
    <row r="13" spans="1:20" hidden="1">
      <c r="A13" s="70"/>
      <c r="B13" s="70"/>
      <c r="C13" s="70"/>
      <c r="D13" s="70"/>
      <c r="E13" s="70"/>
      <c r="F13" s="71"/>
      <c r="G13" s="71"/>
      <c r="H13" s="71"/>
      <c r="I13" s="71"/>
      <c r="J13" s="71"/>
      <c r="K13" s="71"/>
      <c r="L13" s="67"/>
      <c r="M13" s="69"/>
      <c r="N13" s="69"/>
      <c r="O13" s="69"/>
      <c r="P13" s="69"/>
      <c r="Q13" s="69"/>
      <c r="R13" s="69"/>
      <c r="S13" s="4"/>
      <c r="T13" s="3"/>
    </row>
    <row r="14" spans="1:20" ht="19.5" hidden="1" customHeight="1">
      <c r="A14" s="110" t="s">
        <v>15</v>
      </c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4"/>
      <c r="T14" s="3"/>
    </row>
    <row r="15" spans="1:20" ht="16.5" hidden="1" customHeight="1">
      <c r="A15" s="102" t="s">
        <v>16</v>
      </c>
      <c r="B15" s="102"/>
      <c r="C15" s="102"/>
      <c r="D15" s="102"/>
      <c r="E15" s="102"/>
      <c r="F15" s="102" t="s">
        <v>17</v>
      </c>
      <c r="G15" s="102"/>
      <c r="H15" s="102"/>
      <c r="I15" s="102"/>
      <c r="J15" s="102"/>
      <c r="K15" s="102" t="s">
        <v>18</v>
      </c>
      <c r="L15" s="103"/>
      <c r="M15" s="103"/>
      <c r="N15" s="103"/>
      <c r="O15" s="104" t="s">
        <v>19</v>
      </c>
      <c r="P15" s="104"/>
      <c r="Q15" s="104"/>
      <c r="R15" s="7" t="s">
        <v>20</v>
      </c>
      <c r="S15" s="8"/>
      <c r="T15" s="8"/>
    </row>
    <row r="16" spans="1:20" s="17" customFormat="1" ht="17.25" hidden="1" customHeight="1">
      <c r="A16" s="128" t="s">
        <v>21</v>
      </c>
      <c r="B16" s="128"/>
      <c r="C16" s="128"/>
      <c r="D16" s="128"/>
      <c r="E16" s="128"/>
      <c r="F16" s="9" t="s">
        <v>22</v>
      </c>
      <c r="G16" s="10"/>
      <c r="H16" s="10"/>
      <c r="I16" s="10"/>
      <c r="J16" s="11"/>
      <c r="K16" s="12"/>
      <c r="L16" s="12"/>
      <c r="M16" s="13"/>
      <c r="N16" s="14"/>
      <c r="O16" s="15">
        <f>M16-I16</f>
        <v>0</v>
      </c>
      <c r="P16" s="15">
        <f>O16*L16*K16</f>
        <v>0</v>
      </c>
      <c r="Q16" s="15">
        <f>N16-J16</f>
        <v>0</v>
      </c>
      <c r="R16" s="16"/>
    </row>
    <row r="17" spans="1:20" s="17" customFormat="1" ht="17.25" hidden="1" customHeight="1">
      <c r="A17" s="129" t="s">
        <v>23</v>
      </c>
      <c r="B17" s="129"/>
      <c r="C17" s="129"/>
      <c r="D17" s="129"/>
      <c r="E17" s="129"/>
      <c r="F17" s="18"/>
      <c r="G17" s="10"/>
      <c r="H17" s="10"/>
      <c r="I17" s="10"/>
      <c r="J17" s="11">
        <f>I16*F17</f>
        <v>0</v>
      </c>
      <c r="K17" s="19"/>
      <c r="L17" s="20"/>
      <c r="M17" s="19"/>
      <c r="N17" s="21">
        <f>M16*F17</f>
        <v>0</v>
      </c>
      <c r="O17" s="15">
        <f>M17-I17</f>
        <v>0</v>
      </c>
      <c r="P17" s="15">
        <f>O17*L17*K17</f>
        <v>0</v>
      </c>
      <c r="Q17" s="15">
        <f>N17-J17</f>
        <v>0</v>
      </c>
      <c r="R17" s="16"/>
    </row>
    <row r="18" spans="1:20" ht="21.75" hidden="1" customHeight="1">
      <c r="A18" s="130" t="s">
        <v>24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8"/>
      <c r="T18" s="8"/>
    </row>
    <row r="19" spans="1:20" s="17" customFormat="1" ht="15.75" hidden="1" customHeight="1">
      <c r="A19" s="22">
        <v>1</v>
      </c>
      <c r="B19" s="111" t="s">
        <v>25</v>
      </c>
      <c r="C19" s="111"/>
      <c r="D19" s="111"/>
      <c r="E19" s="111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20" s="17" customFormat="1" ht="19.5" hidden="1" customHeight="1">
      <c r="A20" s="131"/>
      <c r="B20" s="131"/>
      <c r="C20" s="131"/>
      <c r="D20" s="131"/>
      <c r="E20" s="131"/>
      <c r="F20" s="24"/>
      <c r="G20" s="7" t="s">
        <v>26</v>
      </c>
      <c r="H20" s="7" t="s">
        <v>26</v>
      </c>
      <c r="I20" s="7" t="s">
        <v>26</v>
      </c>
      <c r="J20" s="7" t="s">
        <v>26</v>
      </c>
      <c r="K20" s="25" t="s">
        <v>27</v>
      </c>
      <c r="L20" s="25" t="s">
        <v>27</v>
      </c>
      <c r="M20" s="25" t="s">
        <v>28</v>
      </c>
      <c r="N20" s="26" t="s">
        <v>29</v>
      </c>
      <c r="O20" s="7" t="s">
        <v>30</v>
      </c>
      <c r="P20" s="7" t="s">
        <v>31</v>
      </c>
      <c r="Q20" s="27" t="s">
        <v>32</v>
      </c>
      <c r="R20" s="7" t="s">
        <v>20</v>
      </c>
    </row>
    <row r="21" spans="1:20" s="17" customFormat="1" ht="39.75" hidden="1" customHeight="1">
      <c r="A21" s="132" t="s">
        <v>33</v>
      </c>
      <c r="B21" s="132"/>
      <c r="C21" s="132"/>
      <c r="D21" s="132"/>
      <c r="E21" s="132"/>
      <c r="F21" s="28" t="s">
        <v>34</v>
      </c>
      <c r="G21" s="28" t="s">
        <v>35</v>
      </c>
      <c r="H21" s="28" t="s">
        <v>36</v>
      </c>
      <c r="I21" s="28" t="s">
        <v>37</v>
      </c>
      <c r="J21" s="28" t="s">
        <v>38</v>
      </c>
      <c r="K21" s="28" t="s">
        <v>39</v>
      </c>
      <c r="L21" s="28" t="s">
        <v>40</v>
      </c>
      <c r="M21" s="28" t="s">
        <v>41</v>
      </c>
      <c r="N21" s="28" t="s">
        <v>42</v>
      </c>
      <c r="O21" s="28" t="s">
        <v>43</v>
      </c>
      <c r="P21" s="28" t="s">
        <v>31</v>
      </c>
      <c r="Q21" s="29" t="s">
        <v>44</v>
      </c>
      <c r="R21" s="30"/>
    </row>
    <row r="22" spans="1:20" s="17" customFormat="1" ht="23.55" hidden="1" customHeight="1">
      <c r="A22" s="119" t="s">
        <v>45</v>
      </c>
      <c r="B22" s="119"/>
      <c r="C22" s="119"/>
      <c r="D22" s="120"/>
      <c r="E22" s="121"/>
      <c r="F22" s="31"/>
      <c r="G22" s="32"/>
      <c r="H22" s="33"/>
      <c r="I22" s="31"/>
      <c r="J22" s="34"/>
      <c r="K22" s="19"/>
      <c r="L22" s="20"/>
      <c r="M22" s="19"/>
      <c r="N22" s="35">
        <f>M22*L22*K22</f>
        <v>0</v>
      </c>
      <c r="O22" s="15">
        <f>M22-I22</f>
        <v>0</v>
      </c>
      <c r="P22" s="15">
        <f>O22*L22*K22</f>
        <v>0</v>
      </c>
      <c r="Q22" s="15">
        <f>N22-J22</f>
        <v>0</v>
      </c>
      <c r="R22" s="36"/>
    </row>
    <row r="23" spans="1:20" s="17" customFormat="1" ht="24.5" hidden="1" customHeight="1">
      <c r="A23" s="122" t="s">
        <v>46</v>
      </c>
      <c r="B23" s="122"/>
      <c r="C23" s="122"/>
      <c r="D23" s="122"/>
      <c r="E23" s="122"/>
      <c r="F23" s="31"/>
      <c r="G23" s="32"/>
      <c r="H23" s="33"/>
      <c r="I23" s="31"/>
      <c r="J23" s="34">
        <f>H23*I23*G23</f>
        <v>0</v>
      </c>
      <c r="K23" s="19"/>
      <c r="L23" s="20"/>
      <c r="M23" s="19"/>
      <c r="N23" s="35">
        <f>M23*L23*K23</f>
        <v>0</v>
      </c>
      <c r="O23" s="15">
        <f>M23-I23</f>
        <v>0</v>
      </c>
      <c r="P23" s="15">
        <f>O23*L23*K23</f>
        <v>0</v>
      </c>
      <c r="Q23" s="15">
        <f>N23-J23</f>
        <v>0</v>
      </c>
      <c r="R23" s="36"/>
    </row>
    <row r="24" spans="1:20" s="17" customFormat="1" ht="21.5" hidden="1" customHeight="1">
      <c r="A24" s="123" t="s">
        <v>47</v>
      </c>
      <c r="B24" s="123"/>
      <c r="C24" s="123"/>
      <c r="D24" s="123"/>
      <c r="E24" s="123"/>
      <c r="F24" s="124"/>
      <c r="G24" s="125"/>
      <c r="H24" s="125"/>
      <c r="I24" s="125"/>
      <c r="J24" s="125"/>
      <c r="K24" s="28"/>
      <c r="L24" s="37"/>
      <c r="M24" s="28"/>
      <c r="N24" s="28"/>
      <c r="O24" s="15">
        <f>M24-I24</f>
        <v>0</v>
      </c>
      <c r="P24" s="15">
        <f>O24*L24*K24</f>
        <v>0</v>
      </c>
      <c r="Q24" s="15">
        <f>N24-J24</f>
        <v>0</v>
      </c>
      <c r="R24" s="16"/>
    </row>
    <row r="25" spans="1:20" s="17" customFormat="1" ht="25.05" hidden="1" customHeight="1">
      <c r="A25" s="126" t="s">
        <v>48</v>
      </c>
      <c r="B25" s="126"/>
      <c r="C25" s="126"/>
      <c r="D25" s="126"/>
      <c r="E25" s="126"/>
      <c r="F25" s="127"/>
      <c r="G25" s="127"/>
      <c r="H25" s="127"/>
      <c r="I25" s="127"/>
      <c r="J25" s="11">
        <f>SUM(J22:J24)</f>
        <v>0</v>
      </c>
      <c r="K25" s="12"/>
      <c r="L25" s="12"/>
      <c r="M25" s="13"/>
      <c r="N25" s="21">
        <f>SUM(N22:N24)</f>
        <v>0</v>
      </c>
      <c r="O25" s="15">
        <f>M25-I25</f>
        <v>0</v>
      </c>
      <c r="P25" s="15">
        <f>O25*L25*K25</f>
        <v>0</v>
      </c>
      <c r="Q25" s="38">
        <f>N25-J25</f>
        <v>0</v>
      </c>
      <c r="R25" s="16"/>
    </row>
    <row r="26" spans="1:20" s="17" customFormat="1" ht="16.05" hidden="1" customHeight="1">
      <c r="A26" s="22">
        <v>2</v>
      </c>
      <c r="B26" s="111" t="s">
        <v>49</v>
      </c>
      <c r="C26" s="111"/>
      <c r="D26" s="111"/>
      <c r="E26" s="111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</row>
    <row r="27" spans="1:20" s="17" customFormat="1" ht="19.05" hidden="1" customHeight="1">
      <c r="A27" s="112"/>
      <c r="B27" s="112"/>
      <c r="C27" s="112"/>
      <c r="D27" s="112"/>
      <c r="E27" s="112"/>
      <c r="F27" s="24"/>
      <c r="G27" s="7" t="s">
        <v>26</v>
      </c>
      <c r="H27" s="7" t="s">
        <v>26</v>
      </c>
      <c r="I27" s="7" t="s">
        <v>26</v>
      </c>
      <c r="J27" s="26" t="s">
        <v>26</v>
      </c>
      <c r="K27" s="25" t="s">
        <v>27</v>
      </c>
      <c r="L27" s="25" t="s">
        <v>27</v>
      </c>
      <c r="M27" s="25" t="s">
        <v>28</v>
      </c>
      <c r="N27" s="26" t="s">
        <v>29</v>
      </c>
      <c r="O27" s="7" t="s">
        <v>30</v>
      </c>
      <c r="P27" s="7" t="s">
        <v>31</v>
      </c>
      <c r="Q27" s="27" t="s">
        <v>32</v>
      </c>
      <c r="R27" s="7" t="s">
        <v>20</v>
      </c>
    </row>
    <row r="28" spans="1:20" s="17" customFormat="1" ht="38.25" hidden="1">
      <c r="A28" s="113" t="s">
        <v>50</v>
      </c>
      <c r="B28" s="113"/>
      <c r="C28" s="113"/>
      <c r="D28" s="113"/>
      <c r="E28" s="113"/>
      <c r="F28" s="28" t="s">
        <v>34</v>
      </c>
      <c r="G28" s="28" t="s">
        <v>51</v>
      </c>
      <c r="H28" s="28" t="s">
        <v>52</v>
      </c>
      <c r="I28" s="28" t="s">
        <v>37</v>
      </c>
      <c r="J28" s="29" t="s">
        <v>38</v>
      </c>
      <c r="K28" s="28" t="s">
        <v>53</v>
      </c>
      <c r="L28" s="28" t="s">
        <v>54</v>
      </c>
      <c r="M28" s="28" t="s">
        <v>41</v>
      </c>
      <c r="N28" s="29" t="s">
        <v>42</v>
      </c>
      <c r="O28" s="28" t="s">
        <v>43</v>
      </c>
      <c r="P28" s="28" t="s">
        <v>31</v>
      </c>
      <c r="Q28" s="29" t="s">
        <v>44</v>
      </c>
      <c r="R28" s="30"/>
    </row>
    <row r="29" spans="1:20" s="17" customFormat="1" ht="19.5" hidden="1" customHeight="1">
      <c r="A29" s="114" t="s">
        <v>55</v>
      </c>
      <c r="B29" s="114"/>
      <c r="C29" s="115"/>
      <c r="D29" s="116"/>
      <c r="E29" s="116"/>
      <c r="F29" s="39" t="s">
        <v>22</v>
      </c>
      <c r="G29" s="32"/>
      <c r="H29" s="33"/>
      <c r="I29" s="31"/>
      <c r="J29" s="34">
        <f>G29*H29*I29</f>
        <v>0</v>
      </c>
      <c r="K29" s="19"/>
      <c r="L29" s="20"/>
      <c r="M29" s="19"/>
      <c r="N29" s="35">
        <f>M29*L29*K29</f>
        <v>0</v>
      </c>
      <c r="O29" s="15">
        <f>M29-I29</f>
        <v>0</v>
      </c>
      <c r="P29" s="15">
        <f>O29*L29*K29</f>
        <v>0</v>
      </c>
      <c r="Q29" s="15">
        <f>N29-J29</f>
        <v>0</v>
      </c>
      <c r="R29" s="40"/>
    </row>
    <row r="30" spans="1:20" s="17" customFormat="1" ht="19.5" hidden="1" customHeight="1">
      <c r="A30" s="114" t="s">
        <v>56</v>
      </c>
      <c r="B30" s="114"/>
      <c r="C30" s="117"/>
      <c r="D30" s="118"/>
      <c r="E30" s="118"/>
      <c r="F30" s="39" t="s">
        <v>22</v>
      </c>
      <c r="G30" s="32"/>
      <c r="H30" s="33"/>
      <c r="I30" s="31"/>
      <c r="J30" s="34">
        <f>G30*H30*I30</f>
        <v>0</v>
      </c>
      <c r="K30" s="19"/>
      <c r="L30" s="20"/>
      <c r="M30" s="19"/>
      <c r="N30" s="35">
        <f>M30*L30*K30</f>
        <v>0</v>
      </c>
      <c r="O30" s="15">
        <f>M30-I30</f>
        <v>0</v>
      </c>
      <c r="P30" s="15">
        <f>O30*L30*K30</f>
        <v>0</v>
      </c>
      <c r="Q30" s="15">
        <f>N30-J30</f>
        <v>0</v>
      </c>
      <c r="R30" s="40"/>
    </row>
    <row r="31" spans="1:20" s="17" customFormat="1" ht="15" hidden="1" customHeight="1">
      <c r="A31" s="123" t="s">
        <v>47</v>
      </c>
      <c r="B31" s="123"/>
      <c r="C31" s="123"/>
      <c r="D31" s="123"/>
      <c r="E31" s="123"/>
      <c r="F31" s="133"/>
      <c r="G31" s="134"/>
      <c r="H31" s="134"/>
      <c r="I31" s="134"/>
      <c r="J31" s="134"/>
      <c r="K31" s="28"/>
      <c r="L31" s="37"/>
      <c r="M31" s="28"/>
      <c r="N31" s="28"/>
      <c r="O31" s="28"/>
      <c r="P31" s="28"/>
      <c r="Q31" s="28"/>
      <c r="R31" s="36"/>
    </row>
    <row r="32" spans="1:20" s="17" customFormat="1" ht="16.5" hidden="1" customHeight="1">
      <c r="A32" s="126" t="s">
        <v>57</v>
      </c>
      <c r="B32" s="126"/>
      <c r="C32" s="126"/>
      <c r="D32" s="126"/>
      <c r="E32" s="126"/>
      <c r="F32" s="41"/>
      <c r="G32" s="10"/>
      <c r="H32" s="10"/>
      <c r="I32" s="42"/>
      <c r="J32" s="11">
        <f>SUM(J29:J31)</f>
        <v>0</v>
      </c>
      <c r="K32" s="12"/>
      <c r="L32" s="12"/>
      <c r="M32" s="13"/>
      <c r="N32" s="21">
        <f>SUM(N29:N31)</f>
        <v>0</v>
      </c>
      <c r="O32" s="15">
        <f>M32-I32</f>
        <v>0</v>
      </c>
      <c r="P32" s="15">
        <f>O32*L32*K32</f>
        <v>0</v>
      </c>
      <c r="Q32" s="38">
        <f>N32-J32</f>
        <v>0</v>
      </c>
      <c r="R32" s="16"/>
    </row>
    <row r="33" spans="1:18" s="17" customFormat="1" ht="15" hidden="1" customHeight="1">
      <c r="A33" s="25">
        <v>3</v>
      </c>
      <c r="B33" s="135" t="s">
        <v>58</v>
      </c>
      <c r="C33" s="135"/>
      <c r="D33" s="135"/>
      <c r="E33" s="135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1:18" s="17" customFormat="1" ht="13.15" hidden="1">
      <c r="A34" s="136"/>
      <c r="B34" s="136"/>
      <c r="C34" s="136"/>
      <c r="D34" s="136"/>
      <c r="E34" s="136"/>
      <c r="F34" s="24"/>
      <c r="G34" s="7" t="s">
        <v>26</v>
      </c>
      <c r="H34" s="7" t="s">
        <v>26</v>
      </c>
      <c r="I34" s="7" t="s">
        <v>26</v>
      </c>
      <c r="J34" s="26" t="s">
        <v>26</v>
      </c>
      <c r="K34" s="25" t="s">
        <v>27</v>
      </c>
      <c r="L34" s="25" t="s">
        <v>27</v>
      </c>
      <c r="M34" s="25" t="s">
        <v>28</v>
      </c>
      <c r="N34" s="26" t="s">
        <v>29</v>
      </c>
      <c r="O34" s="7" t="s">
        <v>30</v>
      </c>
      <c r="P34" s="7" t="s">
        <v>31</v>
      </c>
      <c r="Q34" s="27" t="s">
        <v>32</v>
      </c>
      <c r="R34" s="7" t="s">
        <v>20</v>
      </c>
    </row>
    <row r="35" spans="1:18" s="17" customFormat="1" ht="38.25" hidden="1">
      <c r="A35" s="113" t="s">
        <v>59</v>
      </c>
      <c r="B35" s="113"/>
      <c r="C35" s="113"/>
      <c r="D35" s="113"/>
      <c r="E35" s="113"/>
      <c r="F35" s="28" t="s">
        <v>34</v>
      </c>
      <c r="G35" s="28" t="s">
        <v>60</v>
      </c>
      <c r="H35" s="28" t="s">
        <v>52</v>
      </c>
      <c r="I35" s="28" t="s">
        <v>37</v>
      </c>
      <c r="J35" s="29" t="s">
        <v>38</v>
      </c>
      <c r="K35" s="28" t="s">
        <v>61</v>
      </c>
      <c r="L35" s="28" t="s">
        <v>54</v>
      </c>
      <c r="M35" s="28" t="s">
        <v>41</v>
      </c>
      <c r="N35" s="29" t="s">
        <v>42</v>
      </c>
      <c r="O35" s="28" t="s">
        <v>43</v>
      </c>
      <c r="P35" s="28" t="s">
        <v>31</v>
      </c>
      <c r="Q35" s="28" t="s">
        <v>44</v>
      </c>
      <c r="R35" s="30"/>
    </row>
    <row r="36" spans="1:18" s="17" customFormat="1" ht="25.5" hidden="1" customHeight="1">
      <c r="A36" s="138" t="s">
        <v>62</v>
      </c>
      <c r="B36" s="118"/>
      <c r="C36" s="139"/>
      <c r="D36" s="140"/>
      <c r="E36" s="140"/>
      <c r="F36" s="9" t="s">
        <v>22</v>
      </c>
      <c r="G36" s="32"/>
      <c r="H36" s="33"/>
      <c r="I36" s="31"/>
      <c r="J36" s="34">
        <f>G36*H36*I36</f>
        <v>0</v>
      </c>
      <c r="K36" s="19"/>
      <c r="L36" s="20"/>
      <c r="M36" s="19"/>
      <c r="N36" s="35">
        <f t="shared" ref="N36:N37" si="0">M36*L36*K36</f>
        <v>0</v>
      </c>
      <c r="O36" s="15">
        <f>M36-I36</f>
        <v>0</v>
      </c>
      <c r="P36" s="15">
        <f>O36*L36*K36</f>
        <v>0</v>
      </c>
      <c r="Q36" s="15">
        <f>N36-J36</f>
        <v>0</v>
      </c>
      <c r="R36" s="40"/>
    </row>
    <row r="37" spans="1:18" s="17" customFormat="1" ht="21.5" hidden="1" customHeight="1">
      <c r="A37" s="141" t="s">
        <v>63</v>
      </c>
      <c r="B37" s="114"/>
      <c r="C37" s="114"/>
      <c r="D37" s="114"/>
      <c r="E37" s="72"/>
      <c r="F37" s="39" t="s">
        <v>22</v>
      </c>
      <c r="G37" s="32"/>
      <c r="H37" s="33"/>
      <c r="I37" s="31"/>
      <c r="J37" s="34">
        <f>G37*H37*I37</f>
        <v>0</v>
      </c>
      <c r="K37" s="19"/>
      <c r="L37" s="20"/>
      <c r="M37" s="19"/>
      <c r="N37" s="35">
        <f t="shared" si="0"/>
        <v>0</v>
      </c>
      <c r="O37" s="15">
        <f t="shared" ref="O37:O40" si="1">M37-I37</f>
        <v>0</v>
      </c>
      <c r="P37" s="15">
        <f t="shared" ref="P37:P40" si="2">O37*L37*K37</f>
        <v>0</v>
      </c>
      <c r="Q37" s="15">
        <f t="shared" ref="Q37:Q40" si="3">N37-J37</f>
        <v>0</v>
      </c>
      <c r="R37" s="36"/>
    </row>
    <row r="38" spans="1:18" s="17" customFormat="1" ht="21.5" hidden="1" customHeight="1">
      <c r="A38" s="73" t="s">
        <v>64</v>
      </c>
      <c r="B38" s="64"/>
      <c r="C38" s="64"/>
      <c r="D38" s="64"/>
      <c r="E38" s="72"/>
      <c r="F38" s="39" t="s">
        <v>22</v>
      </c>
      <c r="G38" s="32"/>
      <c r="H38" s="33"/>
      <c r="I38" s="31"/>
      <c r="J38" s="34">
        <f>G38*H38*I38</f>
        <v>0</v>
      </c>
      <c r="K38" s="19"/>
      <c r="L38" s="20"/>
      <c r="M38" s="19"/>
      <c r="N38" s="35"/>
      <c r="O38" s="15"/>
      <c r="P38" s="15"/>
      <c r="Q38" s="15"/>
      <c r="R38" s="36"/>
    </row>
    <row r="39" spans="1:18" s="17" customFormat="1" ht="17.25" hidden="1" customHeight="1">
      <c r="A39" s="126" t="s">
        <v>65</v>
      </c>
      <c r="B39" s="126"/>
      <c r="C39" s="126"/>
      <c r="D39" s="126"/>
      <c r="E39" s="126"/>
      <c r="F39" s="9" t="s">
        <v>22</v>
      </c>
      <c r="G39" s="10"/>
      <c r="H39" s="10"/>
      <c r="I39" s="42"/>
      <c r="J39" s="11">
        <f>SUM(J36:J38)</f>
        <v>0</v>
      </c>
      <c r="K39" s="12"/>
      <c r="L39" s="12"/>
      <c r="M39" s="13"/>
      <c r="N39" s="21">
        <f>SUM(N36:N38)</f>
        <v>0</v>
      </c>
      <c r="O39" s="15">
        <f t="shared" si="1"/>
        <v>0</v>
      </c>
      <c r="P39" s="15">
        <f t="shared" si="2"/>
        <v>0</v>
      </c>
      <c r="Q39" s="15">
        <f t="shared" si="3"/>
        <v>0</v>
      </c>
      <c r="R39" s="16"/>
    </row>
    <row r="40" spans="1:18" s="17" customFormat="1" ht="19.5" hidden="1" customHeight="1">
      <c r="A40" s="129" t="s">
        <v>23</v>
      </c>
      <c r="B40" s="129"/>
      <c r="C40" s="129"/>
      <c r="D40" s="129"/>
      <c r="E40" s="129"/>
      <c r="F40" s="18">
        <v>0.08</v>
      </c>
      <c r="G40" s="10"/>
      <c r="H40" s="10"/>
      <c r="I40" s="10"/>
      <c r="J40" s="11">
        <f>(J25+J32+J39)*F40</f>
        <v>0</v>
      </c>
      <c r="K40" s="19"/>
      <c r="L40" s="20"/>
      <c r="M40" s="19"/>
      <c r="N40" s="21">
        <f>(N25+N32+N39)*F40</f>
        <v>0</v>
      </c>
      <c r="O40" s="15">
        <f t="shared" si="1"/>
        <v>0</v>
      </c>
      <c r="P40" s="15">
        <f t="shared" si="2"/>
        <v>0</v>
      </c>
      <c r="Q40" s="38">
        <f t="shared" si="3"/>
        <v>0</v>
      </c>
      <c r="R40" s="16"/>
    </row>
    <row r="41" spans="1:18" s="17" customFormat="1" ht="19.5" customHeight="1">
      <c r="A41" s="110" t="s">
        <v>66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</row>
    <row r="42" spans="1:18" s="17" customFormat="1" ht="22.5" customHeight="1">
      <c r="A42" s="22">
        <v>4</v>
      </c>
      <c r="B42" s="137" t="s">
        <v>67</v>
      </c>
      <c r="C42" s="137"/>
      <c r="D42" s="137"/>
      <c r="E42" s="137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 s="17" customFormat="1" ht="12" customHeight="1">
      <c r="A43" s="131"/>
      <c r="B43" s="131"/>
      <c r="C43" s="131"/>
      <c r="D43" s="131"/>
      <c r="E43" s="131"/>
      <c r="F43" s="24"/>
      <c r="G43" s="7" t="s">
        <v>26</v>
      </c>
      <c r="H43" s="7" t="s">
        <v>26</v>
      </c>
      <c r="I43" s="7" t="s">
        <v>26</v>
      </c>
      <c r="J43" s="7" t="s">
        <v>26</v>
      </c>
      <c r="K43" s="25" t="s">
        <v>27</v>
      </c>
      <c r="L43" s="25" t="s">
        <v>27</v>
      </c>
      <c r="M43" s="25" t="s">
        <v>28</v>
      </c>
      <c r="N43" s="26" t="s">
        <v>29</v>
      </c>
      <c r="O43" s="7" t="s">
        <v>30</v>
      </c>
      <c r="P43" s="7" t="s">
        <v>31</v>
      </c>
      <c r="Q43" s="27" t="s">
        <v>32</v>
      </c>
      <c r="R43" s="7" t="s">
        <v>124</v>
      </c>
    </row>
    <row r="44" spans="1:18" s="17" customFormat="1" ht="39.75" customHeight="1">
      <c r="A44" s="132" t="s">
        <v>68</v>
      </c>
      <c r="B44" s="132"/>
      <c r="C44" s="132"/>
      <c r="D44" s="132"/>
      <c r="E44" s="132"/>
      <c r="F44" s="28" t="s">
        <v>123</v>
      </c>
      <c r="G44" s="28" t="s">
        <v>69</v>
      </c>
      <c r="H44" s="28" t="s">
        <v>52</v>
      </c>
      <c r="I44" s="28" t="s">
        <v>37</v>
      </c>
      <c r="J44" s="28" t="s">
        <v>38</v>
      </c>
      <c r="K44" s="28" t="s">
        <v>61</v>
      </c>
      <c r="L44" s="28" t="s">
        <v>54</v>
      </c>
      <c r="M44" s="28" t="s">
        <v>41</v>
      </c>
      <c r="N44" s="28" t="s">
        <v>42</v>
      </c>
      <c r="O44" s="28" t="s">
        <v>43</v>
      </c>
      <c r="P44" s="28" t="s">
        <v>31</v>
      </c>
      <c r="Q44" s="29" t="s">
        <v>44</v>
      </c>
      <c r="R44" s="30"/>
    </row>
    <row r="45" spans="1:18" s="17" customFormat="1" ht="25.25" customHeight="1">
      <c r="A45" s="142" t="s">
        <v>121</v>
      </c>
      <c r="B45" s="142"/>
      <c r="C45" s="101" t="s">
        <v>169</v>
      </c>
      <c r="D45" s="101"/>
      <c r="E45" s="81" t="s">
        <v>170</v>
      </c>
      <c r="F45" s="31"/>
      <c r="G45" s="32">
        <v>1</v>
      </c>
      <c r="H45" s="33">
        <v>1</v>
      </c>
      <c r="I45" s="31">
        <v>2000</v>
      </c>
      <c r="J45" s="34">
        <f t="shared" ref="J45:J54" si="4">H45*I45*G45</f>
        <v>2000</v>
      </c>
      <c r="K45" s="19"/>
      <c r="L45" s="20"/>
      <c r="M45" s="19"/>
      <c r="N45" s="35"/>
      <c r="O45" s="15">
        <f t="shared" ref="O45:O54" si="5">M45-I45</f>
        <v>-2000</v>
      </c>
      <c r="P45" s="15">
        <f t="shared" ref="P45:P54" si="6">O45*L45*K45</f>
        <v>0</v>
      </c>
      <c r="Q45" s="15">
        <f t="shared" ref="Q45:Q54" si="7">N45-J45</f>
        <v>-2000</v>
      </c>
      <c r="R45" s="63" t="s">
        <v>171</v>
      </c>
    </row>
    <row r="46" spans="1:18" s="17" customFormat="1" ht="25.25" customHeight="1">
      <c r="A46" s="142" t="s">
        <v>121</v>
      </c>
      <c r="B46" s="142"/>
      <c r="C46" s="101" t="s">
        <v>172</v>
      </c>
      <c r="D46" s="101"/>
      <c r="E46" s="81" t="s">
        <v>179</v>
      </c>
      <c r="F46" s="31"/>
      <c r="G46" s="32">
        <v>1</v>
      </c>
      <c r="H46" s="33">
        <v>1</v>
      </c>
      <c r="I46" s="31">
        <v>1600</v>
      </c>
      <c r="J46" s="34">
        <f t="shared" ref="J46:J53" si="8">H46*I46*G46</f>
        <v>1600</v>
      </c>
      <c r="K46" s="19"/>
      <c r="L46" s="20"/>
      <c r="M46" s="19"/>
      <c r="N46" s="35"/>
      <c r="O46" s="15">
        <f t="shared" ref="O46:O53" si="9">M46-I46</f>
        <v>-1600</v>
      </c>
      <c r="P46" s="15">
        <f t="shared" ref="P46:P53" si="10">O46*L46*K46</f>
        <v>0</v>
      </c>
      <c r="Q46" s="15">
        <f t="shared" ref="Q46:Q53" si="11">N46-J46</f>
        <v>-1600</v>
      </c>
      <c r="R46" s="63" t="s">
        <v>171</v>
      </c>
    </row>
    <row r="47" spans="1:18" s="17" customFormat="1" ht="25.25" customHeight="1">
      <c r="A47" s="142" t="s">
        <v>121</v>
      </c>
      <c r="B47" s="142"/>
      <c r="C47" s="101" t="s">
        <v>173</v>
      </c>
      <c r="D47" s="101"/>
      <c r="E47" s="81" t="s">
        <v>180</v>
      </c>
      <c r="F47" s="31"/>
      <c r="G47" s="32">
        <v>1</v>
      </c>
      <c r="H47" s="33">
        <v>1</v>
      </c>
      <c r="I47" s="31">
        <v>900</v>
      </c>
      <c r="J47" s="34">
        <f t="shared" si="8"/>
        <v>900</v>
      </c>
      <c r="K47" s="19"/>
      <c r="L47" s="20"/>
      <c r="M47" s="19"/>
      <c r="N47" s="35"/>
      <c r="O47" s="15">
        <f t="shared" si="9"/>
        <v>-900</v>
      </c>
      <c r="P47" s="15">
        <f t="shared" si="10"/>
        <v>0</v>
      </c>
      <c r="Q47" s="15">
        <f t="shared" si="11"/>
        <v>-900</v>
      </c>
      <c r="R47" s="63" t="s">
        <v>171</v>
      </c>
    </row>
    <row r="48" spans="1:18" s="17" customFormat="1" ht="25.25" customHeight="1">
      <c r="A48" s="142" t="s">
        <v>121</v>
      </c>
      <c r="B48" s="142"/>
      <c r="C48" s="101" t="s">
        <v>172</v>
      </c>
      <c r="D48" s="101"/>
      <c r="E48" s="81" t="s">
        <v>181</v>
      </c>
      <c r="F48" s="31"/>
      <c r="G48" s="32">
        <v>1</v>
      </c>
      <c r="H48" s="33">
        <v>1</v>
      </c>
      <c r="I48" s="31">
        <v>2200</v>
      </c>
      <c r="J48" s="34">
        <f t="shared" si="8"/>
        <v>2200</v>
      </c>
      <c r="K48" s="19"/>
      <c r="L48" s="20"/>
      <c r="M48" s="19"/>
      <c r="N48" s="35"/>
      <c r="O48" s="15">
        <f t="shared" si="9"/>
        <v>-2200</v>
      </c>
      <c r="P48" s="15">
        <f t="shared" si="10"/>
        <v>0</v>
      </c>
      <c r="Q48" s="15">
        <f t="shared" si="11"/>
        <v>-2200</v>
      </c>
      <c r="R48" s="63" t="s">
        <v>171</v>
      </c>
    </row>
    <row r="49" spans="1:18" s="17" customFormat="1" ht="25.25" customHeight="1">
      <c r="A49" s="142" t="s">
        <v>121</v>
      </c>
      <c r="B49" s="142"/>
      <c r="C49" s="101" t="s">
        <v>173</v>
      </c>
      <c r="D49" s="101"/>
      <c r="E49" s="81" t="s">
        <v>180</v>
      </c>
      <c r="F49" s="31"/>
      <c r="G49" s="32">
        <v>1</v>
      </c>
      <c r="H49" s="33">
        <v>1</v>
      </c>
      <c r="I49" s="31">
        <v>900</v>
      </c>
      <c r="J49" s="34">
        <f t="shared" si="8"/>
        <v>900</v>
      </c>
      <c r="K49" s="19"/>
      <c r="L49" s="20"/>
      <c r="M49" s="19"/>
      <c r="N49" s="35"/>
      <c r="O49" s="15">
        <f t="shared" si="9"/>
        <v>-900</v>
      </c>
      <c r="P49" s="15">
        <f t="shared" si="10"/>
        <v>0</v>
      </c>
      <c r="Q49" s="15">
        <f t="shared" si="11"/>
        <v>-900</v>
      </c>
      <c r="R49" s="63" t="s">
        <v>171</v>
      </c>
    </row>
    <row r="50" spans="1:18" s="17" customFormat="1" ht="25.25" customHeight="1">
      <c r="A50" s="142" t="s">
        <v>121</v>
      </c>
      <c r="B50" s="142"/>
      <c r="C50" s="101" t="s">
        <v>174</v>
      </c>
      <c r="D50" s="101"/>
      <c r="E50" s="81" t="s">
        <v>182</v>
      </c>
      <c r="F50" s="31"/>
      <c r="G50" s="32">
        <v>1</v>
      </c>
      <c r="H50" s="33">
        <v>1</v>
      </c>
      <c r="I50" s="31">
        <v>1600</v>
      </c>
      <c r="J50" s="34">
        <f t="shared" si="8"/>
        <v>1600</v>
      </c>
      <c r="K50" s="19"/>
      <c r="L50" s="20"/>
      <c r="M50" s="19"/>
      <c r="N50" s="35"/>
      <c r="O50" s="15">
        <f t="shared" si="9"/>
        <v>-1600</v>
      </c>
      <c r="P50" s="15">
        <f t="shared" si="10"/>
        <v>0</v>
      </c>
      <c r="Q50" s="15">
        <f t="shared" si="11"/>
        <v>-1600</v>
      </c>
      <c r="R50" s="63" t="s">
        <v>171</v>
      </c>
    </row>
    <row r="51" spans="1:18" s="17" customFormat="1" ht="25.25" customHeight="1">
      <c r="A51" s="142" t="s">
        <v>121</v>
      </c>
      <c r="B51" s="142"/>
      <c r="C51" s="101" t="s">
        <v>175</v>
      </c>
      <c r="D51" s="101"/>
      <c r="E51" s="81" t="s">
        <v>183</v>
      </c>
      <c r="F51" s="31"/>
      <c r="G51" s="32">
        <v>1</v>
      </c>
      <c r="H51" s="33">
        <v>1</v>
      </c>
      <c r="I51" s="31">
        <v>2000</v>
      </c>
      <c r="J51" s="34">
        <f t="shared" si="8"/>
        <v>2000</v>
      </c>
      <c r="K51" s="19"/>
      <c r="L51" s="20"/>
      <c r="M51" s="19"/>
      <c r="N51" s="35"/>
      <c r="O51" s="15">
        <f t="shared" si="9"/>
        <v>-2000</v>
      </c>
      <c r="P51" s="15">
        <f t="shared" si="10"/>
        <v>0</v>
      </c>
      <c r="Q51" s="15">
        <f t="shared" si="11"/>
        <v>-2000</v>
      </c>
      <c r="R51" s="63" t="s">
        <v>171</v>
      </c>
    </row>
    <row r="52" spans="1:18" s="17" customFormat="1" ht="25.25" customHeight="1">
      <c r="A52" s="142" t="s">
        <v>121</v>
      </c>
      <c r="B52" s="142"/>
      <c r="C52" s="101" t="s">
        <v>176</v>
      </c>
      <c r="D52" s="101"/>
      <c r="E52" s="81" t="s">
        <v>184</v>
      </c>
      <c r="F52" s="31"/>
      <c r="G52" s="32">
        <v>1</v>
      </c>
      <c r="H52" s="33">
        <v>1</v>
      </c>
      <c r="I52" s="31">
        <v>1600</v>
      </c>
      <c r="J52" s="34">
        <f t="shared" si="8"/>
        <v>1600</v>
      </c>
      <c r="K52" s="19"/>
      <c r="L52" s="20"/>
      <c r="M52" s="19"/>
      <c r="N52" s="35"/>
      <c r="O52" s="15">
        <f t="shared" si="9"/>
        <v>-1600</v>
      </c>
      <c r="P52" s="15">
        <f t="shared" si="10"/>
        <v>0</v>
      </c>
      <c r="Q52" s="15">
        <f t="shared" si="11"/>
        <v>-1600</v>
      </c>
      <c r="R52" s="63" t="s">
        <v>171</v>
      </c>
    </row>
    <row r="53" spans="1:18" s="17" customFormat="1" ht="25.25" customHeight="1">
      <c r="A53" s="142" t="s">
        <v>121</v>
      </c>
      <c r="B53" s="142"/>
      <c r="C53" s="101" t="s">
        <v>177</v>
      </c>
      <c r="D53" s="101"/>
      <c r="E53" s="81" t="s">
        <v>183</v>
      </c>
      <c r="F53" s="31"/>
      <c r="G53" s="32">
        <v>1</v>
      </c>
      <c r="H53" s="33">
        <v>1</v>
      </c>
      <c r="I53" s="31">
        <v>2000</v>
      </c>
      <c r="J53" s="34">
        <f t="shared" si="8"/>
        <v>2000</v>
      </c>
      <c r="K53" s="19"/>
      <c r="L53" s="20"/>
      <c r="M53" s="19"/>
      <c r="N53" s="35"/>
      <c r="O53" s="15">
        <f t="shared" si="9"/>
        <v>-2000</v>
      </c>
      <c r="P53" s="15">
        <f t="shared" si="10"/>
        <v>0</v>
      </c>
      <c r="Q53" s="15">
        <f t="shared" si="11"/>
        <v>-2000</v>
      </c>
      <c r="R53" s="63" t="s">
        <v>171</v>
      </c>
    </row>
    <row r="54" spans="1:18" s="17" customFormat="1" ht="25.25" customHeight="1">
      <c r="A54" s="142" t="s">
        <v>121</v>
      </c>
      <c r="B54" s="142"/>
      <c r="C54" s="101" t="s">
        <v>175</v>
      </c>
      <c r="D54" s="101"/>
      <c r="E54" s="81" t="s">
        <v>178</v>
      </c>
      <c r="F54" s="31"/>
      <c r="G54" s="32">
        <v>1</v>
      </c>
      <c r="H54" s="33">
        <v>1</v>
      </c>
      <c r="I54" s="31">
        <v>400</v>
      </c>
      <c r="J54" s="34">
        <f t="shared" si="4"/>
        <v>400</v>
      </c>
      <c r="K54" s="19"/>
      <c r="L54" s="20"/>
      <c r="M54" s="19"/>
      <c r="N54" s="35"/>
      <c r="O54" s="15">
        <f t="shared" si="5"/>
        <v>-400</v>
      </c>
      <c r="P54" s="15">
        <f t="shared" si="6"/>
        <v>0</v>
      </c>
      <c r="Q54" s="15">
        <f t="shared" si="7"/>
        <v>-400</v>
      </c>
      <c r="R54" s="63" t="s">
        <v>133</v>
      </c>
    </row>
    <row r="55" spans="1:18" s="17" customFormat="1" ht="23.25" customHeight="1">
      <c r="A55" s="144" t="s">
        <v>147</v>
      </c>
      <c r="B55" s="143"/>
      <c r="C55" s="143"/>
      <c r="D55" s="143"/>
      <c r="E55" s="74" t="s">
        <v>185</v>
      </c>
      <c r="F55" s="31"/>
      <c r="G55" s="32">
        <v>5</v>
      </c>
      <c r="H55" s="33">
        <v>1</v>
      </c>
      <c r="I55" s="31">
        <v>350</v>
      </c>
      <c r="J55" s="34">
        <f t="shared" ref="J55:J57" si="12">H55*I55*G55</f>
        <v>1750</v>
      </c>
      <c r="K55" s="19"/>
      <c r="L55" s="20"/>
      <c r="M55" s="19"/>
      <c r="N55" s="35">
        <f>M55*L55*K55</f>
        <v>0</v>
      </c>
      <c r="O55" s="15">
        <f t="shared" ref="O55:O57" si="13">M55-I55</f>
        <v>-350</v>
      </c>
      <c r="P55" s="15">
        <f t="shared" ref="P55:P57" si="14">O55*L55*K55</f>
        <v>0</v>
      </c>
      <c r="Q55" s="15">
        <f t="shared" ref="Q55:Q57" si="15">N55-J55</f>
        <v>-1750</v>
      </c>
      <c r="R55" s="62" t="s">
        <v>186</v>
      </c>
    </row>
    <row r="56" spans="1:18" s="17" customFormat="1" ht="23.25" customHeight="1">
      <c r="A56" s="144" t="s">
        <v>125</v>
      </c>
      <c r="B56" s="143"/>
      <c r="C56" s="143"/>
      <c r="D56" s="143"/>
      <c r="E56" s="74" t="s">
        <v>126</v>
      </c>
      <c r="F56" s="31"/>
      <c r="G56" s="32">
        <v>1</v>
      </c>
      <c r="H56" s="33">
        <v>1</v>
      </c>
      <c r="I56" s="31">
        <v>412</v>
      </c>
      <c r="J56" s="34">
        <f t="shared" si="12"/>
        <v>412</v>
      </c>
      <c r="K56" s="19"/>
      <c r="L56" s="20"/>
      <c r="M56" s="19"/>
      <c r="N56" s="35">
        <f t="shared" ref="N56:N57" si="16">M56*L56*K56</f>
        <v>0</v>
      </c>
      <c r="O56" s="15">
        <f t="shared" si="13"/>
        <v>-412</v>
      </c>
      <c r="P56" s="15">
        <f t="shared" si="14"/>
        <v>0</v>
      </c>
      <c r="Q56" s="15">
        <f t="shared" si="15"/>
        <v>-412</v>
      </c>
      <c r="R56" s="62" t="s">
        <v>186</v>
      </c>
    </row>
    <row r="57" spans="1:18" s="17" customFormat="1" ht="23.25" customHeight="1">
      <c r="A57" s="143" t="s">
        <v>70</v>
      </c>
      <c r="B57" s="143"/>
      <c r="C57" s="143"/>
      <c r="D57" s="143"/>
      <c r="E57" s="74" t="s">
        <v>126</v>
      </c>
      <c r="F57" s="31"/>
      <c r="G57" s="32">
        <v>1</v>
      </c>
      <c r="H57" s="33">
        <v>1</v>
      </c>
      <c r="I57" s="31">
        <v>4140</v>
      </c>
      <c r="J57" s="34">
        <f t="shared" si="12"/>
        <v>4140</v>
      </c>
      <c r="K57" s="19"/>
      <c r="L57" s="20"/>
      <c r="M57" s="19"/>
      <c r="N57" s="35">
        <f t="shared" si="16"/>
        <v>0</v>
      </c>
      <c r="O57" s="15">
        <f t="shared" si="13"/>
        <v>-4140</v>
      </c>
      <c r="P57" s="15">
        <f t="shared" si="14"/>
        <v>0</v>
      </c>
      <c r="Q57" s="15">
        <f t="shared" si="15"/>
        <v>-4140</v>
      </c>
      <c r="R57" s="62" t="s">
        <v>186</v>
      </c>
    </row>
    <row r="58" spans="1:18" s="17" customFormat="1" ht="16.5" customHeight="1">
      <c r="A58" s="126" t="s">
        <v>71</v>
      </c>
      <c r="B58" s="126"/>
      <c r="C58" s="126"/>
      <c r="D58" s="126"/>
      <c r="E58" s="126"/>
      <c r="F58" s="127"/>
      <c r="G58" s="127"/>
      <c r="H58" s="127"/>
      <c r="I58" s="127"/>
      <c r="J58" s="11">
        <f>SUM(J45:J57)</f>
        <v>21502</v>
      </c>
      <c r="K58" s="12"/>
      <c r="L58" s="12"/>
      <c r="M58" s="13"/>
      <c r="N58" s="21">
        <f>SUM(N45:N57)</f>
        <v>0</v>
      </c>
      <c r="O58" s="15">
        <f t="shared" ref="O58" si="17">M58-I58</f>
        <v>0</v>
      </c>
      <c r="P58" s="15">
        <f t="shared" ref="P58" si="18">O58*L58*K58</f>
        <v>0</v>
      </c>
      <c r="Q58" s="38">
        <f>N58-J58</f>
        <v>-21502</v>
      </c>
      <c r="R58" s="16"/>
    </row>
    <row r="59" spans="1:18" s="17" customFormat="1" ht="15" hidden="1" customHeight="1">
      <c r="A59" s="22">
        <v>5</v>
      </c>
      <c r="B59" s="111" t="s">
        <v>72</v>
      </c>
      <c r="C59" s="111"/>
      <c r="D59" s="111"/>
      <c r="E59" s="111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1:18" s="17" customFormat="1" ht="13.15" hidden="1">
      <c r="A60" s="112"/>
      <c r="B60" s="112"/>
      <c r="C60" s="112"/>
      <c r="D60" s="112"/>
      <c r="E60" s="112"/>
      <c r="F60" s="24"/>
      <c r="G60" s="7" t="s">
        <v>26</v>
      </c>
      <c r="H60" s="7" t="s">
        <v>26</v>
      </c>
      <c r="I60" s="7" t="s">
        <v>26</v>
      </c>
      <c r="J60" s="26" t="s">
        <v>26</v>
      </c>
      <c r="K60" s="25" t="s">
        <v>27</v>
      </c>
      <c r="L60" s="25" t="s">
        <v>27</v>
      </c>
      <c r="M60" s="25" t="s">
        <v>28</v>
      </c>
      <c r="N60" s="26" t="s">
        <v>29</v>
      </c>
      <c r="O60" s="7" t="s">
        <v>30</v>
      </c>
      <c r="P60" s="7" t="s">
        <v>31</v>
      </c>
      <c r="Q60" s="27" t="s">
        <v>32</v>
      </c>
      <c r="R60" s="7" t="s">
        <v>20</v>
      </c>
    </row>
    <row r="61" spans="1:18" s="17" customFormat="1" ht="38.25" hidden="1">
      <c r="A61" s="113" t="s">
        <v>73</v>
      </c>
      <c r="B61" s="113"/>
      <c r="C61" s="113"/>
      <c r="D61" s="113"/>
      <c r="E61" s="113"/>
      <c r="F61" s="28" t="s">
        <v>34</v>
      </c>
      <c r="G61" s="28" t="s">
        <v>51</v>
      </c>
      <c r="H61" s="28" t="s">
        <v>52</v>
      </c>
      <c r="I61" s="28" t="s">
        <v>37</v>
      </c>
      <c r="J61" s="29" t="s">
        <v>38</v>
      </c>
      <c r="K61" s="28" t="s">
        <v>53</v>
      </c>
      <c r="L61" s="28" t="s">
        <v>54</v>
      </c>
      <c r="M61" s="28" t="s">
        <v>41</v>
      </c>
      <c r="N61" s="29" t="s">
        <v>42</v>
      </c>
      <c r="O61" s="28" t="s">
        <v>43</v>
      </c>
      <c r="P61" s="28" t="s">
        <v>31</v>
      </c>
      <c r="Q61" s="29" t="s">
        <v>44</v>
      </c>
      <c r="R61" s="30"/>
    </row>
    <row r="62" spans="1:18" s="17" customFormat="1" ht="12.75" hidden="1">
      <c r="A62" s="114" t="s">
        <v>55</v>
      </c>
      <c r="B62" s="114"/>
      <c r="C62" s="118"/>
      <c r="D62" s="118"/>
      <c r="E62" s="118"/>
      <c r="F62" s="39" t="s">
        <v>22</v>
      </c>
      <c r="G62" s="32"/>
      <c r="H62" s="33"/>
      <c r="I62" s="31"/>
      <c r="J62" s="34">
        <f>G62*H62*I62</f>
        <v>0</v>
      </c>
      <c r="K62" s="19"/>
      <c r="L62" s="20"/>
      <c r="M62" s="19"/>
      <c r="N62" s="35">
        <f>M62*L62*K62</f>
        <v>0</v>
      </c>
      <c r="O62" s="15">
        <f>M62-I62</f>
        <v>0</v>
      </c>
      <c r="P62" s="15">
        <f>O62*L62*K62</f>
        <v>0</v>
      </c>
      <c r="Q62" s="15">
        <f>N62-J62</f>
        <v>0</v>
      </c>
      <c r="R62" s="40"/>
    </row>
    <row r="63" spans="1:18" s="17" customFormat="1" ht="12.75" hidden="1">
      <c r="A63" s="114" t="s">
        <v>56</v>
      </c>
      <c r="B63" s="114"/>
      <c r="C63" s="118"/>
      <c r="D63" s="118"/>
      <c r="E63" s="118"/>
      <c r="F63" s="39" t="s">
        <v>22</v>
      </c>
      <c r="G63" s="32"/>
      <c r="H63" s="33"/>
      <c r="I63" s="31"/>
      <c r="J63" s="34">
        <f>G63*H63*I63</f>
        <v>0</v>
      </c>
      <c r="K63" s="19"/>
      <c r="L63" s="20"/>
      <c r="M63" s="19"/>
      <c r="N63" s="35">
        <f>M63*L63*K63</f>
        <v>0</v>
      </c>
      <c r="O63" s="15">
        <f>M63-I63</f>
        <v>0</v>
      </c>
      <c r="P63" s="15">
        <f>O63*L63*K63</f>
        <v>0</v>
      </c>
      <c r="Q63" s="15">
        <f>N63-J63</f>
        <v>0</v>
      </c>
      <c r="R63" s="40"/>
    </row>
    <row r="64" spans="1:18" s="17" customFormat="1" ht="14.25" hidden="1" customHeight="1">
      <c r="A64" s="123" t="s">
        <v>47</v>
      </c>
      <c r="B64" s="123"/>
      <c r="C64" s="123"/>
      <c r="D64" s="123"/>
      <c r="E64" s="123"/>
      <c r="F64" s="134"/>
      <c r="G64" s="134"/>
      <c r="H64" s="134"/>
      <c r="I64" s="134"/>
      <c r="J64" s="134"/>
      <c r="K64" s="28"/>
      <c r="L64" s="37"/>
      <c r="M64" s="28"/>
      <c r="N64" s="28"/>
      <c r="O64" s="28"/>
      <c r="P64" s="28"/>
      <c r="Q64" s="28"/>
      <c r="R64" s="16"/>
    </row>
    <row r="65" spans="1:18" s="17" customFormat="1" ht="16.5" hidden="1" customHeight="1">
      <c r="A65" s="126" t="s">
        <v>57</v>
      </c>
      <c r="B65" s="126"/>
      <c r="C65" s="126"/>
      <c r="D65" s="126"/>
      <c r="E65" s="126"/>
      <c r="F65" s="41"/>
      <c r="G65" s="10"/>
      <c r="H65" s="10"/>
      <c r="I65" s="42"/>
      <c r="J65" s="11">
        <f>SUM(J62:J64)</f>
        <v>0</v>
      </c>
      <c r="K65" s="12"/>
      <c r="L65" s="12"/>
      <c r="M65" s="13"/>
      <c r="N65" s="21">
        <f>SUM(N62:N64)</f>
        <v>0</v>
      </c>
      <c r="O65" s="15">
        <f>M65-I65</f>
        <v>0</v>
      </c>
      <c r="P65" s="15">
        <f>O65*L65*K65</f>
        <v>0</v>
      </c>
      <c r="Q65" s="38">
        <f>N65-J65</f>
        <v>0</v>
      </c>
      <c r="R65" s="16"/>
    </row>
    <row r="66" spans="1:18" s="17" customFormat="1" ht="15" customHeight="1">
      <c r="A66" s="25">
        <v>6</v>
      </c>
      <c r="B66" s="135" t="s">
        <v>74</v>
      </c>
      <c r="C66" s="135"/>
      <c r="D66" s="135"/>
      <c r="E66" s="135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</row>
    <row r="67" spans="1:18" s="17" customFormat="1" ht="13.15">
      <c r="A67" s="30"/>
      <c r="B67" s="136"/>
      <c r="C67" s="136"/>
      <c r="D67" s="136"/>
      <c r="E67" s="136"/>
      <c r="F67" s="24"/>
      <c r="G67" s="7" t="s">
        <v>26</v>
      </c>
      <c r="H67" s="7" t="s">
        <v>26</v>
      </c>
      <c r="I67" s="7" t="s">
        <v>26</v>
      </c>
      <c r="J67" s="26" t="s">
        <v>26</v>
      </c>
      <c r="K67" s="25" t="s">
        <v>27</v>
      </c>
      <c r="L67" s="25" t="s">
        <v>27</v>
      </c>
      <c r="M67" s="25" t="s">
        <v>28</v>
      </c>
      <c r="N67" s="26" t="s">
        <v>29</v>
      </c>
      <c r="O67" s="7" t="s">
        <v>30</v>
      </c>
      <c r="P67" s="7" t="s">
        <v>31</v>
      </c>
      <c r="Q67" s="27" t="s">
        <v>32</v>
      </c>
      <c r="R67" s="7" t="s">
        <v>20</v>
      </c>
    </row>
    <row r="68" spans="1:18" s="17" customFormat="1" ht="38.25">
      <c r="A68" s="113" t="s">
        <v>75</v>
      </c>
      <c r="B68" s="113"/>
      <c r="C68" s="113"/>
      <c r="D68" s="113"/>
      <c r="E68" s="113"/>
      <c r="F68" s="28" t="s">
        <v>34</v>
      </c>
      <c r="G68" s="28" t="s">
        <v>60</v>
      </c>
      <c r="H68" s="28" t="s">
        <v>52</v>
      </c>
      <c r="I68" s="28" t="s">
        <v>37</v>
      </c>
      <c r="J68" s="29" t="s">
        <v>38</v>
      </c>
      <c r="K68" s="28" t="s">
        <v>61</v>
      </c>
      <c r="L68" s="28" t="s">
        <v>54</v>
      </c>
      <c r="M68" s="28" t="s">
        <v>41</v>
      </c>
      <c r="N68" s="29" t="s">
        <v>42</v>
      </c>
      <c r="O68" s="28" t="s">
        <v>43</v>
      </c>
      <c r="P68" s="28" t="s">
        <v>31</v>
      </c>
      <c r="Q68" s="28" t="s">
        <v>44</v>
      </c>
      <c r="R68" s="30"/>
    </row>
    <row r="69" spans="1:18" s="17" customFormat="1" ht="22.05" customHeight="1">
      <c r="A69" s="118" t="s">
        <v>76</v>
      </c>
      <c r="B69" s="118"/>
      <c r="C69" s="75" t="s">
        <v>77</v>
      </c>
      <c r="D69" s="146" t="s">
        <v>78</v>
      </c>
      <c r="E69" s="114"/>
      <c r="F69" s="39" t="s">
        <v>22</v>
      </c>
      <c r="G69" s="32"/>
      <c r="H69" s="33"/>
      <c r="I69" s="31"/>
      <c r="J69" s="34">
        <f t="shared" ref="J69:J72" si="19">H69*I69*G69</f>
        <v>0</v>
      </c>
      <c r="K69" s="19"/>
      <c r="L69" s="20"/>
      <c r="M69" s="19"/>
      <c r="N69" s="35">
        <f t="shared" ref="N69:N72" si="20">M69*L69*K69</f>
        <v>0</v>
      </c>
      <c r="O69" s="15">
        <f t="shared" ref="O69:O72" si="21">M69-I69</f>
        <v>0</v>
      </c>
      <c r="P69" s="15">
        <f t="shared" ref="P69:P73" si="22">O69*L69*K69</f>
        <v>0</v>
      </c>
      <c r="Q69" s="15">
        <f t="shared" ref="Q69:Q73" si="23">N69-J69</f>
        <v>0</v>
      </c>
      <c r="R69" s="16"/>
    </row>
    <row r="70" spans="1:18" s="17" customFormat="1" ht="21.75" customHeight="1">
      <c r="A70" s="114" t="s">
        <v>79</v>
      </c>
      <c r="B70" s="114"/>
      <c r="C70" s="114"/>
      <c r="D70" s="114"/>
      <c r="E70" s="114"/>
      <c r="F70" s="39" t="s">
        <v>22</v>
      </c>
      <c r="G70" s="32"/>
      <c r="H70" s="33"/>
      <c r="I70" s="31"/>
      <c r="J70" s="34">
        <f t="shared" si="19"/>
        <v>0</v>
      </c>
      <c r="K70" s="19"/>
      <c r="L70" s="20"/>
      <c r="M70" s="19"/>
      <c r="N70" s="35">
        <f t="shared" si="20"/>
        <v>0</v>
      </c>
      <c r="O70" s="15">
        <f t="shared" ref="O70:O71" si="24">M70-I70</f>
        <v>0</v>
      </c>
      <c r="P70" s="15">
        <f t="shared" ref="P70:P71" si="25">O70*L70*K70</f>
        <v>0</v>
      </c>
      <c r="Q70" s="15">
        <f t="shared" si="23"/>
        <v>0</v>
      </c>
      <c r="R70" s="16"/>
    </row>
    <row r="71" spans="1:18" s="17" customFormat="1" ht="22.05" customHeight="1">
      <c r="A71" s="145" t="s">
        <v>122</v>
      </c>
      <c r="B71" s="141"/>
      <c r="C71" s="141"/>
      <c r="D71" s="141"/>
      <c r="E71" s="141"/>
      <c r="F71" s="39" t="s">
        <v>22</v>
      </c>
      <c r="G71" s="32">
        <v>1</v>
      </c>
      <c r="H71" s="33">
        <v>1</v>
      </c>
      <c r="I71" s="31">
        <v>65</v>
      </c>
      <c r="J71" s="34">
        <f t="shared" si="19"/>
        <v>65</v>
      </c>
      <c r="K71" s="19"/>
      <c r="L71" s="20"/>
      <c r="M71" s="19"/>
      <c r="N71" s="35">
        <f t="shared" si="20"/>
        <v>0</v>
      </c>
      <c r="O71" s="15">
        <f t="shared" si="24"/>
        <v>-65</v>
      </c>
      <c r="P71" s="15">
        <f t="shared" si="25"/>
        <v>0</v>
      </c>
      <c r="Q71" s="15">
        <f t="shared" si="23"/>
        <v>-65</v>
      </c>
      <c r="R71" s="62"/>
    </row>
    <row r="72" spans="1:18" s="17" customFormat="1" ht="22.05" customHeight="1">
      <c r="A72" s="146" t="s">
        <v>132</v>
      </c>
      <c r="B72" s="114"/>
      <c r="C72" s="114"/>
      <c r="D72" s="114"/>
      <c r="E72" s="76" t="s">
        <v>127</v>
      </c>
      <c r="F72" s="39" t="s">
        <v>22</v>
      </c>
      <c r="G72" s="32">
        <v>1</v>
      </c>
      <c r="H72" s="33">
        <v>1</v>
      </c>
      <c r="I72" s="31">
        <v>105</v>
      </c>
      <c r="J72" s="34">
        <f t="shared" si="19"/>
        <v>105</v>
      </c>
      <c r="K72" s="19"/>
      <c r="L72" s="20"/>
      <c r="M72" s="19"/>
      <c r="N72" s="35">
        <f t="shared" si="20"/>
        <v>0</v>
      </c>
      <c r="O72" s="15">
        <f t="shared" si="21"/>
        <v>-105</v>
      </c>
      <c r="P72" s="15">
        <f t="shared" ref="P72" si="26">O72*L72*K72</f>
        <v>0</v>
      </c>
      <c r="Q72" s="15">
        <f t="shared" ref="Q72" si="27">N72-J72</f>
        <v>-105</v>
      </c>
      <c r="R72" s="62"/>
    </row>
    <row r="73" spans="1:18" s="17" customFormat="1" ht="15.75" customHeight="1">
      <c r="A73" s="126" t="s">
        <v>65</v>
      </c>
      <c r="B73" s="126"/>
      <c r="C73" s="126"/>
      <c r="D73" s="126"/>
      <c r="E73" s="126"/>
      <c r="F73" s="41"/>
      <c r="G73" s="10"/>
      <c r="H73" s="10"/>
      <c r="I73" s="42"/>
      <c r="J73" s="11">
        <f>SUM(J69:J72)</f>
        <v>170</v>
      </c>
      <c r="K73" s="12"/>
      <c r="L73" s="12"/>
      <c r="M73" s="13"/>
      <c r="N73" s="21">
        <f>SUM(N69:N72)</f>
        <v>0</v>
      </c>
      <c r="O73" s="15">
        <f t="shared" ref="O73" si="28">M73-I73</f>
        <v>0</v>
      </c>
      <c r="P73" s="15">
        <f t="shared" si="22"/>
        <v>0</v>
      </c>
      <c r="Q73" s="38">
        <f t="shared" si="23"/>
        <v>-170</v>
      </c>
      <c r="R73" s="16"/>
    </row>
    <row r="74" spans="1:18" s="17" customFormat="1" ht="15" hidden="1" customHeight="1">
      <c r="A74" s="25">
        <v>7</v>
      </c>
      <c r="B74" s="135" t="s">
        <v>80</v>
      </c>
      <c r="C74" s="135"/>
      <c r="D74" s="135"/>
      <c r="E74" s="135"/>
      <c r="F74" s="43"/>
      <c r="G74" s="43"/>
      <c r="H74" s="43"/>
      <c r="I74" s="43"/>
      <c r="J74" s="11">
        <f>SUM(J70:J73)</f>
        <v>340</v>
      </c>
      <c r="K74" s="43"/>
      <c r="L74" s="43"/>
      <c r="M74" s="43"/>
      <c r="N74" s="43"/>
      <c r="O74" s="43"/>
      <c r="P74" s="43"/>
      <c r="Q74" s="43"/>
      <c r="R74" s="43"/>
    </row>
    <row r="75" spans="1:18" s="17" customFormat="1" ht="13.15" hidden="1">
      <c r="A75" s="136"/>
      <c r="B75" s="136"/>
      <c r="C75" s="136"/>
      <c r="D75" s="136"/>
      <c r="E75" s="136"/>
      <c r="F75" s="24"/>
      <c r="G75" s="7" t="s">
        <v>26</v>
      </c>
      <c r="H75" s="7" t="s">
        <v>26</v>
      </c>
      <c r="I75" s="7" t="s">
        <v>26</v>
      </c>
      <c r="J75" s="26" t="s">
        <v>26</v>
      </c>
      <c r="K75" s="25" t="s">
        <v>27</v>
      </c>
      <c r="L75" s="25" t="s">
        <v>27</v>
      </c>
      <c r="M75" s="25" t="s">
        <v>28</v>
      </c>
      <c r="N75" s="26" t="s">
        <v>29</v>
      </c>
      <c r="O75" s="7" t="s">
        <v>30</v>
      </c>
      <c r="P75" s="7" t="s">
        <v>31</v>
      </c>
      <c r="Q75" s="27" t="s">
        <v>32</v>
      </c>
      <c r="R75" s="7" t="s">
        <v>20</v>
      </c>
    </row>
    <row r="76" spans="1:18" s="17" customFormat="1" ht="38.25" hidden="1">
      <c r="A76" s="113"/>
      <c r="B76" s="113"/>
      <c r="C76" s="113"/>
      <c r="D76" s="113"/>
      <c r="E76" s="113"/>
      <c r="F76" s="28" t="s">
        <v>34</v>
      </c>
      <c r="G76" s="28" t="s">
        <v>60</v>
      </c>
      <c r="H76" s="28" t="s">
        <v>52</v>
      </c>
      <c r="I76" s="28" t="s">
        <v>37</v>
      </c>
      <c r="J76" s="29" t="s">
        <v>38</v>
      </c>
      <c r="K76" s="28" t="s">
        <v>61</v>
      </c>
      <c r="L76" s="28" t="s">
        <v>54</v>
      </c>
      <c r="M76" s="28" t="s">
        <v>41</v>
      </c>
      <c r="N76" s="29" t="s">
        <v>42</v>
      </c>
      <c r="O76" s="28" t="s">
        <v>43</v>
      </c>
      <c r="P76" s="28" t="s">
        <v>31</v>
      </c>
      <c r="Q76" s="28" t="s">
        <v>44</v>
      </c>
      <c r="R76" s="30"/>
    </row>
    <row r="77" spans="1:18" s="17" customFormat="1" ht="13.5" hidden="1" customHeight="1">
      <c r="A77" s="114" t="s">
        <v>81</v>
      </c>
      <c r="B77" s="114"/>
      <c r="C77" s="114"/>
      <c r="D77" s="114"/>
      <c r="E77" s="114"/>
      <c r="F77" s="9" t="s">
        <v>22</v>
      </c>
      <c r="G77" s="32"/>
      <c r="H77" s="33"/>
      <c r="I77" s="31"/>
      <c r="J77" s="34"/>
      <c r="K77" s="19"/>
      <c r="L77" s="20"/>
      <c r="M77" s="19"/>
      <c r="N77" s="35">
        <f>M77*L77*K77</f>
        <v>0</v>
      </c>
      <c r="O77" s="15">
        <f>M77-I77</f>
        <v>0</v>
      </c>
      <c r="P77" s="15">
        <f>O77*L77*K77</f>
        <v>0</v>
      </c>
      <c r="Q77" s="15">
        <f>N77-J77</f>
        <v>0</v>
      </c>
      <c r="R77" s="40"/>
    </row>
    <row r="78" spans="1:18" s="17" customFormat="1" ht="15.75" hidden="1" customHeight="1">
      <c r="A78" s="114" t="s">
        <v>82</v>
      </c>
      <c r="B78" s="114"/>
      <c r="C78" s="114"/>
      <c r="D78" s="114"/>
      <c r="E78" s="114"/>
      <c r="F78" s="39" t="s">
        <v>22</v>
      </c>
      <c r="G78" s="32"/>
      <c r="H78" s="33"/>
      <c r="I78" s="31"/>
      <c r="J78" s="34">
        <f>H78*I78*G78</f>
        <v>0</v>
      </c>
      <c r="K78" s="19"/>
      <c r="L78" s="20"/>
      <c r="M78" s="19"/>
      <c r="N78" s="35">
        <f>M78*L78*K78</f>
        <v>0</v>
      </c>
      <c r="O78" s="15">
        <f>M78-I78</f>
        <v>0</v>
      </c>
      <c r="P78" s="15">
        <f>O78*L78*K78</f>
        <v>0</v>
      </c>
      <c r="Q78" s="15">
        <f>N78-J78</f>
        <v>0</v>
      </c>
      <c r="R78" s="16"/>
    </row>
    <row r="79" spans="1:18" s="17" customFormat="1" ht="15.75" hidden="1" customHeight="1">
      <c r="A79" s="114" t="s">
        <v>83</v>
      </c>
      <c r="B79" s="114"/>
      <c r="C79" s="114"/>
      <c r="D79" s="114"/>
      <c r="E79" s="114"/>
      <c r="F79" s="39" t="s">
        <v>22</v>
      </c>
      <c r="G79" s="32"/>
      <c r="H79" s="33"/>
      <c r="I79" s="31"/>
      <c r="J79" s="34">
        <f>H79*I79*G79</f>
        <v>0</v>
      </c>
      <c r="K79" s="19"/>
      <c r="L79" s="20"/>
      <c r="M79" s="19"/>
      <c r="N79" s="35">
        <f>M79*L79*K79</f>
        <v>0</v>
      </c>
      <c r="O79" s="15">
        <f>M79-I79</f>
        <v>0</v>
      </c>
      <c r="P79" s="15">
        <f>O79*L79*K79</f>
        <v>0</v>
      </c>
      <c r="Q79" s="15">
        <f>N79-J79</f>
        <v>0</v>
      </c>
      <c r="R79" s="16"/>
    </row>
    <row r="80" spans="1:18" s="17" customFormat="1" ht="15" hidden="1" customHeight="1">
      <c r="A80" s="114" t="s">
        <v>84</v>
      </c>
      <c r="B80" s="114"/>
      <c r="C80" s="114"/>
      <c r="D80" s="114"/>
      <c r="E80" s="114"/>
      <c r="F80" s="39" t="s">
        <v>22</v>
      </c>
      <c r="G80" s="32"/>
      <c r="H80" s="33"/>
      <c r="I80" s="31"/>
      <c r="J80" s="34">
        <f>H80*I80*G80</f>
        <v>0</v>
      </c>
      <c r="K80" s="19"/>
      <c r="L80" s="20"/>
      <c r="M80" s="19"/>
      <c r="N80" s="35">
        <f>M80*L80*K80</f>
        <v>0</v>
      </c>
      <c r="O80" s="15">
        <f>M80-I80</f>
        <v>0</v>
      </c>
      <c r="P80" s="15">
        <f>O80*L80*K80</f>
        <v>0</v>
      </c>
      <c r="Q80" s="15">
        <f>N80-J80</f>
        <v>0</v>
      </c>
      <c r="R80" s="16"/>
    </row>
    <row r="81" spans="1:18" s="17" customFormat="1" ht="15.75" hidden="1" customHeight="1">
      <c r="A81" s="126" t="s">
        <v>65</v>
      </c>
      <c r="B81" s="126"/>
      <c r="C81" s="126"/>
      <c r="D81" s="126"/>
      <c r="E81" s="126"/>
      <c r="F81" s="41"/>
      <c r="G81" s="10"/>
      <c r="H81" s="10"/>
      <c r="I81" s="42"/>
      <c r="J81" s="11">
        <f>SUM(J77:J80)</f>
        <v>0</v>
      </c>
      <c r="K81" s="12"/>
      <c r="L81" s="12"/>
      <c r="M81" s="13"/>
      <c r="N81" s="21">
        <f>SUM(N77:N80)</f>
        <v>0</v>
      </c>
      <c r="O81" s="15">
        <f>M81-I81</f>
        <v>0</v>
      </c>
      <c r="P81" s="15">
        <f>O81*L81*K81</f>
        <v>0</v>
      </c>
      <c r="Q81" s="38">
        <f>N81-J81</f>
        <v>0</v>
      </c>
      <c r="R81" s="16"/>
    </row>
    <row r="82" spans="1:18" s="17" customFormat="1" ht="15" hidden="1" customHeight="1">
      <c r="A82" s="25">
        <v>8</v>
      </c>
      <c r="B82" s="135" t="s">
        <v>85</v>
      </c>
      <c r="C82" s="135"/>
      <c r="D82" s="135"/>
      <c r="E82" s="135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</row>
    <row r="83" spans="1:18" s="17" customFormat="1" ht="13.15" hidden="1">
      <c r="A83" s="136"/>
      <c r="B83" s="136"/>
      <c r="C83" s="136"/>
      <c r="D83" s="136"/>
      <c r="E83" s="136"/>
      <c r="F83" s="24"/>
      <c r="G83" s="7" t="s">
        <v>26</v>
      </c>
      <c r="H83" s="7" t="s">
        <v>26</v>
      </c>
      <c r="I83" s="7" t="s">
        <v>26</v>
      </c>
      <c r="J83" s="26" t="s">
        <v>26</v>
      </c>
      <c r="K83" s="25" t="s">
        <v>27</v>
      </c>
      <c r="L83" s="25" t="s">
        <v>27</v>
      </c>
      <c r="M83" s="25" t="s">
        <v>28</v>
      </c>
      <c r="N83" s="26" t="s">
        <v>29</v>
      </c>
      <c r="O83" s="7" t="s">
        <v>30</v>
      </c>
      <c r="P83" s="7" t="s">
        <v>31</v>
      </c>
      <c r="Q83" s="27" t="s">
        <v>32</v>
      </c>
      <c r="R83" s="7" t="s">
        <v>20</v>
      </c>
    </row>
    <row r="84" spans="1:18" s="17" customFormat="1" ht="38.25" hidden="1">
      <c r="A84" s="113"/>
      <c r="B84" s="113"/>
      <c r="C84" s="113"/>
      <c r="D84" s="113"/>
      <c r="E84" s="113"/>
      <c r="F84" s="28" t="s">
        <v>34</v>
      </c>
      <c r="G84" s="28" t="s">
        <v>60</v>
      </c>
      <c r="H84" s="28" t="s">
        <v>52</v>
      </c>
      <c r="I84" s="28" t="s">
        <v>37</v>
      </c>
      <c r="J84" s="29" t="s">
        <v>38</v>
      </c>
      <c r="K84" s="28" t="s">
        <v>61</v>
      </c>
      <c r="L84" s="28" t="s">
        <v>54</v>
      </c>
      <c r="M84" s="28" t="s">
        <v>41</v>
      </c>
      <c r="N84" s="29" t="s">
        <v>42</v>
      </c>
      <c r="O84" s="28" t="s">
        <v>43</v>
      </c>
      <c r="P84" s="28" t="s">
        <v>31</v>
      </c>
      <c r="Q84" s="28" t="s">
        <v>44</v>
      </c>
      <c r="R84" s="30"/>
    </row>
    <row r="85" spans="1:18" s="17" customFormat="1" ht="23.55" hidden="1" customHeight="1">
      <c r="A85" s="122" t="s">
        <v>86</v>
      </c>
      <c r="B85" s="122"/>
      <c r="C85" s="122"/>
      <c r="D85" s="122"/>
      <c r="E85" s="122"/>
      <c r="F85" s="39" t="s">
        <v>22</v>
      </c>
      <c r="G85" s="32"/>
      <c r="H85" s="33"/>
      <c r="I85" s="31"/>
      <c r="J85" s="34">
        <f>H85*I85*G85</f>
        <v>0</v>
      </c>
      <c r="K85" s="19"/>
      <c r="L85" s="20"/>
      <c r="M85" s="19"/>
      <c r="N85" s="35">
        <f>M85*L85*K85</f>
        <v>0</v>
      </c>
      <c r="O85" s="15">
        <f t="shared" ref="O85:O89" si="29">M85-I85</f>
        <v>0</v>
      </c>
      <c r="P85" s="15">
        <f t="shared" ref="P85:P89" si="30">O85*L85*K85</f>
        <v>0</v>
      </c>
      <c r="Q85" s="15">
        <f t="shared" ref="Q85:Q90" si="31">N85-J85</f>
        <v>0</v>
      </c>
      <c r="R85" s="16"/>
    </row>
    <row r="86" spans="1:18" s="17" customFormat="1" ht="23.55" hidden="1" customHeight="1">
      <c r="A86" s="122" t="s">
        <v>87</v>
      </c>
      <c r="B86" s="122"/>
      <c r="C86" s="122"/>
      <c r="D86" s="122"/>
      <c r="E86" s="122"/>
      <c r="F86" s="39" t="s">
        <v>22</v>
      </c>
      <c r="G86" s="32"/>
      <c r="H86" s="33"/>
      <c r="I86" s="31"/>
      <c r="J86" s="34"/>
      <c r="K86" s="19"/>
      <c r="L86" s="20"/>
      <c r="M86" s="19"/>
      <c r="N86" s="35">
        <f>M86*L86*K86</f>
        <v>0</v>
      </c>
      <c r="O86" s="15">
        <f t="shared" si="29"/>
        <v>0</v>
      </c>
      <c r="P86" s="15">
        <f t="shared" si="30"/>
        <v>0</v>
      </c>
      <c r="Q86" s="15">
        <f t="shared" si="31"/>
        <v>0</v>
      </c>
      <c r="R86" s="16"/>
    </row>
    <row r="87" spans="1:18" s="17" customFormat="1" ht="23.55" hidden="1" customHeight="1">
      <c r="A87" s="122" t="s">
        <v>88</v>
      </c>
      <c r="B87" s="122"/>
      <c r="C87" s="122"/>
      <c r="D87" s="122"/>
      <c r="E87" s="122"/>
      <c r="F87" s="39" t="s">
        <v>22</v>
      </c>
      <c r="G87" s="32"/>
      <c r="H87" s="33"/>
      <c r="I87" s="31"/>
      <c r="J87" s="44"/>
      <c r="K87" s="19"/>
      <c r="L87" s="20"/>
      <c r="M87" s="19"/>
      <c r="N87" s="45">
        <f>M87*L87*K87</f>
        <v>0</v>
      </c>
      <c r="O87" s="15">
        <f t="shared" si="29"/>
        <v>0</v>
      </c>
      <c r="P87" s="15">
        <f t="shared" si="30"/>
        <v>0</v>
      </c>
      <c r="Q87" s="15">
        <f t="shared" si="31"/>
        <v>0</v>
      </c>
      <c r="R87" s="16"/>
    </row>
    <row r="88" spans="1:18" s="17" customFormat="1" ht="14.25" customHeight="1">
      <c r="A88" s="129" t="s">
        <v>89</v>
      </c>
      <c r="B88" s="129"/>
      <c r="C88" s="129"/>
      <c r="D88" s="129"/>
      <c r="E88" s="129"/>
      <c r="F88" s="18">
        <v>0.08</v>
      </c>
      <c r="G88" s="10"/>
      <c r="H88" s="10"/>
      <c r="I88" s="10"/>
      <c r="J88" s="11">
        <f>(J58+J65+J73+J81)*F88</f>
        <v>1733.76</v>
      </c>
      <c r="K88" s="28"/>
      <c r="L88" s="37"/>
      <c r="M88" s="28"/>
      <c r="N88" s="21">
        <f>(N58+N65+N73+N81)*F88</f>
        <v>0</v>
      </c>
      <c r="O88" s="15">
        <f t="shared" si="29"/>
        <v>0</v>
      </c>
      <c r="P88" s="15">
        <f t="shared" si="30"/>
        <v>0</v>
      </c>
      <c r="Q88" s="15">
        <f t="shared" si="31"/>
        <v>-1733.76</v>
      </c>
      <c r="R88" s="16"/>
    </row>
    <row r="89" spans="1:18" s="17" customFormat="1" ht="15.75" customHeight="1">
      <c r="A89" s="126" t="s">
        <v>90</v>
      </c>
      <c r="B89" s="126"/>
      <c r="C89" s="126"/>
      <c r="D89" s="126"/>
      <c r="E89" s="126"/>
      <c r="F89" s="41"/>
      <c r="G89" s="10"/>
      <c r="H89" s="10"/>
      <c r="I89" s="42"/>
      <c r="J89" s="11">
        <f>SUM(J85:J88)+J40+J17</f>
        <v>1733.76</v>
      </c>
      <c r="K89" s="10"/>
      <c r="L89" s="10"/>
      <c r="M89" s="42"/>
      <c r="N89" s="21">
        <f>SUM(N85:N88)+N40+N17</f>
        <v>0</v>
      </c>
      <c r="O89" s="15">
        <f t="shared" si="29"/>
        <v>0</v>
      </c>
      <c r="P89" s="15">
        <f t="shared" si="30"/>
        <v>0</v>
      </c>
      <c r="Q89" s="38">
        <f t="shared" si="31"/>
        <v>-1733.76</v>
      </c>
      <c r="R89" s="16"/>
    </row>
    <row r="90" spans="1:18" s="17" customFormat="1" ht="15.75" customHeight="1">
      <c r="A90" s="126" t="s">
        <v>91</v>
      </c>
      <c r="B90" s="126"/>
      <c r="C90" s="126"/>
      <c r="D90" s="126"/>
      <c r="E90" s="126"/>
      <c r="F90" s="18">
        <v>0.06</v>
      </c>
      <c r="G90" s="10"/>
      <c r="H90" s="10"/>
      <c r="I90" s="42"/>
      <c r="J90" s="11">
        <f>(J25+J32+J39+J58+J65+J73+J81+J89+H114)*F90</f>
        <v>1404.3455999999999</v>
      </c>
      <c r="K90" s="10"/>
      <c r="L90" s="10"/>
      <c r="M90" s="42"/>
      <c r="N90" s="21">
        <f>(N25+N32+N39+N58+N65+N73+N81+N89)*F90</f>
        <v>0</v>
      </c>
      <c r="O90" s="15"/>
      <c r="P90" s="15"/>
      <c r="Q90" s="38">
        <f t="shared" si="31"/>
        <v>-1404.3455999999999</v>
      </c>
      <c r="R90" s="16"/>
    </row>
    <row r="91" spans="1:18" s="17" customFormat="1" ht="15" customHeight="1">
      <c r="A91" s="25">
        <v>9</v>
      </c>
      <c r="B91" s="135" t="s">
        <v>92</v>
      </c>
      <c r="C91" s="135"/>
      <c r="D91" s="135"/>
      <c r="E91" s="135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</row>
    <row r="92" spans="1:18" s="17" customFormat="1" ht="12.75" customHeight="1">
      <c r="A92" s="147"/>
      <c r="B92" s="147"/>
      <c r="C92" s="147"/>
      <c r="D92" s="147"/>
      <c r="E92" s="147"/>
      <c r="F92" s="24"/>
      <c r="G92" s="24"/>
      <c r="H92" s="24"/>
      <c r="I92" s="24"/>
      <c r="J92" s="26"/>
      <c r="K92" s="25" t="s">
        <v>27</v>
      </c>
      <c r="L92" s="25" t="s">
        <v>27</v>
      </c>
      <c r="M92" s="25" t="s">
        <v>28</v>
      </c>
      <c r="N92" s="7" t="s">
        <v>29</v>
      </c>
      <c r="O92" s="7"/>
      <c r="P92" s="7" t="s">
        <v>31</v>
      </c>
      <c r="Q92" s="27"/>
      <c r="R92" s="7" t="s">
        <v>20</v>
      </c>
    </row>
    <row r="93" spans="1:18" s="17" customFormat="1" ht="38.25">
      <c r="A93" s="148" t="s">
        <v>93</v>
      </c>
      <c r="B93" s="148"/>
      <c r="C93" s="148"/>
      <c r="D93" s="148"/>
      <c r="E93" s="148"/>
      <c r="F93" s="28"/>
      <c r="G93" s="28"/>
      <c r="H93" s="46"/>
      <c r="I93" s="24"/>
      <c r="J93" s="29"/>
      <c r="K93" s="28" t="s">
        <v>61</v>
      </c>
      <c r="L93" s="28" t="s">
        <v>54</v>
      </c>
      <c r="M93" s="28" t="s">
        <v>41</v>
      </c>
      <c r="N93" s="28" t="s">
        <v>42</v>
      </c>
      <c r="O93" s="28"/>
      <c r="P93" s="28" t="s">
        <v>31</v>
      </c>
      <c r="Q93" s="29"/>
      <c r="R93" s="30"/>
    </row>
    <row r="94" spans="1:18" s="17" customFormat="1" ht="14.25" customHeight="1">
      <c r="A94" s="149" t="s">
        <v>94</v>
      </c>
      <c r="B94" s="149"/>
      <c r="C94" s="149"/>
      <c r="D94" s="149"/>
      <c r="E94" s="149"/>
      <c r="F94" s="47" t="s">
        <v>22</v>
      </c>
      <c r="G94" s="48"/>
      <c r="H94" s="49"/>
      <c r="I94" s="49"/>
      <c r="J94" s="50"/>
      <c r="K94" s="19"/>
      <c r="L94" s="19"/>
      <c r="M94" s="19"/>
      <c r="N94" s="51">
        <f>L94*M94*K94</f>
        <v>0</v>
      </c>
      <c r="O94" s="52"/>
      <c r="P94" s="15">
        <f t="shared" ref="P94:P100" si="32">N94</f>
        <v>0</v>
      </c>
      <c r="Q94" s="50"/>
      <c r="R94" s="16"/>
    </row>
    <row r="95" spans="1:18" s="17" customFormat="1" ht="13.15">
      <c r="A95" s="149" t="s">
        <v>95</v>
      </c>
      <c r="B95" s="149"/>
      <c r="C95" s="149"/>
      <c r="D95" s="149"/>
      <c r="E95" s="149"/>
      <c r="F95" s="47" t="s">
        <v>22</v>
      </c>
      <c r="G95" s="48"/>
      <c r="H95" s="49"/>
      <c r="I95" s="49"/>
      <c r="J95" s="50"/>
      <c r="K95" s="19"/>
      <c r="L95" s="19"/>
      <c r="M95" s="19"/>
      <c r="N95" s="51">
        <f>L95*M95*K95</f>
        <v>0</v>
      </c>
      <c r="O95" s="52"/>
      <c r="P95" s="15">
        <f t="shared" si="32"/>
        <v>0</v>
      </c>
      <c r="Q95" s="50"/>
      <c r="R95" s="16"/>
    </row>
    <row r="96" spans="1:18" s="17" customFormat="1" ht="15.75" customHeight="1">
      <c r="A96" s="150" t="s">
        <v>96</v>
      </c>
      <c r="B96" s="150"/>
      <c r="C96" s="150"/>
      <c r="D96" s="150"/>
      <c r="E96" s="150"/>
      <c r="F96" s="47" t="s">
        <v>22</v>
      </c>
      <c r="G96" s="48"/>
      <c r="H96" s="49"/>
      <c r="I96" s="49"/>
      <c r="J96" s="50"/>
      <c r="K96" s="19"/>
      <c r="L96" s="19"/>
      <c r="M96" s="19"/>
      <c r="N96" s="51">
        <f>L96*M96*K96</f>
        <v>0</v>
      </c>
      <c r="O96" s="52"/>
      <c r="P96" s="15">
        <f t="shared" si="32"/>
        <v>0</v>
      </c>
      <c r="Q96" s="50"/>
      <c r="R96" s="16"/>
    </row>
    <row r="97" spans="1:18" s="17" customFormat="1" ht="13.5" customHeight="1">
      <c r="A97" s="151" t="s">
        <v>97</v>
      </c>
      <c r="B97" s="151"/>
      <c r="C97" s="151"/>
      <c r="D97" s="151"/>
      <c r="E97" s="151"/>
      <c r="F97" s="47" t="s">
        <v>22</v>
      </c>
      <c r="G97" s="48"/>
      <c r="H97" s="49"/>
      <c r="I97" s="49"/>
      <c r="J97" s="53">
        <f>G97*H97*I97</f>
        <v>0</v>
      </c>
      <c r="K97" s="19"/>
      <c r="L97" s="19"/>
      <c r="M97" s="19"/>
      <c r="N97" s="51">
        <f>L97*M97*K97</f>
        <v>0</v>
      </c>
      <c r="O97" s="52"/>
      <c r="P97" s="15">
        <f t="shared" si="32"/>
        <v>0</v>
      </c>
      <c r="Q97" s="50"/>
      <c r="R97" s="16"/>
    </row>
    <row r="98" spans="1:18" s="17" customFormat="1" ht="13.5" customHeight="1">
      <c r="A98" s="155" t="s">
        <v>98</v>
      </c>
      <c r="B98" s="155"/>
      <c r="C98" s="155"/>
      <c r="D98" s="155"/>
      <c r="E98" s="155"/>
      <c r="F98" s="54"/>
      <c r="G98" s="48"/>
      <c r="H98" s="49"/>
      <c r="I98" s="49"/>
      <c r="J98" s="50"/>
      <c r="K98" s="19" t="s">
        <v>99</v>
      </c>
      <c r="L98" s="19" t="s">
        <v>99</v>
      </c>
      <c r="M98" s="19" t="s">
        <v>99</v>
      </c>
      <c r="N98" s="55">
        <f>SUM(N94:N97)*F98</f>
        <v>0</v>
      </c>
      <c r="O98" s="52"/>
      <c r="P98" s="15">
        <f t="shared" si="32"/>
        <v>0</v>
      </c>
      <c r="Q98" s="50"/>
      <c r="R98" s="16"/>
    </row>
    <row r="99" spans="1:18" s="17" customFormat="1" ht="13.5" customHeight="1">
      <c r="A99" s="151" t="s">
        <v>100</v>
      </c>
      <c r="B99" s="151"/>
      <c r="C99" s="151"/>
      <c r="D99" s="151"/>
      <c r="E99" s="151"/>
      <c r="F99" s="47" t="s">
        <v>22</v>
      </c>
      <c r="G99" s="48"/>
      <c r="H99" s="49"/>
      <c r="I99" s="49"/>
      <c r="J99" s="53"/>
      <c r="K99" s="19"/>
      <c r="L99" s="19"/>
      <c r="M99" s="19"/>
      <c r="N99" s="51">
        <f>L99*M99*K99</f>
        <v>0</v>
      </c>
      <c r="O99" s="52"/>
      <c r="P99" s="15">
        <f t="shared" si="32"/>
        <v>0</v>
      </c>
      <c r="Q99" s="50"/>
      <c r="R99" s="36"/>
    </row>
    <row r="100" spans="1:18" s="17" customFormat="1" ht="13.5" customHeight="1">
      <c r="A100" s="155" t="s">
        <v>101</v>
      </c>
      <c r="B100" s="155"/>
      <c r="C100" s="155"/>
      <c r="D100" s="155"/>
      <c r="E100" s="155"/>
      <c r="F100" s="56">
        <v>0.08</v>
      </c>
      <c r="G100" s="28"/>
      <c r="H100" s="37"/>
      <c r="I100" s="37"/>
      <c r="J100" s="57">
        <f>(J97+J99)*F100</f>
        <v>0</v>
      </c>
      <c r="K100" s="19" t="s">
        <v>99</v>
      </c>
      <c r="L100" s="19" t="s">
        <v>99</v>
      </c>
      <c r="M100" s="19" t="s">
        <v>99</v>
      </c>
      <c r="N100" s="55">
        <f>SUM(N99:N99)*F100</f>
        <v>0</v>
      </c>
      <c r="O100" s="52"/>
      <c r="P100" s="15">
        <f t="shared" si="32"/>
        <v>0</v>
      </c>
      <c r="Q100" s="50"/>
      <c r="R100" s="16"/>
    </row>
    <row r="101" spans="1:18" s="17" customFormat="1" ht="16.5" customHeight="1">
      <c r="A101" s="126" t="s">
        <v>102</v>
      </c>
      <c r="B101" s="126"/>
      <c r="C101" s="126"/>
      <c r="D101" s="126"/>
      <c r="E101" s="126"/>
      <c r="F101" s="41"/>
      <c r="G101" s="10"/>
      <c r="H101" s="10"/>
      <c r="I101" s="42"/>
      <c r="J101" s="58">
        <f>SUM(J94:J100)</f>
        <v>0</v>
      </c>
      <c r="K101" s="12" t="s">
        <v>99</v>
      </c>
      <c r="L101" s="12" t="s">
        <v>99</v>
      </c>
      <c r="M101" s="13" t="s">
        <v>99</v>
      </c>
      <c r="N101" s="55">
        <f>SUM(N94:N100)</f>
        <v>0</v>
      </c>
      <c r="O101" s="59"/>
      <c r="P101" s="38">
        <f>SUM(P94:P100)</f>
        <v>0</v>
      </c>
      <c r="Q101" s="60"/>
      <c r="R101" s="16"/>
    </row>
    <row r="102" spans="1:18" s="17" customFormat="1" ht="13.15">
      <c r="A102" s="77"/>
      <c r="B102" s="77"/>
      <c r="C102" s="77"/>
      <c r="D102" s="77"/>
      <c r="E102" s="78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</row>
    <row r="103" spans="1:18">
      <c r="A103" s="68"/>
      <c r="B103" s="68"/>
      <c r="C103" s="68"/>
      <c r="D103" s="68"/>
      <c r="E103" s="68"/>
      <c r="F103" s="156" t="s">
        <v>103</v>
      </c>
      <c r="G103" s="156"/>
      <c r="H103" s="104" t="s">
        <v>26</v>
      </c>
      <c r="I103" s="104"/>
      <c r="J103" s="104"/>
      <c r="K103" s="104"/>
      <c r="L103" s="152" t="s">
        <v>104</v>
      </c>
      <c r="M103" s="152"/>
      <c r="N103" s="152"/>
      <c r="O103" s="152"/>
      <c r="P103" s="80" t="s">
        <v>32</v>
      </c>
      <c r="Q103" s="68"/>
      <c r="R103" s="68"/>
    </row>
    <row r="104" spans="1:18" ht="24.75" customHeight="1">
      <c r="A104" s="68"/>
      <c r="B104" s="68"/>
      <c r="C104" s="68"/>
      <c r="D104" s="68"/>
      <c r="E104" s="68"/>
      <c r="F104" s="153"/>
      <c r="G104" s="153"/>
      <c r="H104" s="154" t="s">
        <v>105</v>
      </c>
      <c r="I104" s="154"/>
      <c r="J104" s="154" t="s">
        <v>106</v>
      </c>
      <c r="K104" s="154"/>
      <c r="L104" s="154" t="s">
        <v>107</v>
      </c>
      <c r="M104" s="154"/>
      <c r="N104" s="154" t="s">
        <v>108</v>
      </c>
      <c r="O104" s="154"/>
      <c r="P104" s="80" t="s">
        <v>109</v>
      </c>
      <c r="Q104" s="68"/>
      <c r="R104" s="68"/>
    </row>
    <row r="105" spans="1:18">
      <c r="A105" s="68"/>
      <c r="B105" s="68"/>
      <c r="C105" s="68"/>
      <c r="D105" s="68"/>
      <c r="E105" s="68"/>
      <c r="F105" s="157" t="s">
        <v>110</v>
      </c>
      <c r="G105" s="157"/>
      <c r="H105" s="158">
        <f>J25</f>
        <v>0</v>
      </c>
      <c r="I105" s="158"/>
      <c r="J105" s="159">
        <f>H105/$O$6/$O$5</f>
        <v>0</v>
      </c>
      <c r="K105" s="158"/>
      <c r="L105" s="160">
        <f>N25</f>
        <v>0</v>
      </c>
      <c r="M105" s="160"/>
      <c r="N105" s="161" t="e">
        <f t="shared" ref="N105:N115" si="33">L105/$P$6/$P$5</f>
        <v>#DIV/0!</v>
      </c>
      <c r="O105" s="161"/>
      <c r="P105" s="15">
        <f t="shared" ref="P105:P114" si="34">L105-H105</f>
        <v>0</v>
      </c>
      <c r="Q105" s="68"/>
      <c r="R105" s="68"/>
    </row>
    <row r="106" spans="1:18">
      <c r="A106" s="68"/>
      <c r="B106" s="68"/>
      <c r="C106" s="68"/>
      <c r="D106" s="68"/>
      <c r="E106" s="68"/>
      <c r="F106" s="157" t="s">
        <v>111</v>
      </c>
      <c r="G106" s="157"/>
      <c r="H106" s="158">
        <f>J32</f>
        <v>0</v>
      </c>
      <c r="I106" s="158"/>
      <c r="J106" s="159">
        <f>H106/$O$6/$O$5</f>
        <v>0</v>
      </c>
      <c r="K106" s="158"/>
      <c r="L106" s="160">
        <f>N32</f>
        <v>0</v>
      </c>
      <c r="M106" s="160"/>
      <c r="N106" s="161" t="e">
        <f t="shared" si="33"/>
        <v>#DIV/0!</v>
      </c>
      <c r="O106" s="161"/>
      <c r="P106" s="15">
        <f t="shared" si="34"/>
        <v>0</v>
      </c>
      <c r="Q106" s="68"/>
      <c r="R106" s="68"/>
    </row>
    <row r="107" spans="1:18">
      <c r="A107" s="68"/>
      <c r="B107" s="68"/>
      <c r="C107" s="68"/>
      <c r="D107" s="68"/>
      <c r="E107" s="68"/>
      <c r="F107" s="157" t="s">
        <v>112</v>
      </c>
      <c r="G107" s="157"/>
      <c r="H107" s="158">
        <f>J39</f>
        <v>0</v>
      </c>
      <c r="I107" s="158"/>
      <c r="J107" s="159">
        <f t="shared" ref="J107:J111" si="35">H107/$O$6/$O$5</f>
        <v>0</v>
      </c>
      <c r="K107" s="158"/>
      <c r="L107" s="160">
        <f>N39</f>
        <v>0</v>
      </c>
      <c r="M107" s="160"/>
      <c r="N107" s="161" t="e">
        <f t="shared" si="33"/>
        <v>#DIV/0!</v>
      </c>
      <c r="O107" s="161"/>
      <c r="P107" s="15">
        <f t="shared" si="34"/>
        <v>0</v>
      </c>
      <c r="Q107" s="68"/>
      <c r="R107" s="68"/>
    </row>
    <row r="108" spans="1:18">
      <c r="A108" s="68"/>
      <c r="B108" s="68"/>
      <c r="C108" s="68"/>
      <c r="D108" s="68"/>
      <c r="E108" s="68"/>
      <c r="F108" s="157" t="s">
        <v>113</v>
      </c>
      <c r="G108" s="157"/>
      <c r="H108" s="158">
        <f>J58</f>
        <v>21502</v>
      </c>
      <c r="I108" s="158"/>
      <c r="J108" s="162">
        <f t="shared" si="35"/>
        <v>383.96428571428572</v>
      </c>
      <c r="K108" s="162"/>
      <c r="L108" s="160">
        <f>N58</f>
        <v>0</v>
      </c>
      <c r="M108" s="160"/>
      <c r="N108" s="163" t="e">
        <f t="shared" si="33"/>
        <v>#DIV/0!</v>
      </c>
      <c r="O108" s="163"/>
      <c r="P108" s="15">
        <f t="shared" si="34"/>
        <v>-21502</v>
      </c>
      <c r="Q108" s="68"/>
      <c r="R108" s="68"/>
    </row>
    <row r="109" spans="1:18">
      <c r="A109" s="68"/>
      <c r="B109" s="68"/>
      <c r="C109" s="68"/>
      <c r="D109" s="68"/>
      <c r="E109" s="68"/>
      <c r="F109" s="157" t="s">
        <v>114</v>
      </c>
      <c r="G109" s="157"/>
      <c r="H109" s="158">
        <f>J65</f>
        <v>0</v>
      </c>
      <c r="I109" s="158"/>
      <c r="J109" s="159">
        <f t="shared" si="35"/>
        <v>0</v>
      </c>
      <c r="K109" s="158"/>
      <c r="L109" s="160">
        <f>N65</f>
        <v>0</v>
      </c>
      <c r="M109" s="160"/>
      <c r="N109" s="161" t="e">
        <f t="shared" si="33"/>
        <v>#DIV/0!</v>
      </c>
      <c r="O109" s="161"/>
      <c r="P109" s="15">
        <f t="shared" si="34"/>
        <v>0</v>
      </c>
      <c r="Q109" s="68"/>
      <c r="R109" s="68"/>
    </row>
    <row r="110" spans="1:18">
      <c r="A110" s="68"/>
      <c r="B110" s="68"/>
      <c r="C110" s="68"/>
      <c r="D110" s="68"/>
      <c r="E110" s="68"/>
      <c r="F110" s="157" t="s">
        <v>115</v>
      </c>
      <c r="G110" s="157"/>
      <c r="H110" s="158">
        <f>J73</f>
        <v>170</v>
      </c>
      <c r="I110" s="158"/>
      <c r="J110" s="159">
        <f t="shared" si="35"/>
        <v>3.0357142857142856</v>
      </c>
      <c r="K110" s="158"/>
      <c r="L110" s="160">
        <f>N73</f>
        <v>0</v>
      </c>
      <c r="M110" s="160"/>
      <c r="N110" s="163" t="e">
        <f t="shared" si="33"/>
        <v>#DIV/0!</v>
      </c>
      <c r="O110" s="163"/>
      <c r="P110" s="15">
        <f t="shared" si="34"/>
        <v>-170</v>
      </c>
      <c r="Q110" s="68"/>
      <c r="R110" s="68"/>
    </row>
    <row r="111" spans="1:18">
      <c r="A111" s="68"/>
      <c r="B111" s="68"/>
      <c r="C111" s="68"/>
      <c r="D111" s="68"/>
      <c r="E111" s="68"/>
      <c r="F111" s="157" t="s">
        <v>116</v>
      </c>
      <c r="G111" s="157"/>
      <c r="H111" s="158">
        <f>J81</f>
        <v>0</v>
      </c>
      <c r="I111" s="158"/>
      <c r="J111" s="159">
        <f t="shared" si="35"/>
        <v>0</v>
      </c>
      <c r="K111" s="158"/>
      <c r="L111" s="160">
        <f>N81</f>
        <v>0</v>
      </c>
      <c r="M111" s="160"/>
      <c r="N111" s="161" t="e">
        <f t="shared" si="33"/>
        <v>#DIV/0!</v>
      </c>
      <c r="O111" s="161"/>
      <c r="P111" s="15">
        <f t="shared" si="34"/>
        <v>0</v>
      </c>
      <c r="Q111" s="68"/>
      <c r="R111" s="68"/>
    </row>
    <row r="112" spans="1:18">
      <c r="A112" s="68"/>
      <c r="B112" s="68"/>
      <c r="C112" s="68"/>
      <c r="D112" s="68"/>
      <c r="E112" s="68"/>
      <c r="F112" s="157" t="s">
        <v>117</v>
      </c>
      <c r="G112" s="157"/>
      <c r="H112" s="158">
        <f>J89</f>
        <v>1733.76</v>
      </c>
      <c r="I112" s="158"/>
      <c r="J112" s="162">
        <f>H112/O6/O5</f>
        <v>30.96</v>
      </c>
      <c r="K112" s="162"/>
      <c r="L112" s="160">
        <f>N89</f>
        <v>0</v>
      </c>
      <c r="M112" s="160"/>
      <c r="N112" s="163" t="e">
        <f t="shared" si="33"/>
        <v>#DIV/0!</v>
      </c>
      <c r="O112" s="163"/>
      <c r="P112" s="15">
        <f t="shared" si="34"/>
        <v>-1733.76</v>
      </c>
      <c r="Q112" s="68"/>
      <c r="R112" s="68"/>
    </row>
    <row r="113" spans="1:19">
      <c r="A113" s="68"/>
      <c r="B113" s="68"/>
      <c r="C113" s="68"/>
      <c r="D113" s="68"/>
      <c r="E113" s="68"/>
      <c r="F113" s="157" t="s">
        <v>118</v>
      </c>
      <c r="G113" s="157"/>
      <c r="H113" s="158">
        <f>J90</f>
        <v>1404.3455999999999</v>
      </c>
      <c r="I113" s="158"/>
      <c r="J113" s="159">
        <f>H113/O6</f>
        <v>175.54319999999998</v>
      </c>
      <c r="K113" s="158"/>
      <c r="L113" s="160">
        <f>N90</f>
        <v>0</v>
      </c>
      <c r="M113" s="160"/>
      <c r="N113" s="161" t="e">
        <f t="shared" si="33"/>
        <v>#DIV/0!</v>
      </c>
      <c r="O113" s="161"/>
      <c r="P113" s="15">
        <f t="shared" si="34"/>
        <v>-1404.3455999999999</v>
      </c>
      <c r="Q113" s="68"/>
      <c r="R113" s="68"/>
    </row>
    <row r="114" spans="1:19">
      <c r="A114" s="68"/>
      <c r="B114" s="68"/>
      <c r="C114" s="68"/>
      <c r="D114" s="68"/>
      <c r="E114" s="68"/>
      <c r="F114" s="157" t="s">
        <v>119</v>
      </c>
      <c r="G114" s="157"/>
      <c r="H114" s="166">
        <f>J101</f>
        <v>0</v>
      </c>
      <c r="I114" s="166"/>
      <c r="J114" s="167">
        <f>H114/O6</f>
        <v>0</v>
      </c>
      <c r="K114" s="167"/>
      <c r="L114" s="160">
        <f>N101</f>
        <v>0</v>
      </c>
      <c r="M114" s="160"/>
      <c r="N114" s="161" t="e">
        <f t="shared" si="33"/>
        <v>#DIV/0!</v>
      </c>
      <c r="O114" s="161"/>
      <c r="P114" s="15">
        <f t="shared" si="34"/>
        <v>0</v>
      </c>
      <c r="Q114" s="68"/>
      <c r="R114" s="68"/>
    </row>
    <row r="115" spans="1:19">
      <c r="A115" s="68"/>
      <c r="B115" s="68"/>
      <c r="C115" s="68"/>
      <c r="D115" s="68"/>
      <c r="E115" s="68"/>
      <c r="F115" s="157" t="s">
        <v>120</v>
      </c>
      <c r="G115" s="157"/>
      <c r="H115" s="164">
        <f>SUM(H105:I114)</f>
        <v>24810.105599999999</v>
      </c>
      <c r="I115" s="164"/>
      <c r="J115" s="158">
        <f>SUM(J105:K113)</f>
        <v>593.50319999999999</v>
      </c>
      <c r="K115" s="158"/>
      <c r="L115" s="165">
        <f>SUM(L105:M114)</f>
        <v>0</v>
      </c>
      <c r="M115" s="165"/>
      <c r="N115" s="161" t="e">
        <f t="shared" si="33"/>
        <v>#DIV/0!</v>
      </c>
      <c r="O115" s="161"/>
      <c r="P115" s="38">
        <f>SUM(P105:P114)</f>
        <v>-24810.105599999999</v>
      </c>
      <c r="Q115" s="68"/>
      <c r="R115" s="68"/>
    </row>
    <row r="116" spans="1:19">
      <c r="S116" s="61"/>
    </row>
  </sheetData>
  <sheetProtection insertRows="0" selectLockedCells="1"/>
  <protectedRanges>
    <protectedRange password="CE28" sqref="F4:K13" name="区域1"/>
    <protectedRange password="CE28" sqref="F14:K14" name="区域1_2"/>
  </protectedRanges>
  <mergeCells count="190">
    <mergeCell ref="F115:G115"/>
    <mergeCell ref="H115:I115"/>
    <mergeCell ref="J115:K115"/>
    <mergeCell ref="L115:M115"/>
    <mergeCell ref="N115:O115"/>
    <mergeCell ref="A56:D56"/>
    <mergeCell ref="F113:G113"/>
    <mergeCell ref="H113:I113"/>
    <mergeCell ref="J113:K113"/>
    <mergeCell ref="L113:M113"/>
    <mergeCell ref="N113:O113"/>
    <mergeCell ref="F114:G114"/>
    <mergeCell ref="H114:I114"/>
    <mergeCell ref="J114:K114"/>
    <mergeCell ref="L114:M114"/>
    <mergeCell ref="N114:O114"/>
    <mergeCell ref="F111:G111"/>
    <mergeCell ref="H111:I111"/>
    <mergeCell ref="J111:K111"/>
    <mergeCell ref="L111:M111"/>
    <mergeCell ref="N111:O111"/>
    <mergeCell ref="F112:G112"/>
    <mergeCell ref="H112:I112"/>
    <mergeCell ref="J112:K112"/>
    <mergeCell ref="L112:M112"/>
    <mergeCell ref="N112:O112"/>
    <mergeCell ref="F109:G109"/>
    <mergeCell ref="H109:I109"/>
    <mergeCell ref="J109:K109"/>
    <mergeCell ref="L109:M109"/>
    <mergeCell ref="N109:O109"/>
    <mergeCell ref="F110:G110"/>
    <mergeCell ref="H110:I110"/>
    <mergeCell ref="J110:K110"/>
    <mergeCell ref="L110:M110"/>
    <mergeCell ref="N110:O110"/>
    <mergeCell ref="F107:G107"/>
    <mergeCell ref="H107:I107"/>
    <mergeCell ref="J107:K107"/>
    <mergeCell ref="L107:M107"/>
    <mergeCell ref="N107:O107"/>
    <mergeCell ref="F108:G108"/>
    <mergeCell ref="H108:I108"/>
    <mergeCell ref="J108:K108"/>
    <mergeCell ref="L108:M108"/>
    <mergeCell ref="N108:O108"/>
    <mergeCell ref="F105:G105"/>
    <mergeCell ref="H105:I105"/>
    <mergeCell ref="J105:K105"/>
    <mergeCell ref="L105:M105"/>
    <mergeCell ref="N105:O105"/>
    <mergeCell ref="F106:G106"/>
    <mergeCell ref="H106:I106"/>
    <mergeCell ref="J106:K106"/>
    <mergeCell ref="L106:M106"/>
    <mergeCell ref="N106:O106"/>
    <mergeCell ref="L103:O103"/>
    <mergeCell ref="F104:G104"/>
    <mergeCell ref="H104:I104"/>
    <mergeCell ref="J104:K104"/>
    <mergeCell ref="L104:M104"/>
    <mergeCell ref="N104:O104"/>
    <mergeCell ref="A98:E98"/>
    <mergeCell ref="A99:E99"/>
    <mergeCell ref="A100:E100"/>
    <mergeCell ref="A101:E101"/>
    <mergeCell ref="F103:G103"/>
    <mergeCell ref="H103:K103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B91:E91"/>
    <mergeCell ref="A80:E80"/>
    <mergeCell ref="A81:E81"/>
    <mergeCell ref="B82:E82"/>
    <mergeCell ref="A83:E83"/>
    <mergeCell ref="A84:E84"/>
    <mergeCell ref="A85:E85"/>
    <mergeCell ref="B74:E74"/>
    <mergeCell ref="A75:E75"/>
    <mergeCell ref="A76:E76"/>
    <mergeCell ref="A77:E77"/>
    <mergeCell ref="A78:E78"/>
    <mergeCell ref="A79:E79"/>
    <mergeCell ref="A70:E70"/>
    <mergeCell ref="A71:E71"/>
    <mergeCell ref="A72:D72"/>
    <mergeCell ref="A73:E73"/>
    <mergeCell ref="F64:J64"/>
    <mergeCell ref="A65:E65"/>
    <mergeCell ref="B66:E66"/>
    <mergeCell ref="B67:E67"/>
    <mergeCell ref="A68:E68"/>
    <mergeCell ref="A69:B69"/>
    <mergeCell ref="D69:E69"/>
    <mergeCell ref="A63:B63"/>
    <mergeCell ref="C63:E63"/>
    <mergeCell ref="A64:E64"/>
    <mergeCell ref="A57:D57"/>
    <mergeCell ref="A58:E58"/>
    <mergeCell ref="F58:I58"/>
    <mergeCell ref="B59:E59"/>
    <mergeCell ref="A60:E60"/>
    <mergeCell ref="A55:D55"/>
    <mergeCell ref="A45:B45"/>
    <mergeCell ref="A54:B54"/>
    <mergeCell ref="C54:D54"/>
    <mergeCell ref="C45:D45"/>
    <mergeCell ref="A40:E40"/>
    <mergeCell ref="A41:R41"/>
    <mergeCell ref="A61:E61"/>
    <mergeCell ref="A62:B62"/>
    <mergeCell ref="C62:E62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A31:E31"/>
    <mergeCell ref="F31:J31"/>
    <mergeCell ref="A32:E32"/>
    <mergeCell ref="B33:E33"/>
    <mergeCell ref="A34:E34"/>
    <mergeCell ref="A35:E35"/>
    <mergeCell ref="B42:E42"/>
    <mergeCell ref="A43:E43"/>
    <mergeCell ref="A44:E44"/>
    <mergeCell ref="A36:B36"/>
    <mergeCell ref="C36:E36"/>
    <mergeCell ref="A37:D37"/>
    <mergeCell ref="A39:E39"/>
    <mergeCell ref="F10:K10"/>
    <mergeCell ref="A11:E11"/>
    <mergeCell ref="F11:K11"/>
    <mergeCell ref="A22:C22"/>
    <mergeCell ref="D22:E22"/>
    <mergeCell ref="A23:E23"/>
    <mergeCell ref="A24:E24"/>
    <mergeCell ref="F24:J24"/>
    <mergeCell ref="A25:E25"/>
    <mergeCell ref="F25:I25"/>
    <mergeCell ref="A16:E16"/>
    <mergeCell ref="A17:E17"/>
    <mergeCell ref="A18:R18"/>
    <mergeCell ref="B19:E19"/>
    <mergeCell ref="A20:E20"/>
    <mergeCell ref="A21:E21"/>
    <mergeCell ref="A15:E15"/>
    <mergeCell ref="C53:D53"/>
    <mergeCell ref="F15:J15"/>
    <mergeCell ref="K15:N15"/>
    <mergeCell ref="O15:Q15"/>
    <mergeCell ref="F7:K7"/>
    <mergeCell ref="F8:K8"/>
    <mergeCell ref="F9:K9"/>
    <mergeCell ref="A10:E10"/>
    <mergeCell ref="A2:R2"/>
    <mergeCell ref="A4:E4"/>
    <mergeCell ref="F4:K4"/>
    <mergeCell ref="A5:E5"/>
    <mergeCell ref="F5:K5"/>
    <mergeCell ref="F6:K6"/>
    <mergeCell ref="A12:E12"/>
    <mergeCell ref="F12:K12"/>
    <mergeCell ref="A14:R14"/>
    <mergeCell ref="B26:E26"/>
    <mergeCell ref="A27:E27"/>
    <mergeCell ref="A28:E28"/>
    <mergeCell ref="A29:B29"/>
    <mergeCell ref="C29:E29"/>
    <mergeCell ref="A30:B30"/>
    <mergeCell ref="C30:E30"/>
  </mergeCells>
  <phoneticPr fontId="4" type="noConversion"/>
  <hyperlinks>
    <hyperlink ref="F9" r:id="rId1" xr:uid="{ECA82682-4351-4FC7-8A64-D0815A68CE2A}"/>
  </hyperlinks>
  <pageMargins left="0.23622047244094488" right="0.11811023622047244" top="0.47244094488188976" bottom="0.47244094488188976" header="0.31496062992125984" footer="0.31496062992125984"/>
  <pageSetup paperSize="9" scale="49" fitToHeight="0" orientation="landscape" r:id="rId2"/>
  <headerFooter alignWithMargins="0"/>
  <rowBreaks count="1" manualBreakCount="1">
    <brk id="67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A10D9-0193-44D4-AC76-90FA531E189E}">
  <sheetPr>
    <pageSetUpPr fitToPage="1"/>
  </sheetPr>
  <dimension ref="A1:P13"/>
  <sheetViews>
    <sheetView zoomScale="85" zoomScaleNormal="85" workbookViewId="0">
      <selection activeCell="F14" sqref="F14"/>
    </sheetView>
  </sheetViews>
  <sheetFormatPr defaultRowHeight="15"/>
  <cols>
    <col min="1" max="1" width="9.8203125" style="82" customWidth="1"/>
    <col min="2" max="2" width="6.05859375" style="82" customWidth="1"/>
    <col min="3" max="3" width="10.1171875" style="82" bestFit="1" customWidth="1"/>
    <col min="4" max="4" width="49.29296875" style="82" customWidth="1"/>
    <col min="5" max="14" width="8.29296875" style="82" customWidth="1"/>
    <col min="15" max="15" width="8.29296875" style="84" customWidth="1"/>
    <col min="16" max="16" width="10.76171875" style="82" customWidth="1"/>
    <col min="17" max="16384" width="8.9375" style="82"/>
  </cols>
  <sheetData>
    <row r="1" spans="1:16" s="83" customFormat="1" ht="25.5" customHeight="1">
      <c r="A1" s="168" t="s">
        <v>167</v>
      </c>
      <c r="B1" s="169"/>
      <c r="C1" s="169"/>
      <c r="D1" s="170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16" ht="36" customHeight="1">
      <c r="A2" s="85" t="s">
        <v>0</v>
      </c>
      <c r="B2" s="86" t="s">
        <v>134</v>
      </c>
      <c r="C2" s="86" t="s">
        <v>135</v>
      </c>
      <c r="D2" s="86" t="s">
        <v>136</v>
      </c>
      <c r="E2" s="87" t="s">
        <v>137</v>
      </c>
      <c r="F2" s="87" t="s">
        <v>138</v>
      </c>
      <c r="G2" s="87" t="s">
        <v>139</v>
      </c>
      <c r="H2" s="86" t="s">
        <v>140</v>
      </c>
      <c r="I2" s="87" t="s">
        <v>141</v>
      </c>
      <c r="J2" s="87" t="s">
        <v>142</v>
      </c>
      <c r="K2" s="86" t="s">
        <v>143</v>
      </c>
      <c r="L2" s="87" t="s">
        <v>141</v>
      </c>
      <c r="M2" s="87" t="s">
        <v>144</v>
      </c>
      <c r="N2" s="88" t="s">
        <v>168</v>
      </c>
      <c r="O2" s="87" t="s">
        <v>145</v>
      </c>
      <c r="P2" s="87" t="s">
        <v>146</v>
      </c>
    </row>
    <row r="3" spans="1:16" ht="44.35" customHeight="1">
      <c r="A3" s="89">
        <v>45704</v>
      </c>
      <c r="B3" s="90" t="s">
        <v>153</v>
      </c>
      <c r="C3" s="91" t="s">
        <v>154</v>
      </c>
      <c r="D3" s="92" t="s">
        <v>164</v>
      </c>
      <c r="E3" s="90">
        <v>2000</v>
      </c>
      <c r="F3" s="93"/>
      <c r="G3" s="93"/>
      <c r="H3" s="93"/>
      <c r="I3" s="93"/>
      <c r="J3" s="93"/>
      <c r="K3" s="93"/>
      <c r="L3" s="93"/>
      <c r="M3" s="93"/>
      <c r="N3" s="90">
        <v>105</v>
      </c>
      <c r="O3" s="90">
        <v>350</v>
      </c>
      <c r="P3" s="94">
        <f>E3+F3+G3+J3+M3+N3+O3</f>
        <v>2455</v>
      </c>
    </row>
    <row r="4" spans="1:16" ht="44.35" customHeight="1">
      <c r="A4" s="89">
        <v>45705</v>
      </c>
      <c r="B4" s="90" t="s">
        <v>153</v>
      </c>
      <c r="C4" s="91" t="s">
        <v>154</v>
      </c>
      <c r="D4" s="92" t="s">
        <v>166</v>
      </c>
      <c r="E4" s="90">
        <v>1600</v>
      </c>
      <c r="F4" s="93"/>
      <c r="G4" s="93"/>
      <c r="H4" s="93"/>
      <c r="I4" s="93"/>
      <c r="J4" s="93"/>
      <c r="K4" s="93"/>
      <c r="L4" s="93"/>
      <c r="M4" s="93"/>
      <c r="N4" s="93"/>
      <c r="O4" s="90">
        <v>350</v>
      </c>
      <c r="P4" s="94">
        <f t="shared" ref="P4:P12" si="0">E4+F4+G4+J4+M4+N4+O4</f>
        <v>1950</v>
      </c>
    </row>
    <row r="5" spans="1:16" ht="44.35" customHeight="1">
      <c r="A5" s="89">
        <v>45706</v>
      </c>
      <c r="B5" s="95" t="s">
        <v>153</v>
      </c>
      <c r="C5" s="95" t="s">
        <v>154</v>
      </c>
      <c r="D5" s="92" t="s">
        <v>165</v>
      </c>
      <c r="E5" s="95">
        <v>900</v>
      </c>
      <c r="F5" s="95"/>
      <c r="G5" s="95">
        <v>70</v>
      </c>
      <c r="H5" s="95">
        <v>48</v>
      </c>
      <c r="I5" s="95">
        <v>10</v>
      </c>
      <c r="J5" s="95">
        <f>H5*I5</f>
        <v>480</v>
      </c>
      <c r="K5" s="95"/>
      <c r="L5" s="95"/>
      <c r="M5" s="95"/>
      <c r="N5" s="95"/>
      <c r="O5" s="95"/>
      <c r="P5" s="94">
        <f t="shared" si="0"/>
        <v>1450</v>
      </c>
    </row>
    <row r="6" spans="1:16" ht="44.35" customHeight="1">
      <c r="A6" s="89">
        <v>45705</v>
      </c>
      <c r="B6" s="95" t="s">
        <v>153</v>
      </c>
      <c r="C6" s="95" t="s">
        <v>156</v>
      </c>
      <c r="D6" s="92" t="s">
        <v>157</v>
      </c>
      <c r="E6" s="95">
        <v>2200</v>
      </c>
      <c r="F6" s="95"/>
      <c r="G6" s="95"/>
      <c r="H6" s="95"/>
      <c r="I6" s="95"/>
      <c r="J6" s="95"/>
      <c r="K6" s="95"/>
      <c r="L6" s="95"/>
      <c r="M6" s="95"/>
      <c r="N6" s="95">
        <v>65</v>
      </c>
      <c r="O6" s="95">
        <v>350</v>
      </c>
      <c r="P6" s="94">
        <f t="shared" si="0"/>
        <v>2615</v>
      </c>
    </row>
    <row r="7" spans="1:16" ht="44.35" customHeight="1">
      <c r="A7" s="89">
        <v>45706</v>
      </c>
      <c r="B7" s="95" t="s">
        <v>153</v>
      </c>
      <c r="C7" s="95" t="s">
        <v>156</v>
      </c>
      <c r="D7" s="92" t="s">
        <v>155</v>
      </c>
      <c r="E7" s="95">
        <v>900</v>
      </c>
      <c r="F7" s="95"/>
      <c r="G7" s="95">
        <v>70</v>
      </c>
      <c r="H7" s="95">
        <v>48</v>
      </c>
      <c r="I7" s="95">
        <v>10</v>
      </c>
      <c r="J7" s="95">
        <f>H7*I7</f>
        <v>480</v>
      </c>
      <c r="K7" s="95"/>
      <c r="L7" s="95"/>
      <c r="M7" s="95"/>
      <c r="N7" s="95"/>
      <c r="O7" s="95"/>
      <c r="P7" s="94">
        <f t="shared" si="0"/>
        <v>1450</v>
      </c>
    </row>
    <row r="8" spans="1:16" ht="44.35" customHeight="1">
      <c r="A8" s="89">
        <v>45708</v>
      </c>
      <c r="B8" s="95" t="s">
        <v>153</v>
      </c>
      <c r="C8" s="95" t="s">
        <v>156</v>
      </c>
      <c r="D8" s="92" t="s">
        <v>158</v>
      </c>
      <c r="E8" s="95">
        <v>1600</v>
      </c>
      <c r="F8" s="95"/>
      <c r="G8" s="95">
        <v>70</v>
      </c>
      <c r="H8" s="95">
        <v>85</v>
      </c>
      <c r="I8" s="95">
        <v>10</v>
      </c>
      <c r="J8" s="95">
        <f>H8*I8</f>
        <v>850</v>
      </c>
      <c r="K8" s="95">
        <v>5</v>
      </c>
      <c r="L8" s="95">
        <v>80</v>
      </c>
      <c r="M8" s="95">
        <f>K8*L8</f>
        <v>400</v>
      </c>
      <c r="N8" s="95"/>
      <c r="O8" s="95">
        <v>350</v>
      </c>
      <c r="P8" s="94">
        <f t="shared" si="0"/>
        <v>3270</v>
      </c>
    </row>
    <row r="9" spans="1:16" ht="44.35" customHeight="1">
      <c r="A9" s="89">
        <v>45709</v>
      </c>
      <c r="B9" s="95" t="s">
        <v>153</v>
      </c>
      <c r="C9" s="95" t="s">
        <v>156</v>
      </c>
      <c r="D9" s="92" t="s">
        <v>159</v>
      </c>
      <c r="E9" s="95">
        <v>2000</v>
      </c>
      <c r="F9" s="95">
        <v>5</v>
      </c>
      <c r="G9" s="95">
        <v>96</v>
      </c>
      <c r="H9" s="95">
        <v>56</v>
      </c>
      <c r="I9" s="95">
        <v>10</v>
      </c>
      <c r="J9" s="95">
        <f t="shared" ref="J9:J11" si="1">H9*I9</f>
        <v>560</v>
      </c>
      <c r="K9" s="95"/>
      <c r="L9" s="95"/>
      <c r="M9" s="95"/>
      <c r="N9" s="95"/>
      <c r="O9" s="95"/>
      <c r="P9" s="94">
        <f t="shared" si="0"/>
        <v>2661</v>
      </c>
    </row>
    <row r="10" spans="1:16" ht="44.35" customHeight="1">
      <c r="A10" s="89">
        <v>45708</v>
      </c>
      <c r="B10" s="95" t="s">
        <v>153</v>
      </c>
      <c r="C10" s="95" t="s">
        <v>154</v>
      </c>
      <c r="D10" s="92" t="s">
        <v>160</v>
      </c>
      <c r="E10" s="95">
        <v>1600</v>
      </c>
      <c r="F10" s="95"/>
      <c r="G10" s="95">
        <v>96</v>
      </c>
      <c r="H10" s="95">
        <v>47</v>
      </c>
      <c r="I10" s="95">
        <v>10</v>
      </c>
      <c r="J10" s="95">
        <f t="shared" si="1"/>
        <v>470</v>
      </c>
      <c r="K10" s="95">
        <v>5</v>
      </c>
      <c r="L10" s="95">
        <v>80</v>
      </c>
      <c r="M10" s="95">
        <f t="shared" ref="M10" si="2">K10*L10</f>
        <v>400</v>
      </c>
      <c r="N10" s="95"/>
      <c r="O10" s="95">
        <v>350</v>
      </c>
      <c r="P10" s="94">
        <f t="shared" si="0"/>
        <v>2916</v>
      </c>
    </row>
    <row r="11" spans="1:16" ht="44.35" customHeight="1">
      <c r="A11" s="89">
        <v>45709</v>
      </c>
      <c r="B11" s="95" t="s">
        <v>153</v>
      </c>
      <c r="C11" s="95" t="s">
        <v>154</v>
      </c>
      <c r="D11" s="92" t="s">
        <v>161</v>
      </c>
      <c r="E11" s="95">
        <v>2000</v>
      </c>
      <c r="F11" s="95">
        <v>5</v>
      </c>
      <c r="G11" s="95"/>
      <c r="H11" s="95">
        <v>50</v>
      </c>
      <c r="I11" s="95">
        <v>10</v>
      </c>
      <c r="J11" s="95">
        <f t="shared" si="1"/>
        <v>500</v>
      </c>
      <c r="K11" s="95"/>
      <c r="L11" s="95"/>
      <c r="M11" s="95"/>
      <c r="N11" s="95"/>
      <c r="O11" s="95"/>
      <c r="P11" s="94">
        <f t="shared" si="0"/>
        <v>2505</v>
      </c>
    </row>
    <row r="12" spans="1:16" ht="44.35" customHeight="1">
      <c r="A12" s="89">
        <v>45710</v>
      </c>
      <c r="B12" s="95" t="s">
        <v>153</v>
      </c>
      <c r="C12" s="95" t="s">
        <v>154</v>
      </c>
      <c r="D12" s="92" t="s">
        <v>162</v>
      </c>
      <c r="E12" s="95">
        <v>400</v>
      </c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4">
        <f t="shared" si="0"/>
        <v>400</v>
      </c>
    </row>
    <row r="13" spans="1:16" ht="24.75" customHeight="1">
      <c r="A13" s="96" t="s">
        <v>163</v>
      </c>
      <c r="B13" s="95"/>
      <c r="C13" s="97"/>
      <c r="D13" s="98"/>
      <c r="E13" s="95"/>
      <c r="F13" s="99">
        <f>SUM(F3:F12)</f>
        <v>10</v>
      </c>
      <c r="G13" s="99">
        <f>SUM(G3:G12)</f>
        <v>402</v>
      </c>
      <c r="H13" s="95"/>
      <c r="I13" s="95"/>
      <c r="J13" s="99">
        <f>SUM(J3:J12)</f>
        <v>3340</v>
      </c>
      <c r="K13" s="95"/>
      <c r="L13" s="95"/>
      <c r="M13" s="99">
        <f>SUM(M3:M12)</f>
        <v>800</v>
      </c>
      <c r="N13" s="99"/>
      <c r="O13" s="99">
        <f>SUM(O3:O12)</f>
        <v>1750</v>
      </c>
      <c r="P13" s="100">
        <f>SUM(P3:P12)</f>
        <v>21672</v>
      </c>
    </row>
  </sheetData>
  <mergeCells count="1">
    <mergeCell ref="A1:P1"/>
  </mergeCells>
  <phoneticPr fontId="4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用车明细</vt:lpstr>
      <vt:lpstr>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Sisi Wang</dc:creator>
  <cp:lastModifiedBy>凤雨 王</cp:lastModifiedBy>
  <cp:lastPrinted>2025-03-05T04:02:13Z</cp:lastPrinted>
  <dcterms:created xsi:type="dcterms:W3CDTF">2023-03-28T18:17:00Z</dcterms:created>
  <dcterms:modified xsi:type="dcterms:W3CDTF">2025-03-05T06:43:47Z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1DC30BB09C3A0220E81D3F652849C02E</vt:lpwstr>
  </property>
</Properties>
</file>