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18康辉\百威\悉尼\"/>
    </mc:Choice>
  </mc:AlternateContent>
  <bookViews>
    <workbookView xWindow="0" yWindow="0" windowWidth="19770" windowHeight="8370" activeTab="3"/>
  </bookViews>
  <sheets>
    <sheet name="奖励旅游报价单-台湾" sheetId="1" r:id="rId1"/>
    <sheet name="奖励旅游报价单-日本" sheetId="2" r:id="rId2"/>
    <sheet name="奖励旅游报价单-澳洲" sheetId="3" state="hidden" r:id="rId3"/>
    <sheet name="将旅旅游报价单模板-澳洲" sheetId="4" r:id="rId4"/>
  </sheets>
  <definedNames>
    <definedName name="_xlnm.Print_Area" localSheetId="0">'奖励旅游报价单-台湾'!$B$1:$H$36</definedName>
  </definedNames>
  <calcPr calcId="152511"/>
</workbook>
</file>

<file path=xl/calcChain.xml><?xml version="1.0" encoding="utf-8"?>
<calcChain xmlns="http://schemas.openxmlformats.org/spreadsheetml/2006/main">
  <c r="G18" i="4" l="1"/>
  <c r="G17" i="4"/>
  <c r="G25" i="4" l="1"/>
  <c r="G10" i="4" l="1"/>
  <c r="G11" i="4"/>
  <c r="G12" i="4"/>
  <c r="G13" i="4"/>
  <c r="G14" i="4"/>
  <c r="G15" i="4"/>
  <c r="G16" i="4"/>
  <c r="G19" i="4"/>
  <c r="G20" i="4"/>
  <c r="G21" i="4"/>
  <c r="G22" i="4"/>
  <c r="G23" i="4"/>
  <c r="G24" i="4"/>
  <c r="G9" i="4"/>
  <c r="G8" i="4"/>
  <c r="G7" i="4" l="1"/>
  <c r="G26" i="4" l="1"/>
  <c r="G31" i="4" s="1"/>
  <c r="L23" i="3"/>
  <c r="L24" i="3"/>
  <c r="L22" i="3"/>
  <c r="K25" i="3"/>
  <c r="G27" i="4" l="1"/>
  <c r="G30" i="4" s="1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22" i="2"/>
  <c r="G21" i="2"/>
  <c r="G20" i="2"/>
  <c r="G19" i="2"/>
  <c r="G18" i="2"/>
  <c r="G17" i="2"/>
  <c r="G16" i="2"/>
  <c r="G15" i="2"/>
  <c r="G14" i="2"/>
  <c r="G11" i="2"/>
  <c r="G10" i="2"/>
  <c r="G9" i="2"/>
  <c r="G8" i="2"/>
  <c r="G7" i="2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32" i="4" l="1"/>
  <c r="G33" i="3"/>
  <c r="E37" i="3" s="1"/>
  <c r="E36" i="3" s="1"/>
  <c r="E35" i="3" s="1"/>
  <c r="E26" i="2"/>
  <c r="E25" i="2" s="1"/>
  <c r="E24" i="2" s="1"/>
  <c r="G32" i="1"/>
  <c r="E36" i="1" s="1"/>
  <c r="E35" i="1" s="1"/>
  <c r="E34" i="1" s="1"/>
  <c r="G28" i="4" l="1"/>
  <c r="G29" i="4" s="1"/>
</calcChain>
</file>

<file path=xl/comments1.xml><?xml version="1.0" encoding="utf-8"?>
<comments xmlns="http://schemas.openxmlformats.org/spreadsheetml/2006/main">
  <authors>
    <author>28055786</author>
  </authors>
  <commentList>
    <comment ref="B10" authorId="0" shapeId="0">
      <text>
        <r>
          <rPr>
            <b/>
            <sz val="9"/>
            <rFont val="宋体"/>
            <family val="3"/>
            <charset val="134"/>
          </rPr>
          <t>28055786:</t>
        </r>
        <r>
          <rPr>
            <sz val="9"/>
            <rFont val="宋体"/>
            <family val="3"/>
            <charset val="134"/>
          </rPr>
          <t xml:space="preserve">
酒店需要注明档次，例如国际或者当地五星等</t>
        </r>
      </text>
    </comment>
  </commentList>
</comments>
</file>

<file path=xl/sharedStrings.xml><?xml version="1.0" encoding="utf-8"?>
<sst xmlns="http://schemas.openxmlformats.org/spreadsheetml/2006/main" count="324" uniqueCount="147">
  <si>
    <t>Company Name</t>
  </si>
  <si>
    <t>Contact Person</t>
  </si>
  <si>
    <t>Email</t>
  </si>
  <si>
    <t>Mobile</t>
  </si>
  <si>
    <t>项目</t>
  </si>
  <si>
    <t>描述</t>
  </si>
  <si>
    <t>数量</t>
  </si>
  <si>
    <t>单位</t>
  </si>
  <si>
    <t>单价/人民币</t>
  </si>
  <si>
    <t>总价</t>
  </si>
  <si>
    <t>备注</t>
  </si>
  <si>
    <t>机票</t>
  </si>
  <si>
    <t>位</t>
  </si>
  <si>
    <t>请提供航班信息及报价有效期</t>
  </si>
  <si>
    <t>证件</t>
  </si>
  <si>
    <t>旅行社代办入台证</t>
  </si>
  <si>
    <t>按实际产生结算</t>
  </si>
  <si>
    <t>用车</t>
  </si>
  <si>
    <t>全程用33座巴士（含司机及过路费，含接送机）</t>
  </si>
  <si>
    <t>辆</t>
  </si>
  <si>
    <t>全程7天</t>
  </si>
  <si>
    <t>酒店</t>
  </si>
  <si>
    <t>台北市内五花酒店，两人一间，含早</t>
  </si>
  <si>
    <t>间</t>
  </si>
  <si>
    <t>请列明酒店名称和地址</t>
  </si>
  <si>
    <t>南投五花酒店，两人一间，含早</t>
  </si>
  <si>
    <t>台中市内五花酒店，两人一间，含早</t>
  </si>
  <si>
    <t>保险</t>
  </si>
  <si>
    <t>旅游意外保险，意外伤害保额50万</t>
  </si>
  <si>
    <t>请标注保险类型：</t>
  </si>
  <si>
    <t>WIFI</t>
  </si>
  <si>
    <t>全程随身wifi</t>
  </si>
  <si>
    <t>台</t>
  </si>
  <si>
    <t>可选，按实发生</t>
  </si>
  <si>
    <t>餐饮</t>
  </si>
  <si>
    <t>午餐，餐标：200TWD/餐</t>
  </si>
  <si>
    <t>餐</t>
  </si>
  <si>
    <t>晚餐，餐标：300TWD/餐</t>
  </si>
  <si>
    <t>门票</t>
  </si>
  <si>
    <t>淡水红毛城</t>
  </si>
  <si>
    <t>野柳风景区</t>
  </si>
  <si>
    <t>十分放天灯</t>
  </si>
  <si>
    <t>兰阳博物馆</t>
  </si>
  <si>
    <t>龟山岛赏鲸</t>
  </si>
  <si>
    <t>日月潭游览(含游船)</t>
  </si>
  <si>
    <t>向山自行车</t>
  </si>
  <si>
    <t>纸箱王园区</t>
  </si>
  <si>
    <t>清境农场</t>
  </si>
  <si>
    <t>台北故宫博物院(含导览器)</t>
  </si>
  <si>
    <t>导游</t>
  </si>
  <si>
    <t>当地全程导游费用含小费</t>
  </si>
  <si>
    <t>全陪</t>
  </si>
  <si>
    <t>国内出发专业全陪费用，含机票酒店餐饮津贴等</t>
  </si>
  <si>
    <t>服务费</t>
  </si>
  <si>
    <t>服务费点数</t>
  </si>
  <si>
    <t>项</t>
  </si>
  <si>
    <t>Grand Total(Incl.VAT)</t>
  </si>
  <si>
    <t>Tax Rate</t>
  </si>
  <si>
    <t>Exclude VAT</t>
  </si>
  <si>
    <t xml:space="preserve">请提供报价有效期: </t>
  </si>
  <si>
    <t>签证</t>
  </si>
  <si>
    <t>团队签证</t>
  </si>
  <si>
    <t>按实发生</t>
  </si>
  <si>
    <t>两个接送机+四天全天用车</t>
  </si>
  <si>
    <t>行程中用车及小费费用计入一日游报价中</t>
  </si>
  <si>
    <t>关西机场酒店或大阪市内酒店5花酒店 2人1间 含早</t>
  </si>
  <si>
    <t>2人1间</t>
  </si>
  <si>
    <t>三重或爱知或中部地区酒店5花酒店 2人1间 含早</t>
  </si>
  <si>
    <t>中部地区酒店5花酒店 2人1间 含早</t>
  </si>
  <si>
    <t>东京市区酒店5花酒店 2人1间 含早</t>
  </si>
  <si>
    <t>随身wifi</t>
  </si>
  <si>
    <t>午餐，餐标：150元/人/餐</t>
  </si>
  <si>
    <t>13人，每人5餐</t>
  </si>
  <si>
    <t>晚餐，餐标：250元/人/餐</t>
  </si>
  <si>
    <t>无</t>
  </si>
  <si>
    <t>全程导游费用含小费</t>
  </si>
  <si>
    <t>领队</t>
  </si>
  <si>
    <t>全程领队费用，含机票酒店餐饮津贴等</t>
  </si>
  <si>
    <t>北京-西安-墨尔本/悉尼-西安-北京往返国际段经济舱</t>
  </si>
  <si>
    <t>墨尔本-悉尼内陆段经济舱</t>
  </si>
  <si>
    <t>签证（团队签证）</t>
  </si>
  <si>
    <t>用车
（21座）</t>
  </si>
  <si>
    <t>墨尔本市区10小时用车</t>
  </si>
  <si>
    <t>墨尔本菲利普岛12小时用车</t>
  </si>
  <si>
    <t>墨尔本疏芬山10小时用车</t>
  </si>
  <si>
    <t>墨尔本送机</t>
  </si>
  <si>
    <t>悉尼市区10小时用车</t>
  </si>
  <si>
    <t>悉尼蓝山10小时用车</t>
  </si>
  <si>
    <t>悉尼送机</t>
  </si>
  <si>
    <t>超时用车</t>
  </si>
  <si>
    <t>墨尔本普尔曼酒店或 同等级国际5星级酒店 2人1间 含早</t>
  </si>
  <si>
    <t>晚</t>
  </si>
  <si>
    <t>7间/晚*3晚</t>
  </si>
  <si>
    <t>悉尼希尔顿酒店或 同等级国际5星级酒店    2人1间 含早</t>
  </si>
  <si>
    <t>7间/晚*2晚</t>
  </si>
  <si>
    <t>中式6菜1汤、餐标：12澳币/餐</t>
  </si>
  <si>
    <t>5次，固定餐标；提早48小时取消费用可退</t>
  </si>
  <si>
    <t>墨尔本赌场自助晚餐</t>
  </si>
  <si>
    <t>墨尔本西式龙虾餐</t>
  </si>
  <si>
    <t>墨尔本金矿城西餐</t>
  </si>
  <si>
    <t>悉尼游船西式晚餐</t>
  </si>
  <si>
    <t>丘吉尔农场含午餐BBQ</t>
  </si>
  <si>
    <t>菲利普岛直升机观光</t>
  </si>
  <si>
    <t>菲利普岛小企鹅归巢</t>
  </si>
  <si>
    <t>疏芬山金矿</t>
  </si>
  <si>
    <t>全程司兼导用含小费</t>
  </si>
  <si>
    <t>全程领队费用，含机票酒店签证餐饮津贴等</t>
  </si>
  <si>
    <t>餐饮</t>
    <phoneticPr fontId="29" type="noConversion"/>
  </si>
  <si>
    <t>位</t>
    <phoneticPr fontId="29" type="noConversion"/>
  </si>
  <si>
    <r>
      <t>北京-大阪 NH980</t>
    </r>
    <r>
      <rPr>
        <sz val="10"/>
        <rFont val="微软雅黑"/>
        <family val="2"/>
        <charset val="134"/>
      </rPr>
      <t>,东京-北京</t>
    </r>
    <r>
      <rPr>
        <sz val="10"/>
        <rFont val="微软雅黑"/>
        <family val="2"/>
        <charset val="134"/>
      </rPr>
      <t>CA926</t>
    </r>
    <r>
      <rPr>
        <sz val="10"/>
        <rFont val="微软雅黑"/>
        <family val="2"/>
        <charset val="134"/>
      </rPr>
      <t>含税直飞往返,参考航班:</t>
    </r>
    <phoneticPr fontId="29" type="noConversion"/>
  </si>
  <si>
    <r>
      <t>1</t>
    </r>
    <r>
      <rPr>
        <sz val="10"/>
        <rFont val="微软雅黑"/>
        <family val="2"/>
        <charset val="134"/>
      </rPr>
      <t>3</t>
    </r>
    <r>
      <rPr>
        <sz val="10"/>
        <rFont val="微软雅黑"/>
        <family val="2"/>
        <charset val="134"/>
      </rPr>
      <t>人，每人6餐</t>
    </r>
    <phoneticPr fontId="29" type="noConversion"/>
  </si>
  <si>
    <t>签证</t>
    <phoneticPr fontId="29" type="noConversion"/>
  </si>
  <si>
    <t>用车
（21座）</t>
    <phoneticPr fontId="29" type="noConversion"/>
  </si>
  <si>
    <t>悉尼市区10小时用车</t>
    <phoneticPr fontId="29" type="noConversion"/>
  </si>
  <si>
    <t>悉尼猎人谷12小时用车</t>
    <phoneticPr fontId="29" type="noConversion"/>
  </si>
  <si>
    <t>悉尼蓝山10小时用车</t>
    <phoneticPr fontId="29" type="noConversion"/>
  </si>
  <si>
    <t>悉尼卧龙岗10小时用车</t>
    <phoneticPr fontId="29" type="noConversion"/>
  </si>
  <si>
    <t>悉尼送机</t>
    <phoneticPr fontId="29" type="noConversion"/>
  </si>
  <si>
    <t>超时用车</t>
    <phoneticPr fontId="29" type="noConversion"/>
  </si>
  <si>
    <t>悉尼希尔顿酒店或 同等级国际5星级酒店（含早）</t>
    <phoneticPr fontId="29" type="noConversion"/>
  </si>
  <si>
    <t>中式6菜1汤、餐标：12澳币/餐</t>
    <phoneticPr fontId="29" type="noConversion"/>
  </si>
  <si>
    <t>8次，固定餐标；提早48小时取消费用可退</t>
    <phoneticPr fontId="29" type="noConversion"/>
  </si>
  <si>
    <t>悉尼游船西式晚餐</t>
    <phoneticPr fontId="29" type="noConversion"/>
  </si>
  <si>
    <t>门票</t>
    <phoneticPr fontId="29" type="noConversion"/>
  </si>
  <si>
    <t>中央海岸喂塘鹅</t>
    <phoneticPr fontId="29" type="noConversion"/>
  </si>
  <si>
    <t>野生公园</t>
    <phoneticPr fontId="29" type="noConversion"/>
  </si>
  <si>
    <t>猎人谷酒庄品酒</t>
    <phoneticPr fontId="29" type="noConversion"/>
  </si>
  <si>
    <t>全程司兼导用含小费</t>
    <phoneticPr fontId="29" type="noConversion"/>
  </si>
  <si>
    <t>全程领队费用，含机票酒店签证餐饮津贴等</t>
    <phoneticPr fontId="29" type="noConversion"/>
  </si>
  <si>
    <t>增值税金</t>
  </si>
  <si>
    <t>增值税点数</t>
  </si>
  <si>
    <t>含税总价</t>
  </si>
  <si>
    <t>含税单人费用</t>
  </si>
  <si>
    <t>税点和税费类型</t>
  </si>
  <si>
    <t>不含税总价</t>
  </si>
  <si>
    <t>不含税单人费用</t>
  </si>
  <si>
    <t>北京-悉尼/悉尼-北京往返国际段经济舱 参考航班 MU727</t>
    <phoneticPr fontId="29" type="noConversion"/>
  </si>
  <si>
    <t>北京往返台北机票费用（经济舱含税，各地均价）上午直飞航班</t>
    <phoneticPr fontId="29" type="noConversion"/>
  </si>
  <si>
    <t>每小时计算</t>
    <phoneticPr fontId="29" type="noConversion"/>
  </si>
  <si>
    <t>康辉集团北京国际会议展览有限公司</t>
    <phoneticPr fontId="29" type="noConversion"/>
  </si>
  <si>
    <t>陈佳伟</t>
    <phoneticPr fontId="29" type="noConversion"/>
  </si>
  <si>
    <t>chenjiawei@cct.cn</t>
    <phoneticPr fontId="29" type="noConversion"/>
  </si>
  <si>
    <t>18616860245</t>
    <phoneticPr fontId="29" type="noConversion"/>
  </si>
  <si>
    <t>导游加班费:60AUD/小时</t>
    <phoneticPr fontId="29" type="noConversion"/>
  </si>
  <si>
    <t>请提供报价有效期: 2月9日 16:00前
3月26日 MU727
4月1日 MU712</t>
    <phoneticPr fontId="29" type="noConversion"/>
  </si>
  <si>
    <t>2人1间，7间/晚*5晚
HYATT Regency Sydney</t>
    <phoneticPr fontId="29" type="noConversion"/>
  </si>
  <si>
    <t>请标注保险类型：万国游综全球无忧计划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</si>
</sst>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\¥#,##0.00_);[Red]\(\¥#,##0.00\)"/>
    <numFmt numFmtId="177" formatCode="\¥#,##0.00;\¥\-#,##0.00"/>
    <numFmt numFmtId="178" formatCode="0_ "/>
  </numFmts>
  <fonts count="32" x14ac:knownFonts="1">
    <font>
      <sz val="12"/>
      <name val="宋体"/>
      <charset val="134"/>
    </font>
    <font>
      <sz val="11"/>
      <color theme="1"/>
      <name val="Arial"/>
      <family val="2"/>
    </font>
    <font>
      <sz val="12"/>
      <name val="微软雅黑"/>
      <family val="2"/>
      <charset val="134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sz val="11"/>
      <color theme="1"/>
      <name val="宋体"/>
      <family val="3"/>
      <charset val="134"/>
    </font>
    <font>
      <u/>
      <sz val="11"/>
      <color theme="10"/>
      <name val="Arial"/>
      <family val="2"/>
    </font>
    <font>
      <b/>
      <sz val="9"/>
      <color theme="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name val="微软雅黑"/>
      <family val="2"/>
      <charset val="134"/>
    </font>
    <font>
      <sz val="9.75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1"/>
      <name val="Arial"/>
      <family val="2"/>
    </font>
    <font>
      <sz val="10.5"/>
      <name val="微软雅黑"/>
      <family val="2"/>
      <charset val="134"/>
    </font>
    <font>
      <sz val="11"/>
      <color theme="1"/>
      <name val="Arial"/>
      <family val="2"/>
    </font>
    <font>
      <sz val="12"/>
      <name val="微软雅黑"/>
      <family val="2"/>
      <charset val="134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sz val="11"/>
      <color theme="1"/>
      <name val="宋体"/>
      <family val="3"/>
      <charset val="134"/>
    </font>
    <font>
      <u/>
      <sz val="11"/>
      <color theme="10"/>
      <name val="Arial"/>
      <family val="2"/>
    </font>
    <font>
      <b/>
      <sz val="9"/>
      <color theme="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name val="微软雅黑"/>
      <family val="2"/>
      <charset val="134"/>
    </font>
    <font>
      <sz val="9.75"/>
      <name val="微软雅黑"/>
      <family val="2"/>
      <charset val="134"/>
    </font>
    <font>
      <sz val="11"/>
      <name val="微软雅黑"/>
      <family val="2"/>
      <charset val="134"/>
    </font>
    <font>
      <sz val="10.5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0"/>
      <name val="微软雅黑"/>
      <family val="2"/>
      <charset val="134"/>
    </font>
    <font>
      <sz val="9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/>
    <xf numFmtId="0" fontId="27" fillId="0" borderId="0">
      <alignment vertical="center"/>
    </xf>
  </cellStyleXfs>
  <cellXfs count="15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78" fontId="2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7" fillId="4" borderId="10" xfId="0" applyFont="1" applyFill="1" applyBorder="1" applyAlignment="1">
      <alignment horizontal="center" vertical="center"/>
    </xf>
    <xf numFmtId="178" fontId="7" fillId="4" borderId="10" xfId="0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/>
    </xf>
    <xf numFmtId="178" fontId="9" fillId="0" borderId="5" xfId="2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8" fillId="5" borderId="5" xfId="2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9" fontId="9" fillId="0" borderId="5" xfId="0" applyNumberFormat="1" applyFont="1" applyFill="1" applyBorder="1" applyAlignment="1">
      <alignment horizontal="left" vertical="center"/>
    </xf>
    <xf numFmtId="9" fontId="11" fillId="0" borderId="5" xfId="0" applyNumberFormat="1" applyFont="1" applyFill="1" applyBorder="1" applyAlignment="1">
      <alignment horizontal="left" vertical="center"/>
    </xf>
    <xf numFmtId="0" fontId="12" fillId="0" borderId="2" xfId="0" applyFont="1" applyFill="1" applyBorder="1" applyAlignment="1">
      <alignment vertical="center"/>
    </xf>
    <xf numFmtId="9" fontId="12" fillId="0" borderId="5" xfId="0" applyNumberFormat="1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178" fontId="15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20" fillId="4" borderId="10" xfId="0" applyFont="1" applyFill="1" applyBorder="1" applyAlignment="1">
      <alignment horizontal="center" vertical="center"/>
    </xf>
    <xf numFmtId="178" fontId="20" fillId="4" borderId="10" xfId="0" applyNumberFormat="1" applyFont="1" applyFill="1" applyBorder="1" applyAlignment="1">
      <alignment horizontal="center" vertical="center"/>
    </xf>
    <xf numFmtId="0" fontId="21" fillId="5" borderId="5" xfId="2" applyFont="1" applyFill="1" applyBorder="1" applyAlignment="1">
      <alignment horizontal="center" vertical="center"/>
    </xf>
    <xf numFmtId="0" fontId="22" fillId="0" borderId="5" xfId="2" applyFont="1" applyBorder="1" applyAlignment="1">
      <alignment horizontal="left" vertical="center"/>
    </xf>
    <xf numFmtId="178" fontId="22" fillId="0" borderId="5" xfId="2" applyNumberFormat="1" applyFont="1" applyBorder="1" applyAlignment="1">
      <alignment horizontal="left" vertical="center"/>
    </xf>
    <xf numFmtId="0" fontId="21" fillId="5" borderId="10" xfId="2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left" vertical="center"/>
    </xf>
    <xf numFmtId="0" fontId="22" fillId="7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left" vertical="center"/>
    </xf>
    <xf numFmtId="0" fontId="21" fillId="5" borderId="11" xfId="2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left" vertical="center"/>
    </xf>
    <xf numFmtId="9" fontId="22" fillId="0" borderId="5" xfId="0" applyNumberFormat="1" applyFont="1" applyFill="1" applyBorder="1" applyAlignment="1">
      <alignment horizontal="left" vertical="center"/>
    </xf>
    <xf numFmtId="9" fontId="24" fillId="0" borderId="5" xfId="0" applyNumberFormat="1" applyFont="1" applyFill="1" applyBorder="1" applyAlignment="1">
      <alignment horizontal="left" vertical="center"/>
    </xf>
    <xf numFmtId="0" fontId="18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178" fontId="15" fillId="0" borderId="0" xfId="0" applyNumberFormat="1" applyFont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178" fontId="20" fillId="4" borderId="5" xfId="0" applyNumberFormat="1" applyFont="1" applyFill="1" applyBorder="1" applyAlignment="1">
      <alignment horizontal="center" vertical="center"/>
    </xf>
    <xf numFmtId="0" fontId="22" fillId="0" borderId="5" xfId="2" applyFont="1" applyBorder="1" applyAlignment="1">
      <alignment horizontal="center" vertical="center"/>
    </xf>
    <xf numFmtId="176" fontId="22" fillId="0" borderId="5" xfId="2" applyNumberFormat="1" applyFont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9" fontId="22" fillId="0" borderId="5" xfId="0" applyNumberFormat="1" applyFont="1" applyFill="1" applyBorder="1" applyAlignment="1">
      <alignment horizontal="center" vertical="center"/>
    </xf>
    <xf numFmtId="177" fontId="22" fillId="0" borderId="5" xfId="2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2" applyFont="1" applyBorder="1" applyAlignment="1">
      <alignment horizontal="left" vertical="center"/>
    </xf>
    <xf numFmtId="0" fontId="8" fillId="5" borderId="5" xfId="2" applyFont="1" applyFill="1" applyBorder="1" applyAlignment="1">
      <alignment horizontal="center" vertical="center"/>
    </xf>
    <xf numFmtId="0" fontId="8" fillId="5" borderId="10" xfId="2" applyFont="1" applyFill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5" fillId="0" borderId="0" xfId="3" applyFont="1">
      <alignment vertical="center"/>
    </xf>
    <xf numFmtId="0" fontId="1" fillId="0" borderId="0" xfId="3" applyFont="1">
      <alignment vertical="center"/>
    </xf>
    <xf numFmtId="0" fontId="7" fillId="4" borderId="10" xfId="3" applyFont="1" applyFill="1" applyBorder="1" applyAlignment="1">
      <alignment horizontal="center" vertical="center"/>
    </xf>
    <xf numFmtId="178" fontId="7" fillId="4" borderId="10" xfId="3" applyNumberFormat="1" applyFont="1" applyFill="1" applyBorder="1" applyAlignment="1">
      <alignment horizontal="center" vertical="center"/>
    </xf>
    <xf numFmtId="0" fontId="2" fillId="0" borderId="0" xfId="3" applyFont="1" applyAlignment="1">
      <alignment horizontal="left" vertical="center"/>
    </xf>
    <xf numFmtId="178" fontId="9" fillId="0" borderId="5" xfId="2" applyNumberFormat="1" applyFont="1" applyBorder="1" applyAlignment="1">
      <alignment horizontal="left" vertical="center"/>
    </xf>
    <xf numFmtId="0" fontId="9" fillId="0" borderId="5" xfId="3" applyFont="1" applyFill="1" applyBorder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9" fillId="6" borderId="5" xfId="3" applyFont="1" applyFill="1" applyBorder="1" applyAlignment="1">
      <alignment horizontal="left" vertical="center"/>
    </xf>
    <xf numFmtId="0" fontId="10" fillId="0" borderId="5" xfId="3" applyFont="1" applyFill="1" applyBorder="1" applyAlignment="1">
      <alignment horizontal="left" vertical="center"/>
    </xf>
    <xf numFmtId="9" fontId="9" fillId="0" borderId="5" xfId="3" applyNumberFormat="1" applyFont="1" applyFill="1" applyBorder="1" applyAlignment="1">
      <alignment horizontal="left" vertical="center"/>
    </xf>
    <xf numFmtId="9" fontId="11" fillId="0" borderId="5" xfId="3" applyNumberFormat="1" applyFont="1" applyFill="1" applyBorder="1" applyAlignment="1">
      <alignment horizontal="left" vertical="center"/>
    </xf>
    <xf numFmtId="0" fontId="8" fillId="5" borderId="20" xfId="2" applyFont="1" applyFill="1" applyBorder="1" applyAlignment="1">
      <alignment horizontal="center" vertical="center"/>
    </xf>
    <xf numFmtId="9" fontId="9" fillId="0" borderId="21" xfId="3" applyNumberFormat="1" applyFont="1" applyFill="1" applyBorder="1" applyAlignment="1">
      <alignment horizontal="left" vertical="center"/>
    </xf>
    <xf numFmtId="0" fontId="9" fillId="0" borderId="21" xfId="3" applyFont="1" applyFill="1" applyBorder="1" applyAlignment="1">
      <alignment horizontal="left" vertical="center"/>
    </xf>
    <xf numFmtId="9" fontId="9" fillId="0" borderId="19" xfId="3" applyNumberFormat="1" applyFont="1" applyFill="1" applyBorder="1" applyAlignment="1">
      <alignment horizontal="left" vertical="center"/>
    </xf>
    <xf numFmtId="178" fontId="30" fillId="0" borderId="5" xfId="2" applyNumberFormat="1" applyFont="1" applyBorder="1" applyAlignment="1">
      <alignment horizontal="left" vertical="center"/>
    </xf>
    <xf numFmtId="0" fontId="2" fillId="0" borderId="5" xfId="3" applyFont="1" applyBorder="1" applyAlignment="1">
      <alignment horizontal="left" vertical="center"/>
    </xf>
    <xf numFmtId="178" fontId="2" fillId="0" borderId="0" xfId="3" applyNumberFormat="1" applyFont="1" applyAlignment="1">
      <alignment horizontal="left" vertical="center"/>
    </xf>
    <xf numFmtId="0" fontId="9" fillId="0" borderId="5" xfId="2" applyFont="1" applyBorder="1" applyAlignment="1">
      <alignment horizontal="left" vertical="center" wrapText="1"/>
    </xf>
    <xf numFmtId="0" fontId="9" fillId="0" borderId="5" xfId="3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/>
    </xf>
    <xf numFmtId="49" fontId="17" fillId="3" borderId="20" xfId="0" applyNumberFormat="1" applyFont="1" applyFill="1" applyBorder="1" applyAlignment="1">
      <alignment horizontal="center" vertical="center"/>
    </xf>
    <xf numFmtId="49" fontId="17" fillId="3" borderId="21" xfId="0" applyNumberFormat="1" applyFont="1" applyFill="1" applyBorder="1" applyAlignment="1">
      <alignment horizontal="center" vertical="center"/>
    </xf>
    <xf numFmtId="49" fontId="17" fillId="3" borderId="19" xfId="0" applyNumberFormat="1" applyFont="1" applyFill="1" applyBorder="1" applyAlignment="1">
      <alignment horizontal="center" vertical="center"/>
    </xf>
    <xf numFmtId="49" fontId="19" fillId="3" borderId="20" xfId="1" applyNumberFormat="1" applyFont="1" applyFill="1" applyBorder="1" applyAlignment="1">
      <alignment horizontal="center" vertical="center"/>
    </xf>
    <xf numFmtId="49" fontId="19" fillId="3" borderId="21" xfId="1" applyNumberFormat="1" applyFont="1" applyFill="1" applyBorder="1" applyAlignment="1">
      <alignment horizontal="center" vertical="center"/>
    </xf>
    <xf numFmtId="49" fontId="19" fillId="3" borderId="19" xfId="1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77" fontId="12" fillId="0" borderId="15" xfId="0" applyNumberFormat="1" applyFont="1" applyFill="1" applyBorder="1" applyAlignment="1">
      <alignment horizontal="center" vertical="center"/>
    </xf>
    <xf numFmtId="177" fontId="12" fillId="0" borderId="16" xfId="0" applyNumberFormat="1" applyFont="1" applyFill="1" applyBorder="1" applyAlignment="1">
      <alignment horizontal="center" vertical="center"/>
    </xf>
    <xf numFmtId="177" fontId="12" fillId="0" borderId="17" xfId="0" applyNumberFormat="1" applyFont="1" applyFill="1" applyBorder="1" applyAlignment="1">
      <alignment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177" fontId="12" fillId="0" borderId="25" xfId="0" applyNumberFormat="1" applyFont="1" applyFill="1" applyBorder="1" applyAlignment="1">
      <alignment horizontal="center" vertical="center"/>
    </xf>
    <xf numFmtId="177" fontId="12" fillId="0" borderId="26" xfId="0" applyNumberFormat="1" applyFont="1" applyFill="1" applyBorder="1" applyAlignment="1">
      <alignment horizontal="center" vertical="center"/>
    </xf>
    <xf numFmtId="177" fontId="12" fillId="0" borderId="27" xfId="0" applyNumberFormat="1" applyFont="1" applyFill="1" applyBorder="1" applyAlignment="1">
      <alignment vertical="center"/>
    </xf>
    <xf numFmtId="0" fontId="21" fillId="5" borderId="10" xfId="2" applyFont="1" applyFill="1" applyBorder="1" applyAlignment="1">
      <alignment horizontal="center" vertical="center"/>
    </xf>
    <xf numFmtId="0" fontId="21" fillId="5" borderId="11" xfId="2" applyFont="1" applyFill="1" applyBorder="1" applyAlignment="1">
      <alignment horizontal="center" vertical="center"/>
    </xf>
    <xf numFmtId="0" fontId="21" fillId="5" borderId="12" xfId="2" applyFont="1" applyFill="1" applyBorder="1" applyAlignment="1">
      <alignment horizontal="center" vertical="center"/>
    </xf>
    <xf numFmtId="0" fontId="21" fillId="5" borderId="5" xfId="2" applyFont="1" applyFill="1" applyBorder="1" applyAlignment="1">
      <alignment horizontal="center" vertical="center"/>
    </xf>
    <xf numFmtId="0" fontId="21" fillId="5" borderId="10" xfId="2" applyFont="1" applyFill="1" applyBorder="1" applyAlignment="1">
      <alignment horizontal="center" vertical="center" wrapText="1"/>
    </xf>
    <xf numFmtId="0" fontId="21" fillId="5" borderId="11" xfId="2" applyFont="1" applyFill="1" applyBorder="1" applyAlignment="1">
      <alignment horizontal="center" vertical="center" wrapText="1"/>
    </xf>
    <xf numFmtId="0" fontId="21" fillId="5" borderId="12" xfId="2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9" fontId="17" fillId="3" borderId="2" xfId="0" applyNumberFormat="1" applyFont="1" applyFill="1" applyBorder="1" applyAlignment="1">
      <alignment horizontal="center" vertical="center"/>
    </xf>
    <xf numFmtId="49" fontId="17" fillId="3" borderId="3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49" fontId="17" fillId="3" borderId="5" xfId="0" applyNumberFormat="1" applyFont="1" applyFill="1" applyBorder="1" applyAlignment="1">
      <alignment horizontal="center" vertical="center"/>
    </xf>
    <xf numFmtId="49" fontId="17" fillId="3" borderId="6" xfId="0" applyNumberFormat="1" applyFont="1" applyFill="1" applyBorder="1" applyAlignment="1">
      <alignment horizontal="center" vertical="center"/>
    </xf>
    <xf numFmtId="49" fontId="19" fillId="3" borderId="5" xfId="1" applyNumberFormat="1" applyFont="1" applyFill="1" applyBorder="1" applyAlignment="1">
      <alignment horizontal="center" vertical="center"/>
    </xf>
    <xf numFmtId="49" fontId="19" fillId="3" borderId="6" xfId="1" applyNumberFormat="1" applyFont="1" applyFill="1" applyBorder="1" applyAlignment="1">
      <alignment horizontal="center" vertical="center"/>
    </xf>
    <xf numFmtId="0" fontId="8" fillId="5" borderId="5" xfId="2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9" fontId="17" fillId="3" borderId="8" xfId="0" applyNumberFormat="1" applyFont="1" applyFill="1" applyBorder="1" applyAlignment="1">
      <alignment horizontal="center" vertical="center"/>
    </xf>
    <xf numFmtId="49" fontId="17" fillId="3" borderId="9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6" fillId="3" borderId="5" xfId="1" applyNumberFormat="1" applyFont="1" applyFill="1" applyBorder="1" applyAlignment="1">
      <alignment horizontal="center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0" fontId="8" fillId="5" borderId="10" xfId="2" applyFont="1" applyFill="1" applyBorder="1" applyAlignment="1">
      <alignment horizontal="center" vertical="center"/>
    </xf>
    <xf numFmtId="0" fontId="8" fillId="5" borderId="11" xfId="2" applyFont="1" applyFill="1" applyBorder="1" applyAlignment="1">
      <alignment horizontal="center" vertical="center"/>
    </xf>
    <xf numFmtId="0" fontId="8" fillId="5" borderId="10" xfId="2" applyFont="1" applyFill="1" applyBorder="1" applyAlignment="1">
      <alignment horizontal="center" vertical="center" wrapText="1"/>
    </xf>
    <xf numFmtId="0" fontId="8" fillId="5" borderId="11" xfId="2" applyFont="1" applyFill="1" applyBorder="1" applyAlignment="1">
      <alignment horizontal="center" vertical="center" wrapText="1"/>
    </xf>
    <xf numFmtId="0" fontId="8" fillId="5" borderId="12" xfId="2" applyFont="1" applyFill="1" applyBorder="1" applyAlignment="1">
      <alignment horizontal="center" vertical="center" wrapText="1"/>
    </xf>
    <xf numFmtId="0" fontId="8" fillId="5" borderId="12" xfId="2" applyFont="1" applyFill="1" applyBorder="1" applyAlignment="1">
      <alignment horizontal="center" vertical="center"/>
    </xf>
    <xf numFmtId="0" fontId="30" fillId="2" borderId="20" xfId="2" applyFont="1" applyFill="1" applyBorder="1" applyAlignment="1">
      <alignment horizontal="center" vertical="center"/>
    </xf>
    <xf numFmtId="0" fontId="30" fillId="2" borderId="21" xfId="2" applyFont="1" applyFill="1" applyBorder="1" applyAlignment="1">
      <alignment horizontal="center" vertical="center"/>
    </xf>
    <xf numFmtId="0" fontId="30" fillId="2" borderId="19" xfId="2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49" fontId="31" fillId="3" borderId="2" xfId="3" applyNumberFormat="1" applyFont="1" applyFill="1" applyBorder="1" applyAlignment="1">
      <alignment horizontal="center" vertical="center"/>
    </xf>
    <xf numFmtId="49" fontId="4" fillId="3" borderId="2" xfId="3" applyNumberFormat="1" applyFont="1" applyFill="1" applyBorder="1" applyAlignment="1">
      <alignment horizontal="center" vertical="center"/>
    </xf>
    <xf numFmtId="49" fontId="4" fillId="3" borderId="3" xfId="3" applyNumberFormat="1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center"/>
    </xf>
    <xf numFmtId="49" fontId="31" fillId="3" borderId="5" xfId="3" applyNumberFormat="1" applyFont="1" applyFill="1" applyBorder="1" applyAlignment="1">
      <alignment horizontal="center" vertical="center"/>
    </xf>
    <xf numFmtId="49" fontId="4" fillId="3" borderId="5" xfId="3" applyNumberFormat="1" applyFont="1" applyFill="1" applyBorder="1" applyAlignment="1">
      <alignment horizontal="center" vertical="center"/>
    </xf>
    <xf numFmtId="49" fontId="4" fillId="3" borderId="6" xfId="3" applyNumberFormat="1" applyFont="1" applyFill="1" applyBorder="1" applyAlignment="1">
      <alignment horizontal="center" vertical="center"/>
    </xf>
    <xf numFmtId="49" fontId="26" fillId="3" borderId="5" xfId="1" applyNumberForma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49" fontId="4" fillId="3" borderId="8" xfId="3" applyNumberFormat="1" applyFont="1" applyFill="1" applyBorder="1" applyAlignment="1">
      <alignment horizontal="center" vertical="center"/>
    </xf>
    <xf numFmtId="49" fontId="4" fillId="3" borderId="9" xfId="3" applyNumberFormat="1" applyFont="1" applyFill="1" applyBorder="1" applyAlignment="1">
      <alignment horizontal="center" vertical="center"/>
    </xf>
    <xf numFmtId="49" fontId="4" fillId="3" borderId="0" xfId="3" applyNumberFormat="1" applyFont="1" applyFill="1" applyBorder="1" applyAlignment="1">
      <alignment horizontal="center" vertical="center"/>
    </xf>
    <xf numFmtId="49" fontId="6" fillId="3" borderId="0" xfId="1" applyNumberFormat="1" applyFont="1" applyFill="1" applyBorder="1" applyAlignment="1">
      <alignment horizontal="center" vertical="center"/>
    </xf>
    <xf numFmtId="178" fontId="9" fillId="0" borderId="0" xfId="2" applyNumberFormat="1" applyFont="1" applyBorder="1" applyAlignment="1">
      <alignment horizontal="left" vertical="center"/>
    </xf>
  </cellXfs>
  <cellStyles count="4">
    <cellStyle name="常规" xfId="0" builtinId="0"/>
    <cellStyle name="常规 2" xfId="3"/>
    <cellStyle name="常规 3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henjiaw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6"/>
  <sheetViews>
    <sheetView showGridLines="0" zoomScaleNormal="100" zoomScaleSheetLayoutView="100" workbookViewId="0">
      <pane xSplit="3" ySplit="6" topLeftCell="D19" activePane="bottomRight" state="frozen"/>
      <selection pane="topRight"/>
      <selection pane="bottomLeft"/>
      <selection pane="bottomRight" activeCell="F8" sqref="F8"/>
    </sheetView>
  </sheetViews>
  <sheetFormatPr defaultColWidth="9" defaultRowHeight="16.5" x14ac:dyDescent="0.25"/>
  <cols>
    <col min="1" max="1" width="2.58203125" style="22" customWidth="1"/>
    <col min="2" max="2" width="8.33203125" style="22" customWidth="1"/>
    <col min="3" max="3" width="43" style="22" customWidth="1"/>
    <col min="4" max="4" width="9" style="40" customWidth="1"/>
    <col min="5" max="5" width="7" style="40" customWidth="1"/>
    <col min="6" max="6" width="12.25" style="40" customWidth="1"/>
    <col min="7" max="7" width="13.08203125" style="41" customWidth="1"/>
    <col min="8" max="8" width="45.33203125" style="22" customWidth="1"/>
    <col min="9" max="16384" width="9" style="22"/>
  </cols>
  <sheetData>
    <row r="1" spans="2:11" s="21" customFormat="1" ht="14" x14ac:dyDescent="0.25">
      <c r="B1" s="75" t="s">
        <v>0</v>
      </c>
      <c r="C1" s="75"/>
      <c r="D1" s="76"/>
      <c r="E1" s="77"/>
      <c r="F1" s="77"/>
      <c r="G1" s="77"/>
      <c r="H1" s="78"/>
      <c r="I1" s="38"/>
    </row>
    <row r="2" spans="2:11" s="21" customFormat="1" ht="14" x14ac:dyDescent="0.25">
      <c r="B2" s="75" t="s">
        <v>1</v>
      </c>
      <c r="C2" s="75"/>
      <c r="D2" s="76"/>
      <c r="E2" s="77"/>
      <c r="F2" s="77"/>
      <c r="G2" s="77"/>
      <c r="H2" s="78"/>
    </row>
    <row r="3" spans="2:11" s="21" customFormat="1" ht="14" x14ac:dyDescent="0.25">
      <c r="B3" s="75" t="s">
        <v>2</v>
      </c>
      <c r="C3" s="75"/>
      <c r="D3" s="79"/>
      <c r="E3" s="80"/>
      <c r="F3" s="80"/>
      <c r="G3" s="80"/>
      <c r="H3" s="81"/>
    </row>
    <row r="4" spans="2:11" s="21" customFormat="1" ht="14" x14ac:dyDescent="0.25">
      <c r="B4" s="75" t="s">
        <v>3</v>
      </c>
      <c r="C4" s="75"/>
      <c r="D4" s="76"/>
      <c r="E4" s="77"/>
      <c r="F4" s="77"/>
      <c r="G4" s="77"/>
      <c r="H4" s="78"/>
    </row>
    <row r="6" spans="2:11" x14ac:dyDescent="0.25">
      <c r="B6" s="42" t="s">
        <v>4</v>
      </c>
      <c r="C6" s="42" t="s">
        <v>5</v>
      </c>
      <c r="D6" s="42" t="s">
        <v>6</v>
      </c>
      <c r="E6" s="42" t="s">
        <v>7</v>
      </c>
      <c r="F6" s="42" t="s">
        <v>8</v>
      </c>
      <c r="G6" s="43" t="s">
        <v>9</v>
      </c>
      <c r="H6" s="42" t="s">
        <v>10</v>
      </c>
    </row>
    <row r="7" spans="2:11" x14ac:dyDescent="0.25">
      <c r="B7" s="27" t="s">
        <v>11</v>
      </c>
      <c r="C7" s="50" t="s">
        <v>137</v>
      </c>
      <c r="D7" s="44">
        <v>13</v>
      </c>
      <c r="E7" s="44" t="s">
        <v>12</v>
      </c>
      <c r="F7" s="45">
        <v>0</v>
      </c>
      <c r="G7" s="45">
        <f>D7*F7</f>
        <v>0</v>
      </c>
      <c r="H7" s="28" t="s">
        <v>13</v>
      </c>
    </row>
    <row r="8" spans="2:11" x14ac:dyDescent="0.25">
      <c r="B8" s="27" t="s">
        <v>14</v>
      </c>
      <c r="C8" s="31" t="s">
        <v>15</v>
      </c>
      <c r="D8" s="46">
        <v>13</v>
      </c>
      <c r="E8" s="46" t="s">
        <v>12</v>
      </c>
      <c r="F8" s="45">
        <v>0</v>
      </c>
      <c r="G8" s="45">
        <f t="shared" ref="G8:G31" si="0">D8*F8</f>
        <v>0</v>
      </c>
      <c r="H8" s="31" t="s">
        <v>16</v>
      </c>
    </row>
    <row r="9" spans="2:11" x14ac:dyDescent="0.25">
      <c r="B9" s="27" t="s">
        <v>17</v>
      </c>
      <c r="C9" s="31" t="s">
        <v>18</v>
      </c>
      <c r="D9" s="46">
        <v>1</v>
      </c>
      <c r="E9" s="46" t="s">
        <v>19</v>
      </c>
      <c r="F9" s="45">
        <v>0</v>
      </c>
      <c r="G9" s="45">
        <f t="shared" si="0"/>
        <v>0</v>
      </c>
      <c r="H9" s="31" t="s">
        <v>20</v>
      </c>
      <c r="K9" s="39"/>
    </row>
    <row r="10" spans="2:11" x14ac:dyDescent="0.25">
      <c r="B10" s="97" t="s">
        <v>21</v>
      </c>
      <c r="C10" s="31" t="s">
        <v>22</v>
      </c>
      <c r="D10" s="46">
        <v>7</v>
      </c>
      <c r="E10" s="46" t="s">
        <v>23</v>
      </c>
      <c r="F10" s="45">
        <v>0</v>
      </c>
      <c r="G10" s="45">
        <f t="shared" si="0"/>
        <v>0</v>
      </c>
      <c r="H10" s="31" t="s">
        <v>24</v>
      </c>
    </row>
    <row r="11" spans="2:11" x14ac:dyDescent="0.25">
      <c r="B11" s="98"/>
      <c r="C11" s="31" t="s">
        <v>22</v>
      </c>
      <c r="D11" s="46">
        <v>7</v>
      </c>
      <c r="E11" s="46" t="s">
        <v>23</v>
      </c>
      <c r="F11" s="45">
        <v>0</v>
      </c>
      <c r="G11" s="45">
        <f t="shared" si="0"/>
        <v>0</v>
      </c>
      <c r="H11" s="31" t="s">
        <v>24</v>
      </c>
    </row>
    <row r="12" spans="2:11" x14ac:dyDescent="0.25">
      <c r="B12" s="98"/>
      <c r="C12" s="31" t="s">
        <v>22</v>
      </c>
      <c r="D12" s="46">
        <v>7</v>
      </c>
      <c r="E12" s="46" t="s">
        <v>23</v>
      </c>
      <c r="F12" s="45">
        <v>0</v>
      </c>
      <c r="G12" s="45">
        <f t="shared" si="0"/>
        <v>0</v>
      </c>
      <c r="H12" s="31" t="s">
        <v>24</v>
      </c>
    </row>
    <row r="13" spans="2:11" x14ac:dyDescent="0.25">
      <c r="B13" s="98"/>
      <c r="C13" s="31" t="s">
        <v>25</v>
      </c>
      <c r="D13" s="46">
        <v>7</v>
      </c>
      <c r="E13" s="46" t="s">
        <v>23</v>
      </c>
      <c r="F13" s="45">
        <v>0</v>
      </c>
      <c r="G13" s="45">
        <f t="shared" si="0"/>
        <v>0</v>
      </c>
      <c r="H13" s="31" t="s">
        <v>24</v>
      </c>
    </row>
    <row r="14" spans="2:11" x14ac:dyDescent="0.25">
      <c r="B14" s="98"/>
      <c r="C14" s="31" t="s">
        <v>26</v>
      </c>
      <c r="D14" s="46">
        <v>7</v>
      </c>
      <c r="E14" s="46" t="s">
        <v>23</v>
      </c>
      <c r="F14" s="45">
        <v>0</v>
      </c>
      <c r="G14" s="45">
        <f t="shared" si="0"/>
        <v>0</v>
      </c>
      <c r="H14" s="31" t="s">
        <v>24</v>
      </c>
    </row>
    <row r="15" spans="2:11" x14ac:dyDescent="0.25">
      <c r="B15" s="99"/>
      <c r="C15" s="31" t="s">
        <v>22</v>
      </c>
      <c r="D15" s="46">
        <v>7</v>
      </c>
      <c r="E15" s="46" t="s">
        <v>23</v>
      </c>
      <c r="F15" s="45">
        <v>0</v>
      </c>
      <c r="G15" s="45">
        <f t="shared" si="0"/>
        <v>0</v>
      </c>
      <c r="H15" s="31" t="s">
        <v>24</v>
      </c>
    </row>
    <row r="16" spans="2:11" x14ac:dyDescent="0.25">
      <c r="B16" s="27" t="s">
        <v>27</v>
      </c>
      <c r="C16" s="31" t="s">
        <v>28</v>
      </c>
      <c r="D16" s="46">
        <v>13</v>
      </c>
      <c r="E16" s="46" t="s">
        <v>12</v>
      </c>
      <c r="F16" s="45">
        <v>0</v>
      </c>
      <c r="G16" s="45">
        <f t="shared" si="0"/>
        <v>0</v>
      </c>
      <c r="H16" s="31" t="s">
        <v>29</v>
      </c>
    </row>
    <row r="17" spans="2:8" x14ac:dyDescent="0.25">
      <c r="B17" s="27" t="s">
        <v>30</v>
      </c>
      <c r="C17" s="32" t="s">
        <v>31</v>
      </c>
      <c r="D17" s="46">
        <v>13</v>
      </c>
      <c r="E17" s="46" t="s">
        <v>32</v>
      </c>
      <c r="F17" s="45">
        <v>0</v>
      </c>
      <c r="G17" s="45">
        <f t="shared" si="0"/>
        <v>0</v>
      </c>
      <c r="H17" s="31" t="s">
        <v>33</v>
      </c>
    </row>
    <row r="18" spans="2:8" x14ac:dyDescent="0.25">
      <c r="B18" s="100" t="s">
        <v>34</v>
      </c>
      <c r="C18" s="31" t="s">
        <v>35</v>
      </c>
      <c r="D18" s="46">
        <v>78</v>
      </c>
      <c r="E18" s="46" t="s">
        <v>36</v>
      </c>
      <c r="F18" s="45">
        <v>0</v>
      </c>
      <c r="G18" s="45">
        <f t="shared" si="0"/>
        <v>0</v>
      </c>
      <c r="H18" s="10" t="s">
        <v>110</v>
      </c>
    </row>
    <row r="19" spans="2:8" x14ac:dyDescent="0.25">
      <c r="B19" s="100"/>
      <c r="C19" s="31" t="s">
        <v>37</v>
      </c>
      <c r="D19" s="46">
        <v>78</v>
      </c>
      <c r="E19" s="46" t="s">
        <v>36</v>
      </c>
      <c r="F19" s="45">
        <v>0</v>
      </c>
      <c r="G19" s="45">
        <f t="shared" si="0"/>
        <v>0</v>
      </c>
      <c r="H19" s="10" t="s">
        <v>110</v>
      </c>
    </row>
    <row r="20" spans="2:8" x14ac:dyDescent="0.25">
      <c r="B20" s="101" t="s">
        <v>38</v>
      </c>
      <c r="C20" s="32" t="s">
        <v>39</v>
      </c>
      <c r="D20" s="46">
        <v>13</v>
      </c>
      <c r="E20" s="46" t="s">
        <v>12</v>
      </c>
      <c r="F20" s="45">
        <v>0</v>
      </c>
      <c r="G20" s="45">
        <f t="shared" si="0"/>
        <v>0</v>
      </c>
      <c r="H20" s="31"/>
    </row>
    <row r="21" spans="2:8" x14ac:dyDescent="0.25">
      <c r="B21" s="102"/>
      <c r="C21" s="32" t="s">
        <v>40</v>
      </c>
      <c r="D21" s="46">
        <v>13</v>
      </c>
      <c r="E21" s="46" t="s">
        <v>12</v>
      </c>
      <c r="F21" s="45">
        <v>0</v>
      </c>
      <c r="G21" s="45">
        <f t="shared" si="0"/>
        <v>0</v>
      </c>
      <c r="H21" s="31"/>
    </row>
    <row r="22" spans="2:8" x14ac:dyDescent="0.25">
      <c r="B22" s="102"/>
      <c r="C22" s="32" t="s">
        <v>41</v>
      </c>
      <c r="D22" s="46">
        <v>13</v>
      </c>
      <c r="E22" s="46" t="s">
        <v>12</v>
      </c>
      <c r="F22" s="45">
        <v>0</v>
      </c>
      <c r="G22" s="45">
        <f t="shared" si="0"/>
        <v>0</v>
      </c>
      <c r="H22" s="31"/>
    </row>
    <row r="23" spans="2:8" x14ac:dyDescent="0.25">
      <c r="B23" s="102"/>
      <c r="C23" s="32" t="s">
        <v>42</v>
      </c>
      <c r="D23" s="46">
        <v>13</v>
      </c>
      <c r="E23" s="46" t="s">
        <v>12</v>
      </c>
      <c r="F23" s="45">
        <v>0</v>
      </c>
      <c r="G23" s="45">
        <f t="shared" si="0"/>
        <v>0</v>
      </c>
      <c r="H23" s="31"/>
    </row>
    <row r="24" spans="2:8" x14ac:dyDescent="0.25">
      <c r="B24" s="102"/>
      <c r="C24" s="32" t="s">
        <v>43</v>
      </c>
      <c r="D24" s="46">
        <v>13</v>
      </c>
      <c r="E24" s="46" t="s">
        <v>12</v>
      </c>
      <c r="F24" s="45">
        <v>0</v>
      </c>
      <c r="G24" s="45">
        <f t="shared" si="0"/>
        <v>0</v>
      </c>
      <c r="H24" s="31"/>
    </row>
    <row r="25" spans="2:8" x14ac:dyDescent="0.25">
      <c r="B25" s="102"/>
      <c r="C25" s="32" t="s">
        <v>44</v>
      </c>
      <c r="D25" s="46">
        <v>13</v>
      </c>
      <c r="E25" s="49" t="s">
        <v>108</v>
      </c>
      <c r="F25" s="45">
        <v>0</v>
      </c>
      <c r="G25" s="45">
        <f t="shared" si="0"/>
        <v>0</v>
      </c>
      <c r="H25" s="31"/>
    </row>
    <row r="26" spans="2:8" x14ac:dyDescent="0.25">
      <c r="B26" s="102"/>
      <c r="C26" s="32" t="s">
        <v>45</v>
      </c>
      <c r="D26" s="46">
        <v>13</v>
      </c>
      <c r="E26" s="46" t="s">
        <v>12</v>
      </c>
      <c r="F26" s="45">
        <v>0</v>
      </c>
      <c r="G26" s="45">
        <f t="shared" si="0"/>
        <v>0</v>
      </c>
      <c r="H26" s="31"/>
    </row>
    <row r="27" spans="2:8" x14ac:dyDescent="0.25">
      <c r="B27" s="102"/>
      <c r="C27" s="32" t="s">
        <v>46</v>
      </c>
      <c r="D27" s="46">
        <v>13</v>
      </c>
      <c r="E27" s="46" t="s">
        <v>12</v>
      </c>
      <c r="F27" s="45">
        <v>0</v>
      </c>
      <c r="G27" s="45">
        <f t="shared" si="0"/>
        <v>0</v>
      </c>
      <c r="H27" s="31"/>
    </row>
    <row r="28" spans="2:8" x14ac:dyDescent="0.25">
      <c r="B28" s="102"/>
      <c r="C28" s="32" t="s">
        <v>47</v>
      </c>
      <c r="D28" s="46">
        <v>13</v>
      </c>
      <c r="E28" s="46" t="s">
        <v>12</v>
      </c>
      <c r="F28" s="45">
        <v>0</v>
      </c>
      <c r="G28" s="45">
        <f t="shared" si="0"/>
        <v>0</v>
      </c>
      <c r="H28" s="31"/>
    </row>
    <row r="29" spans="2:8" x14ac:dyDescent="0.25">
      <c r="B29" s="103"/>
      <c r="C29" s="32" t="s">
        <v>48</v>
      </c>
      <c r="D29" s="46">
        <v>13</v>
      </c>
      <c r="E29" s="46" t="s">
        <v>12</v>
      </c>
      <c r="F29" s="45">
        <v>0</v>
      </c>
      <c r="G29" s="45">
        <f t="shared" si="0"/>
        <v>0</v>
      </c>
      <c r="H29" s="31"/>
    </row>
    <row r="30" spans="2:8" x14ac:dyDescent="0.25">
      <c r="B30" s="27" t="s">
        <v>49</v>
      </c>
      <c r="C30" s="35" t="s">
        <v>50</v>
      </c>
      <c r="D30" s="46">
        <v>1</v>
      </c>
      <c r="E30" s="46" t="s">
        <v>12</v>
      </c>
      <c r="F30" s="45">
        <v>0</v>
      </c>
      <c r="G30" s="45">
        <f t="shared" si="0"/>
        <v>0</v>
      </c>
      <c r="H30" s="31"/>
    </row>
    <row r="31" spans="2:8" x14ac:dyDescent="0.25">
      <c r="B31" s="27" t="s">
        <v>51</v>
      </c>
      <c r="C31" s="35" t="s">
        <v>52</v>
      </c>
      <c r="D31" s="46">
        <v>1</v>
      </c>
      <c r="E31" s="46" t="s">
        <v>12</v>
      </c>
      <c r="F31" s="45">
        <v>0</v>
      </c>
      <c r="G31" s="45">
        <f t="shared" si="0"/>
        <v>0</v>
      </c>
      <c r="H31" s="31"/>
    </row>
    <row r="32" spans="2:8" x14ac:dyDescent="0.25">
      <c r="B32" s="27" t="s">
        <v>53</v>
      </c>
      <c r="C32" s="36" t="s">
        <v>54</v>
      </c>
      <c r="D32" s="46">
        <v>1</v>
      </c>
      <c r="E32" s="47" t="s">
        <v>55</v>
      </c>
      <c r="F32" s="47"/>
      <c r="G32" s="48">
        <f>SUM(G7:G31)*D32*F32</f>
        <v>0</v>
      </c>
      <c r="H32" s="37"/>
    </row>
    <row r="34" spans="2:7" x14ac:dyDescent="0.25">
      <c r="B34" s="82" t="s">
        <v>56</v>
      </c>
      <c r="C34" s="83"/>
      <c r="D34" s="16"/>
      <c r="E34" s="84">
        <f>E35+E36</f>
        <v>0</v>
      </c>
      <c r="F34" s="85"/>
      <c r="G34" s="86"/>
    </row>
    <row r="35" spans="2:7" x14ac:dyDescent="0.25">
      <c r="B35" s="87" t="s">
        <v>57</v>
      </c>
      <c r="C35" s="88"/>
      <c r="D35" s="17">
        <v>0.06</v>
      </c>
      <c r="E35" s="89">
        <f>E36*D35</f>
        <v>0</v>
      </c>
      <c r="F35" s="90"/>
      <c r="G35" s="91"/>
    </row>
    <row r="36" spans="2:7" x14ac:dyDescent="0.25">
      <c r="B36" s="92" t="s">
        <v>58</v>
      </c>
      <c r="C36" s="93"/>
      <c r="D36" s="18"/>
      <c r="E36" s="94">
        <f>SUM(G7:G32)</f>
        <v>0</v>
      </c>
      <c r="F36" s="95"/>
      <c r="G36" s="96"/>
    </row>
  </sheetData>
  <mergeCells count="17">
    <mergeCell ref="B36:C36"/>
    <mergeCell ref="E36:G36"/>
    <mergeCell ref="B10:B15"/>
    <mergeCell ref="B18:B19"/>
    <mergeCell ref="B20:B29"/>
    <mergeCell ref="B4:C4"/>
    <mergeCell ref="D4:H4"/>
    <mergeCell ref="B34:C34"/>
    <mergeCell ref="E34:G34"/>
    <mergeCell ref="B35:C35"/>
    <mergeCell ref="E35:G35"/>
    <mergeCell ref="B1:C1"/>
    <mergeCell ref="D1:H1"/>
    <mergeCell ref="B2:C2"/>
    <mergeCell ref="D2:H2"/>
    <mergeCell ref="B3:C3"/>
    <mergeCell ref="D3:H3"/>
  </mergeCells>
  <phoneticPr fontId="29" type="noConversion"/>
  <pageMargins left="0.75" right="0.75" top="0.97986111111111096" bottom="0.97986111111111096" header="0.50972222222222197" footer="0.50972222222222197"/>
  <pageSetup paperSize="9" scale="7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6"/>
  <sheetViews>
    <sheetView showGridLines="0" workbookViewId="0">
      <selection activeCell="F21" sqref="F21"/>
    </sheetView>
  </sheetViews>
  <sheetFormatPr defaultColWidth="9" defaultRowHeight="16.5" x14ac:dyDescent="0.25"/>
  <cols>
    <col min="1" max="1" width="2.58203125" style="22" customWidth="1"/>
    <col min="2" max="2" width="8.33203125" style="22" customWidth="1"/>
    <col min="3" max="3" width="46.08203125" style="22" customWidth="1"/>
    <col min="4" max="4" width="8.75" style="22" customWidth="1"/>
    <col min="5" max="5" width="7" style="22" customWidth="1"/>
    <col min="6" max="6" width="12.25" style="22" customWidth="1"/>
    <col min="7" max="7" width="13.08203125" style="23" customWidth="1"/>
    <col min="8" max="8" width="34" style="22" customWidth="1"/>
    <col min="9" max="16384" width="9" style="22"/>
  </cols>
  <sheetData>
    <row r="1" spans="2:11" s="21" customFormat="1" ht="14" x14ac:dyDescent="0.25">
      <c r="B1" s="104" t="s">
        <v>0</v>
      </c>
      <c r="C1" s="105"/>
      <c r="D1" s="106"/>
      <c r="E1" s="106"/>
      <c r="F1" s="106"/>
      <c r="G1" s="107"/>
      <c r="H1" s="24"/>
      <c r="I1" s="38"/>
    </row>
    <row r="2" spans="2:11" s="21" customFormat="1" ht="14" x14ac:dyDescent="0.25">
      <c r="B2" s="108" t="s">
        <v>1</v>
      </c>
      <c r="C2" s="75"/>
      <c r="D2" s="109"/>
      <c r="E2" s="109"/>
      <c r="F2" s="109"/>
      <c r="G2" s="110"/>
    </row>
    <row r="3" spans="2:11" s="21" customFormat="1" ht="14" x14ac:dyDescent="0.25">
      <c r="B3" s="108" t="s">
        <v>2</v>
      </c>
      <c r="C3" s="75"/>
      <c r="D3" s="111"/>
      <c r="E3" s="111"/>
      <c r="F3" s="111"/>
      <c r="G3" s="112"/>
    </row>
    <row r="4" spans="2:11" s="21" customFormat="1" ht="14" x14ac:dyDescent="0.25">
      <c r="B4" s="114" t="s">
        <v>3</v>
      </c>
      <c r="C4" s="115"/>
      <c r="D4" s="116"/>
      <c r="E4" s="116"/>
      <c r="F4" s="116"/>
      <c r="G4" s="117"/>
    </row>
    <row r="6" spans="2:11" x14ac:dyDescent="0.25">
      <c r="B6" s="25" t="s">
        <v>4</v>
      </c>
      <c r="C6" s="25" t="s">
        <v>5</v>
      </c>
      <c r="D6" s="25" t="s">
        <v>6</v>
      </c>
      <c r="E6" s="25" t="s">
        <v>7</v>
      </c>
      <c r="F6" s="25" t="s">
        <v>8</v>
      </c>
      <c r="G6" s="26" t="s">
        <v>9</v>
      </c>
      <c r="H6" s="25" t="s">
        <v>10</v>
      </c>
    </row>
    <row r="7" spans="2:11" x14ac:dyDescent="0.25">
      <c r="B7" s="27" t="s">
        <v>11</v>
      </c>
      <c r="C7" s="50" t="s">
        <v>109</v>
      </c>
      <c r="D7" s="28">
        <v>13</v>
      </c>
      <c r="E7" s="28" t="s">
        <v>12</v>
      </c>
      <c r="F7" s="28"/>
      <c r="G7" s="29">
        <f t="shared" ref="G7:G11" si="0">D7*F7</f>
        <v>0</v>
      </c>
      <c r="H7" s="28" t="s">
        <v>59</v>
      </c>
    </row>
    <row r="8" spans="2:11" x14ac:dyDescent="0.25">
      <c r="B8" s="30" t="s">
        <v>60</v>
      </c>
      <c r="C8" s="31" t="s">
        <v>61</v>
      </c>
      <c r="D8" s="31">
        <v>13</v>
      </c>
      <c r="E8" s="31" t="s">
        <v>12</v>
      </c>
      <c r="F8" s="31"/>
      <c r="G8" s="29">
        <f t="shared" si="0"/>
        <v>0</v>
      </c>
      <c r="H8" s="31" t="s">
        <v>62</v>
      </c>
    </row>
    <row r="9" spans="2:11" x14ac:dyDescent="0.25">
      <c r="B9" s="27" t="s">
        <v>17</v>
      </c>
      <c r="C9" s="31" t="s">
        <v>63</v>
      </c>
      <c r="D9" s="31">
        <v>1</v>
      </c>
      <c r="E9" s="31" t="s">
        <v>55</v>
      </c>
      <c r="F9" s="31"/>
      <c r="G9" s="29">
        <f t="shared" si="0"/>
        <v>0</v>
      </c>
      <c r="H9" s="31" t="s">
        <v>64</v>
      </c>
      <c r="K9" s="39"/>
    </row>
    <row r="10" spans="2:11" x14ac:dyDescent="0.25">
      <c r="B10" s="97" t="s">
        <v>21</v>
      </c>
      <c r="C10" s="31" t="s">
        <v>65</v>
      </c>
      <c r="D10" s="31">
        <v>7</v>
      </c>
      <c r="E10" s="31" t="s">
        <v>23</v>
      </c>
      <c r="F10" s="31"/>
      <c r="G10" s="29">
        <f t="shared" si="0"/>
        <v>0</v>
      </c>
      <c r="H10" s="31" t="s">
        <v>66</v>
      </c>
    </row>
    <row r="11" spans="2:11" x14ac:dyDescent="0.25">
      <c r="B11" s="98"/>
      <c r="C11" s="31" t="s">
        <v>67</v>
      </c>
      <c r="D11" s="31">
        <v>7</v>
      </c>
      <c r="E11" s="31" t="s">
        <v>23</v>
      </c>
      <c r="F11" s="31"/>
      <c r="G11" s="29">
        <f t="shared" si="0"/>
        <v>0</v>
      </c>
      <c r="H11" s="31" t="s">
        <v>66</v>
      </c>
    </row>
    <row r="12" spans="2:11" x14ac:dyDescent="0.25">
      <c r="B12" s="98"/>
      <c r="C12" s="32" t="s">
        <v>68</v>
      </c>
      <c r="D12" s="31">
        <v>7</v>
      </c>
      <c r="E12" s="31" t="s">
        <v>23</v>
      </c>
      <c r="F12" s="31"/>
      <c r="G12" s="29">
        <v>0</v>
      </c>
      <c r="H12" s="31" t="s">
        <v>66</v>
      </c>
    </row>
    <row r="13" spans="2:11" x14ac:dyDescent="0.25">
      <c r="B13" s="98"/>
      <c r="C13" s="32" t="s">
        <v>69</v>
      </c>
      <c r="D13" s="31">
        <v>7</v>
      </c>
      <c r="E13" s="31" t="s">
        <v>23</v>
      </c>
      <c r="F13" s="31"/>
      <c r="G13" s="29">
        <v>0</v>
      </c>
      <c r="H13" s="31" t="s">
        <v>66</v>
      </c>
    </row>
    <row r="14" spans="2:11" x14ac:dyDescent="0.25">
      <c r="B14" s="99"/>
      <c r="C14" s="32" t="s">
        <v>69</v>
      </c>
      <c r="D14" s="31">
        <v>7</v>
      </c>
      <c r="E14" s="31" t="s">
        <v>23</v>
      </c>
      <c r="F14" s="31"/>
      <c r="G14" s="29">
        <f t="shared" ref="G14:G21" si="1">D14*F14</f>
        <v>0</v>
      </c>
      <c r="H14" s="31" t="s">
        <v>66</v>
      </c>
    </row>
    <row r="15" spans="2:11" x14ac:dyDescent="0.25">
      <c r="B15" s="27" t="s">
        <v>27</v>
      </c>
      <c r="C15" s="31" t="s">
        <v>28</v>
      </c>
      <c r="D15" s="31">
        <v>13</v>
      </c>
      <c r="E15" s="31" t="s">
        <v>12</v>
      </c>
      <c r="F15" s="31"/>
      <c r="G15" s="29">
        <f t="shared" si="1"/>
        <v>0</v>
      </c>
      <c r="H15" s="31" t="s">
        <v>29</v>
      </c>
    </row>
    <row r="16" spans="2:11" x14ac:dyDescent="0.25">
      <c r="B16" s="30" t="s">
        <v>30</v>
      </c>
      <c r="C16" s="33" t="s">
        <v>70</v>
      </c>
      <c r="D16" s="31">
        <v>13</v>
      </c>
      <c r="E16" s="31" t="s">
        <v>32</v>
      </c>
      <c r="F16" s="31"/>
      <c r="G16" s="29">
        <f t="shared" si="1"/>
        <v>0</v>
      </c>
      <c r="H16" s="31" t="s">
        <v>33</v>
      </c>
    </row>
    <row r="17" spans="2:8" x14ac:dyDescent="0.25">
      <c r="B17" s="113" t="s">
        <v>107</v>
      </c>
      <c r="C17" s="31" t="s">
        <v>71</v>
      </c>
      <c r="D17" s="31">
        <v>65</v>
      </c>
      <c r="E17" s="31" t="s">
        <v>12</v>
      </c>
      <c r="F17" s="31"/>
      <c r="G17" s="29">
        <f t="shared" si="1"/>
        <v>0</v>
      </c>
      <c r="H17" s="31" t="s">
        <v>72</v>
      </c>
    </row>
    <row r="18" spans="2:8" x14ac:dyDescent="0.25">
      <c r="B18" s="100"/>
      <c r="C18" s="31" t="s">
        <v>73</v>
      </c>
      <c r="D18" s="31">
        <v>65</v>
      </c>
      <c r="E18" s="31" t="s">
        <v>12</v>
      </c>
      <c r="F18" s="31"/>
      <c r="G18" s="29">
        <f t="shared" si="1"/>
        <v>0</v>
      </c>
      <c r="H18" s="31" t="s">
        <v>72</v>
      </c>
    </row>
    <row r="19" spans="2:8" x14ac:dyDescent="0.25">
      <c r="B19" s="34" t="s">
        <v>38</v>
      </c>
      <c r="C19" s="31" t="s">
        <v>74</v>
      </c>
      <c r="D19" s="31">
        <v>13</v>
      </c>
      <c r="E19" s="31" t="s">
        <v>12</v>
      </c>
      <c r="F19" s="31"/>
      <c r="G19" s="29">
        <f t="shared" si="1"/>
        <v>0</v>
      </c>
      <c r="H19" s="31"/>
    </row>
    <row r="20" spans="2:8" x14ac:dyDescent="0.25">
      <c r="B20" s="30" t="s">
        <v>49</v>
      </c>
      <c r="C20" s="35" t="s">
        <v>75</v>
      </c>
      <c r="D20" s="31">
        <v>1</v>
      </c>
      <c r="E20" s="31" t="s">
        <v>12</v>
      </c>
      <c r="F20" s="31"/>
      <c r="G20" s="29">
        <f t="shared" si="1"/>
        <v>0</v>
      </c>
      <c r="H20" s="31"/>
    </row>
    <row r="21" spans="2:8" x14ac:dyDescent="0.25">
      <c r="B21" s="27" t="s">
        <v>76</v>
      </c>
      <c r="C21" s="35" t="s">
        <v>77</v>
      </c>
      <c r="D21" s="31">
        <v>1</v>
      </c>
      <c r="E21" s="31" t="s">
        <v>12</v>
      </c>
      <c r="F21" s="31"/>
      <c r="G21" s="29">
        <f t="shared" si="1"/>
        <v>0</v>
      </c>
      <c r="H21" s="31"/>
    </row>
    <row r="22" spans="2:8" x14ac:dyDescent="0.25">
      <c r="B22" s="27" t="s">
        <v>53</v>
      </c>
      <c r="C22" s="36" t="s">
        <v>54</v>
      </c>
      <c r="D22" s="31">
        <v>1</v>
      </c>
      <c r="E22" s="36" t="s">
        <v>55</v>
      </c>
      <c r="F22" s="36"/>
      <c r="G22" s="29">
        <f>SUM(G7:G21)*D22*F22</f>
        <v>0</v>
      </c>
      <c r="H22" s="37"/>
    </row>
    <row r="24" spans="2:8" x14ac:dyDescent="0.25">
      <c r="B24" s="82" t="s">
        <v>56</v>
      </c>
      <c r="C24" s="83"/>
      <c r="D24" s="16"/>
      <c r="E24" s="84">
        <f>E25+E26</f>
        <v>0</v>
      </c>
      <c r="F24" s="85"/>
      <c r="G24" s="86"/>
    </row>
    <row r="25" spans="2:8" x14ac:dyDescent="0.25">
      <c r="B25" s="87" t="s">
        <v>57</v>
      </c>
      <c r="C25" s="88"/>
      <c r="D25" s="17">
        <v>0.06</v>
      </c>
      <c r="E25" s="89">
        <f>E26*D25</f>
        <v>0</v>
      </c>
      <c r="F25" s="90"/>
      <c r="G25" s="91"/>
    </row>
    <row r="26" spans="2:8" x14ac:dyDescent="0.25">
      <c r="B26" s="92" t="s">
        <v>58</v>
      </c>
      <c r="C26" s="93"/>
      <c r="D26" s="18"/>
      <c r="E26" s="94">
        <f>SUM(G7:G22)</f>
        <v>0</v>
      </c>
      <c r="F26" s="95"/>
      <c r="G26" s="96"/>
    </row>
  </sheetData>
  <mergeCells count="16">
    <mergeCell ref="B26:C26"/>
    <mergeCell ref="E26:G26"/>
    <mergeCell ref="B10:B14"/>
    <mergeCell ref="B17:B18"/>
    <mergeCell ref="B4:C4"/>
    <mergeCell ref="D4:G4"/>
    <mergeCell ref="B24:C24"/>
    <mergeCell ref="E24:G24"/>
    <mergeCell ref="B25:C25"/>
    <mergeCell ref="E25:G25"/>
    <mergeCell ref="B1:C1"/>
    <mergeCell ref="D1:G1"/>
    <mergeCell ref="B2:C2"/>
    <mergeCell ref="D2:G2"/>
    <mergeCell ref="B3:C3"/>
    <mergeCell ref="D3:G3"/>
  </mergeCells>
  <phoneticPr fontId="29" type="noConversion"/>
  <pageMargins left="0.75" right="0.75" top="1" bottom="1" header="0.51180555555555596" footer="0.51180555555555596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7"/>
  <sheetViews>
    <sheetView showGridLines="0" topLeftCell="A13" workbookViewId="0">
      <selection activeCell="L25" sqref="L25"/>
    </sheetView>
  </sheetViews>
  <sheetFormatPr defaultColWidth="9" defaultRowHeight="16.5" x14ac:dyDescent="0.25"/>
  <cols>
    <col min="1" max="1" width="2.58203125" style="2" customWidth="1"/>
    <col min="2" max="2" width="8.33203125" style="2" customWidth="1"/>
    <col min="3" max="3" width="46.08203125" style="2" customWidth="1"/>
    <col min="4" max="4" width="8.75" style="2" customWidth="1"/>
    <col min="5" max="5" width="7" style="2" customWidth="1"/>
    <col min="6" max="6" width="12.25" style="2" customWidth="1"/>
    <col min="7" max="7" width="13.08203125" style="3" customWidth="1"/>
    <col min="8" max="8" width="34" style="2" customWidth="1"/>
    <col min="9" max="16384" width="9" style="2"/>
  </cols>
  <sheetData>
    <row r="1" spans="2:11" s="1" customFormat="1" ht="14" x14ac:dyDescent="0.25">
      <c r="B1" s="118" t="s">
        <v>0</v>
      </c>
      <c r="C1" s="119"/>
      <c r="D1" s="120"/>
      <c r="E1" s="120"/>
      <c r="F1" s="120"/>
      <c r="G1" s="121"/>
      <c r="H1" s="4"/>
      <c r="I1" s="19"/>
    </row>
    <row r="2" spans="2:11" s="1" customFormat="1" ht="14" x14ac:dyDescent="0.25">
      <c r="B2" s="122" t="s">
        <v>1</v>
      </c>
      <c r="C2" s="123"/>
      <c r="D2" s="124"/>
      <c r="E2" s="124"/>
      <c r="F2" s="124"/>
      <c r="G2" s="125"/>
    </row>
    <row r="3" spans="2:11" s="1" customFormat="1" ht="14" x14ac:dyDescent="0.25">
      <c r="B3" s="122" t="s">
        <v>2</v>
      </c>
      <c r="C3" s="123"/>
      <c r="D3" s="126"/>
      <c r="E3" s="126"/>
      <c r="F3" s="126"/>
      <c r="G3" s="127"/>
    </row>
    <row r="4" spans="2:11" s="1" customFormat="1" ht="14" x14ac:dyDescent="0.25">
      <c r="B4" s="128" t="s">
        <v>3</v>
      </c>
      <c r="C4" s="129"/>
      <c r="D4" s="130"/>
      <c r="E4" s="130"/>
      <c r="F4" s="130"/>
      <c r="G4" s="131"/>
    </row>
    <row r="6" spans="2:11" x14ac:dyDescent="0.25"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6" t="s">
        <v>9</v>
      </c>
      <c r="H6" s="5" t="s">
        <v>10</v>
      </c>
    </row>
    <row r="7" spans="2:11" x14ac:dyDescent="0.25">
      <c r="B7" s="132" t="s">
        <v>11</v>
      </c>
      <c r="C7" s="7" t="s">
        <v>78</v>
      </c>
      <c r="D7" s="7">
        <v>14</v>
      </c>
      <c r="E7" s="7" t="s">
        <v>12</v>
      </c>
      <c r="F7" s="7"/>
      <c r="G7" s="8">
        <f>D7*F7</f>
        <v>0</v>
      </c>
      <c r="H7" s="7"/>
    </row>
    <row r="8" spans="2:11" x14ac:dyDescent="0.25">
      <c r="B8" s="133"/>
      <c r="C8" s="7" t="s">
        <v>79</v>
      </c>
      <c r="D8" s="7">
        <v>14</v>
      </c>
      <c r="E8" s="7" t="s">
        <v>12</v>
      </c>
      <c r="F8" s="7"/>
      <c r="G8" s="8">
        <f t="shared" ref="G8:G18" si="0">D8*F8</f>
        <v>0</v>
      </c>
      <c r="H8" s="7"/>
    </row>
    <row r="9" spans="2:11" x14ac:dyDescent="0.25">
      <c r="B9" s="9" t="s">
        <v>60</v>
      </c>
      <c r="C9" s="10" t="s">
        <v>80</v>
      </c>
      <c r="D9" s="10">
        <v>14</v>
      </c>
      <c r="E9" s="10" t="s">
        <v>12</v>
      </c>
      <c r="F9" s="10"/>
      <c r="G9" s="8">
        <f t="shared" si="0"/>
        <v>0</v>
      </c>
      <c r="H9" s="10"/>
    </row>
    <row r="10" spans="2:11" ht="16.5" customHeight="1" x14ac:dyDescent="0.25">
      <c r="B10" s="134" t="s">
        <v>81</v>
      </c>
      <c r="C10" s="10" t="s">
        <v>82</v>
      </c>
      <c r="D10" s="10">
        <v>1</v>
      </c>
      <c r="E10" s="10" t="s">
        <v>55</v>
      </c>
      <c r="F10" s="10"/>
      <c r="G10" s="8">
        <f t="shared" si="0"/>
        <v>0</v>
      </c>
      <c r="H10" s="10"/>
      <c r="K10" s="20"/>
    </row>
    <row r="11" spans="2:11" x14ac:dyDescent="0.25">
      <c r="B11" s="135"/>
      <c r="C11" s="10" t="s">
        <v>83</v>
      </c>
      <c r="D11" s="10">
        <v>1</v>
      </c>
      <c r="E11" s="10" t="s">
        <v>55</v>
      </c>
      <c r="F11" s="10"/>
      <c r="G11" s="8">
        <f t="shared" si="0"/>
        <v>0</v>
      </c>
      <c r="H11" s="10"/>
      <c r="K11" s="20"/>
    </row>
    <row r="12" spans="2:11" x14ac:dyDescent="0.25">
      <c r="B12" s="135"/>
      <c r="C12" s="10" t="s">
        <v>84</v>
      </c>
      <c r="D12" s="10">
        <v>1</v>
      </c>
      <c r="E12" s="10" t="s">
        <v>55</v>
      </c>
      <c r="F12" s="10"/>
      <c r="G12" s="8">
        <f t="shared" si="0"/>
        <v>0</v>
      </c>
      <c r="H12" s="10"/>
      <c r="K12" s="20"/>
    </row>
    <row r="13" spans="2:11" x14ac:dyDescent="0.25">
      <c r="B13" s="135"/>
      <c r="C13" s="10" t="s">
        <v>85</v>
      </c>
      <c r="D13" s="10">
        <v>1</v>
      </c>
      <c r="E13" s="10" t="s">
        <v>55</v>
      </c>
      <c r="F13" s="10"/>
      <c r="G13" s="8">
        <f t="shared" si="0"/>
        <v>0</v>
      </c>
      <c r="H13" s="10"/>
      <c r="K13" s="20"/>
    </row>
    <row r="14" spans="2:11" x14ac:dyDescent="0.25">
      <c r="B14" s="135"/>
      <c r="C14" s="10" t="s">
        <v>86</v>
      </c>
      <c r="D14" s="10">
        <v>1</v>
      </c>
      <c r="E14" s="10" t="s">
        <v>55</v>
      </c>
      <c r="F14" s="10"/>
      <c r="G14" s="8">
        <f t="shared" si="0"/>
        <v>0</v>
      </c>
      <c r="H14" s="10"/>
      <c r="K14" s="20"/>
    </row>
    <row r="15" spans="2:11" x14ac:dyDescent="0.25">
      <c r="B15" s="135"/>
      <c r="C15" s="10" t="s">
        <v>87</v>
      </c>
      <c r="D15" s="10">
        <v>1</v>
      </c>
      <c r="E15" s="10" t="s">
        <v>55</v>
      </c>
      <c r="F15" s="10"/>
      <c r="G15" s="8">
        <f t="shared" si="0"/>
        <v>0</v>
      </c>
      <c r="H15" s="10"/>
      <c r="K15" s="20"/>
    </row>
    <row r="16" spans="2:11" x14ac:dyDescent="0.25">
      <c r="B16" s="135"/>
      <c r="C16" s="10" t="s">
        <v>88</v>
      </c>
      <c r="D16" s="10">
        <v>1</v>
      </c>
      <c r="E16" s="10" t="s">
        <v>55</v>
      </c>
      <c r="F16" s="10"/>
      <c r="G16" s="8">
        <f t="shared" si="0"/>
        <v>0</v>
      </c>
      <c r="H16" s="10"/>
      <c r="K16" s="20"/>
    </row>
    <row r="17" spans="2:12" x14ac:dyDescent="0.25">
      <c r="B17" s="136"/>
      <c r="C17" s="10" t="s">
        <v>89</v>
      </c>
      <c r="D17" s="10">
        <v>1</v>
      </c>
      <c r="E17" s="10" t="s">
        <v>55</v>
      </c>
      <c r="F17" s="10"/>
      <c r="G17" s="8">
        <f t="shared" si="0"/>
        <v>0</v>
      </c>
      <c r="H17" s="10"/>
      <c r="K17" s="20"/>
    </row>
    <row r="18" spans="2:12" x14ac:dyDescent="0.25">
      <c r="B18" s="132" t="s">
        <v>21</v>
      </c>
      <c r="C18" s="10" t="s">
        <v>90</v>
      </c>
      <c r="D18" s="10">
        <v>21</v>
      </c>
      <c r="E18" s="10" t="s">
        <v>91</v>
      </c>
      <c r="F18" s="10"/>
      <c r="G18" s="8">
        <f t="shared" si="0"/>
        <v>0</v>
      </c>
      <c r="H18" s="10" t="s">
        <v>92</v>
      </c>
    </row>
    <row r="19" spans="2:12" x14ac:dyDescent="0.25">
      <c r="B19" s="137"/>
      <c r="C19" s="10" t="s">
        <v>93</v>
      </c>
      <c r="D19" s="10">
        <v>14</v>
      </c>
      <c r="E19" s="10" t="s">
        <v>91</v>
      </c>
      <c r="F19" s="10"/>
      <c r="G19" s="8">
        <f t="shared" ref="G19:G32" si="1">D19*F19</f>
        <v>0</v>
      </c>
      <c r="H19" s="10" t="s">
        <v>94</v>
      </c>
    </row>
    <row r="20" spans="2:12" x14ac:dyDescent="0.25">
      <c r="B20" s="11" t="s">
        <v>27</v>
      </c>
      <c r="C20" s="10" t="s">
        <v>28</v>
      </c>
      <c r="D20" s="10">
        <v>14</v>
      </c>
      <c r="E20" s="10" t="s">
        <v>12</v>
      </c>
      <c r="F20" s="10"/>
      <c r="G20" s="8">
        <f t="shared" si="1"/>
        <v>0</v>
      </c>
      <c r="H20" s="10" t="s">
        <v>29</v>
      </c>
    </row>
    <row r="21" spans="2:12" x14ac:dyDescent="0.25">
      <c r="B21" s="9" t="s">
        <v>30</v>
      </c>
      <c r="C21" s="12" t="s">
        <v>70</v>
      </c>
      <c r="D21" s="10">
        <v>14</v>
      </c>
      <c r="E21" s="10" t="s">
        <v>32</v>
      </c>
      <c r="F21" s="10"/>
      <c r="G21" s="8">
        <f t="shared" si="1"/>
        <v>0</v>
      </c>
      <c r="H21" s="10" t="s">
        <v>33</v>
      </c>
    </row>
    <row r="22" spans="2:12" x14ac:dyDescent="0.25">
      <c r="B22" s="113" t="s">
        <v>34</v>
      </c>
      <c r="C22" s="10" t="s">
        <v>95</v>
      </c>
      <c r="D22" s="10">
        <v>70</v>
      </c>
      <c r="E22" s="10" t="s">
        <v>12</v>
      </c>
      <c r="F22" s="10"/>
      <c r="G22" s="8">
        <f t="shared" si="1"/>
        <v>0</v>
      </c>
      <c r="H22" s="10" t="s">
        <v>96</v>
      </c>
      <c r="K22" s="2">
        <v>260000</v>
      </c>
      <c r="L22" s="2">
        <f>K22/13</f>
        <v>20000</v>
      </c>
    </row>
    <row r="23" spans="2:12" x14ac:dyDescent="0.25">
      <c r="B23" s="113"/>
      <c r="C23" s="10" t="s">
        <v>97</v>
      </c>
      <c r="D23" s="10">
        <v>14</v>
      </c>
      <c r="E23" s="10" t="s">
        <v>12</v>
      </c>
      <c r="F23" s="10"/>
      <c r="G23" s="8">
        <f t="shared" si="1"/>
        <v>0</v>
      </c>
      <c r="H23" s="10"/>
      <c r="K23" s="2">
        <v>156000</v>
      </c>
      <c r="L23" s="2">
        <f t="shared" ref="L23:L24" si="2">K23/13</f>
        <v>12000</v>
      </c>
    </row>
    <row r="24" spans="2:12" x14ac:dyDescent="0.25">
      <c r="B24" s="113"/>
      <c r="C24" s="10" t="s">
        <v>98</v>
      </c>
      <c r="D24" s="10">
        <v>14</v>
      </c>
      <c r="E24" s="10" t="s">
        <v>12</v>
      </c>
      <c r="F24" s="10"/>
      <c r="G24" s="8">
        <f t="shared" si="1"/>
        <v>0</v>
      </c>
      <c r="H24" s="10"/>
      <c r="K24" s="2">
        <v>130000</v>
      </c>
      <c r="L24" s="2">
        <f t="shared" si="2"/>
        <v>10000</v>
      </c>
    </row>
    <row r="25" spans="2:12" x14ac:dyDescent="0.25">
      <c r="B25" s="113"/>
      <c r="C25" s="10" t="s">
        <v>99</v>
      </c>
      <c r="D25" s="10">
        <v>14</v>
      </c>
      <c r="E25" s="10" t="s">
        <v>12</v>
      </c>
      <c r="F25" s="10"/>
      <c r="G25" s="8">
        <f t="shared" si="1"/>
        <v>0</v>
      </c>
      <c r="H25" s="10"/>
      <c r="K25" s="2">
        <f>SUM(K22:K24)</f>
        <v>546000</v>
      </c>
    </row>
    <row r="26" spans="2:12" x14ac:dyDescent="0.25">
      <c r="B26" s="113"/>
      <c r="C26" s="10" t="s">
        <v>100</v>
      </c>
      <c r="D26" s="10">
        <v>14</v>
      </c>
      <c r="E26" s="10" t="s">
        <v>12</v>
      </c>
      <c r="F26" s="10"/>
      <c r="G26" s="8">
        <f t="shared" si="1"/>
        <v>0</v>
      </c>
      <c r="H26" s="10"/>
    </row>
    <row r="27" spans="2:12" x14ac:dyDescent="0.25">
      <c r="B27" s="135" t="s">
        <v>38</v>
      </c>
      <c r="C27" s="10" t="s">
        <v>101</v>
      </c>
      <c r="D27" s="10">
        <v>14</v>
      </c>
      <c r="E27" s="10" t="s">
        <v>12</v>
      </c>
      <c r="F27" s="10"/>
      <c r="G27" s="8">
        <f t="shared" si="1"/>
        <v>0</v>
      </c>
      <c r="H27" s="10"/>
    </row>
    <row r="28" spans="2:12" x14ac:dyDescent="0.25">
      <c r="B28" s="135"/>
      <c r="C28" s="10" t="s">
        <v>102</v>
      </c>
      <c r="D28" s="10">
        <v>14</v>
      </c>
      <c r="E28" s="10" t="s">
        <v>12</v>
      </c>
      <c r="F28" s="10"/>
      <c r="G28" s="8">
        <f t="shared" si="1"/>
        <v>0</v>
      </c>
      <c r="H28" s="10"/>
    </row>
    <row r="29" spans="2:12" x14ac:dyDescent="0.25">
      <c r="B29" s="135"/>
      <c r="C29" s="10" t="s">
        <v>103</v>
      </c>
      <c r="D29" s="10">
        <v>14</v>
      </c>
      <c r="E29" s="10" t="s">
        <v>12</v>
      </c>
      <c r="F29" s="10"/>
      <c r="G29" s="8">
        <f t="shared" si="1"/>
        <v>0</v>
      </c>
      <c r="H29" s="10"/>
    </row>
    <row r="30" spans="2:12" x14ac:dyDescent="0.25">
      <c r="B30" s="135"/>
      <c r="C30" s="10" t="s">
        <v>104</v>
      </c>
      <c r="D30" s="10">
        <v>14</v>
      </c>
      <c r="E30" s="10" t="s">
        <v>12</v>
      </c>
      <c r="F30" s="10"/>
      <c r="G30" s="8">
        <f t="shared" si="1"/>
        <v>0</v>
      </c>
      <c r="H30" s="10"/>
    </row>
    <row r="31" spans="2:12" x14ac:dyDescent="0.25">
      <c r="B31" s="9" t="s">
        <v>49</v>
      </c>
      <c r="C31" s="13" t="s">
        <v>105</v>
      </c>
      <c r="D31" s="10">
        <v>1</v>
      </c>
      <c r="E31" s="10" t="s">
        <v>12</v>
      </c>
      <c r="F31" s="10"/>
      <c r="G31" s="8">
        <f t="shared" si="1"/>
        <v>0</v>
      </c>
      <c r="H31" s="10"/>
    </row>
    <row r="32" spans="2:12" x14ac:dyDescent="0.25">
      <c r="B32" s="11" t="s">
        <v>76</v>
      </c>
      <c r="C32" s="13" t="s">
        <v>106</v>
      </c>
      <c r="D32" s="10">
        <v>1</v>
      </c>
      <c r="E32" s="10" t="s">
        <v>12</v>
      </c>
      <c r="F32" s="10"/>
      <c r="G32" s="8">
        <f t="shared" si="1"/>
        <v>0</v>
      </c>
      <c r="H32" s="10"/>
    </row>
    <row r="33" spans="2:8" x14ac:dyDescent="0.25">
      <c r="B33" s="11" t="s">
        <v>53</v>
      </c>
      <c r="C33" s="14" t="s">
        <v>54</v>
      </c>
      <c r="D33" s="10">
        <v>1</v>
      </c>
      <c r="E33" s="14" t="s">
        <v>55</v>
      </c>
      <c r="F33" s="14"/>
      <c r="G33" s="8">
        <f>SUM(G7:G32)*D33*F33</f>
        <v>0</v>
      </c>
      <c r="H33" s="15"/>
    </row>
    <row r="35" spans="2:8" x14ac:dyDescent="0.25">
      <c r="B35" s="82" t="s">
        <v>56</v>
      </c>
      <c r="C35" s="83"/>
      <c r="D35" s="16"/>
      <c r="E35" s="84">
        <f>E36+E37</f>
        <v>0</v>
      </c>
      <c r="F35" s="85"/>
      <c r="G35" s="86"/>
    </row>
    <row r="36" spans="2:8" x14ac:dyDescent="0.25">
      <c r="B36" s="87" t="s">
        <v>57</v>
      </c>
      <c r="C36" s="88"/>
      <c r="D36" s="17">
        <v>0.06</v>
      </c>
      <c r="E36" s="89">
        <f>E37*D36</f>
        <v>0</v>
      </c>
      <c r="F36" s="90"/>
      <c r="G36" s="91"/>
    </row>
    <row r="37" spans="2:8" x14ac:dyDescent="0.25">
      <c r="B37" s="92" t="s">
        <v>58</v>
      </c>
      <c r="C37" s="93"/>
      <c r="D37" s="18"/>
      <c r="E37" s="94">
        <f>SUM(G7:G33)</f>
        <v>0</v>
      </c>
      <c r="F37" s="95"/>
      <c r="G37" s="96"/>
    </row>
  </sheetData>
  <mergeCells count="19">
    <mergeCell ref="B37:C37"/>
    <mergeCell ref="E37:G37"/>
    <mergeCell ref="B7:B8"/>
    <mergeCell ref="B10:B17"/>
    <mergeCell ref="B18:B19"/>
    <mergeCell ref="B22:B26"/>
    <mergeCell ref="B27:B30"/>
    <mergeCell ref="B4:C4"/>
    <mergeCell ref="D4:G4"/>
    <mergeCell ref="B35:C35"/>
    <mergeCell ref="E35:G35"/>
    <mergeCell ref="B36:C36"/>
    <mergeCell ref="E36:G36"/>
    <mergeCell ref="B1:C1"/>
    <mergeCell ref="D1:G1"/>
    <mergeCell ref="B2:C2"/>
    <mergeCell ref="D2:G2"/>
    <mergeCell ref="B3:C3"/>
    <mergeCell ref="D3:G3"/>
  </mergeCells>
  <phoneticPr fontId="29" type="noConversion"/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2"/>
  <sheetViews>
    <sheetView tabSelected="1" zoomScaleSheetLayoutView="100" workbookViewId="0">
      <pane xSplit="3" ySplit="6" topLeftCell="D7" activePane="bottomRight" state="frozen"/>
      <selection pane="topRight"/>
      <selection pane="bottomLeft"/>
      <selection pane="bottomRight" activeCell="I8" sqref="I8"/>
    </sheetView>
  </sheetViews>
  <sheetFormatPr defaultColWidth="9" defaultRowHeight="16.5" x14ac:dyDescent="0.25"/>
  <cols>
    <col min="1" max="1" width="2.58203125" style="58" customWidth="1"/>
    <col min="2" max="2" width="8.25" style="58" customWidth="1"/>
    <col min="3" max="3" width="46.08203125" style="58" customWidth="1"/>
    <col min="4" max="4" width="8.75" style="58" customWidth="1"/>
    <col min="5" max="5" width="7" style="58" customWidth="1"/>
    <col min="6" max="6" width="12.25" style="58" customWidth="1"/>
    <col min="7" max="8" width="13.08203125" style="72" customWidth="1"/>
    <col min="9" max="9" width="34" style="58" customWidth="1"/>
    <col min="10" max="16384" width="9" style="58"/>
  </cols>
  <sheetData>
    <row r="1" spans="2:12" s="55" customFormat="1" ht="14" x14ac:dyDescent="0.25">
      <c r="B1" s="141" t="s">
        <v>0</v>
      </c>
      <c r="C1" s="142"/>
      <c r="D1" s="143" t="s">
        <v>139</v>
      </c>
      <c r="E1" s="144"/>
      <c r="F1" s="144"/>
      <c r="G1" s="145"/>
      <c r="H1" s="156"/>
      <c r="I1" s="53"/>
      <c r="J1" s="54"/>
    </row>
    <row r="2" spans="2:12" s="55" customFormat="1" ht="14" x14ac:dyDescent="0.25">
      <c r="B2" s="146" t="s">
        <v>1</v>
      </c>
      <c r="C2" s="147"/>
      <c r="D2" s="148" t="s">
        <v>140</v>
      </c>
      <c r="E2" s="149"/>
      <c r="F2" s="149"/>
      <c r="G2" s="150"/>
      <c r="H2" s="156"/>
    </row>
    <row r="3" spans="2:12" s="55" customFormat="1" ht="14" x14ac:dyDescent="0.25">
      <c r="B3" s="146" t="s">
        <v>2</v>
      </c>
      <c r="C3" s="147"/>
      <c r="D3" s="151" t="s">
        <v>141</v>
      </c>
      <c r="E3" s="126"/>
      <c r="F3" s="126"/>
      <c r="G3" s="127"/>
      <c r="H3" s="157"/>
    </row>
    <row r="4" spans="2:12" s="55" customFormat="1" ht="14.5" thickBot="1" x14ac:dyDescent="0.3">
      <c r="B4" s="152" t="s">
        <v>3</v>
      </c>
      <c r="C4" s="153"/>
      <c r="D4" s="154" t="s">
        <v>142</v>
      </c>
      <c r="E4" s="154"/>
      <c r="F4" s="154"/>
      <c r="G4" s="155"/>
      <c r="H4" s="156"/>
    </row>
    <row r="6" spans="2:12" x14ac:dyDescent="0.25">
      <c r="B6" s="56" t="s">
        <v>4</v>
      </c>
      <c r="C6" s="56" t="s">
        <v>5</v>
      </c>
      <c r="D6" s="56" t="s">
        <v>6</v>
      </c>
      <c r="E6" s="56" t="s">
        <v>7</v>
      </c>
      <c r="F6" s="56" t="s">
        <v>8</v>
      </c>
      <c r="G6" s="57" t="s">
        <v>9</v>
      </c>
      <c r="H6" s="57"/>
      <c r="I6" s="56" t="s">
        <v>10</v>
      </c>
    </row>
    <row r="7" spans="2:12" ht="43.5" x14ac:dyDescent="0.25">
      <c r="B7" s="51" t="s">
        <v>11</v>
      </c>
      <c r="C7" s="50" t="s">
        <v>136</v>
      </c>
      <c r="D7" s="50">
        <v>13</v>
      </c>
      <c r="E7" s="50" t="s">
        <v>12</v>
      </c>
      <c r="F7" s="50">
        <v>4650</v>
      </c>
      <c r="G7" s="59">
        <f>D7*F7</f>
        <v>60450</v>
      </c>
      <c r="H7" s="59"/>
      <c r="I7" s="73" t="s">
        <v>144</v>
      </c>
    </row>
    <row r="8" spans="2:12" x14ac:dyDescent="0.25">
      <c r="B8" s="52" t="s">
        <v>60</v>
      </c>
      <c r="C8" s="60" t="s">
        <v>111</v>
      </c>
      <c r="D8" s="60">
        <v>13</v>
      </c>
      <c r="E8" s="60" t="s">
        <v>12</v>
      </c>
      <c r="F8" s="60">
        <v>1335</v>
      </c>
      <c r="G8" s="59">
        <f t="shared" ref="G8" si="0">D8*F8</f>
        <v>17355</v>
      </c>
      <c r="H8" s="59">
        <v>12000</v>
      </c>
      <c r="I8" s="60"/>
    </row>
    <row r="9" spans="2:12" ht="16.5" customHeight="1" x14ac:dyDescent="0.25">
      <c r="B9" s="134" t="s">
        <v>112</v>
      </c>
      <c r="C9" s="60" t="s">
        <v>113</v>
      </c>
      <c r="D9" s="60">
        <v>1</v>
      </c>
      <c r="E9" s="60" t="s">
        <v>55</v>
      </c>
      <c r="F9" s="60">
        <v>480</v>
      </c>
      <c r="G9" s="59">
        <f>D9*F9*5.2</f>
        <v>2496</v>
      </c>
      <c r="H9" s="59"/>
      <c r="I9" s="60"/>
      <c r="L9" s="61"/>
    </row>
    <row r="10" spans="2:12" x14ac:dyDescent="0.25">
      <c r="B10" s="135"/>
      <c r="C10" s="60" t="s">
        <v>114</v>
      </c>
      <c r="D10" s="60">
        <v>1</v>
      </c>
      <c r="E10" s="60" t="s">
        <v>55</v>
      </c>
      <c r="F10" s="60">
        <v>630</v>
      </c>
      <c r="G10" s="59">
        <f t="shared" ref="G10:G24" si="1">D10*F10*5.2</f>
        <v>3276</v>
      </c>
      <c r="H10" s="59"/>
      <c r="I10" s="60"/>
      <c r="L10" s="61"/>
    </row>
    <row r="11" spans="2:12" x14ac:dyDescent="0.25">
      <c r="B11" s="135"/>
      <c r="C11" s="60" t="s">
        <v>115</v>
      </c>
      <c r="D11" s="60">
        <v>1</v>
      </c>
      <c r="E11" s="60" t="s">
        <v>55</v>
      </c>
      <c r="F11" s="60">
        <v>480</v>
      </c>
      <c r="G11" s="59">
        <f t="shared" si="1"/>
        <v>2496</v>
      </c>
      <c r="H11" s="59"/>
      <c r="I11" s="60"/>
      <c r="L11" s="61"/>
    </row>
    <row r="12" spans="2:12" x14ac:dyDescent="0.25">
      <c r="B12" s="135"/>
      <c r="C12" s="60" t="s">
        <v>116</v>
      </c>
      <c r="D12" s="60">
        <v>1</v>
      </c>
      <c r="E12" s="60" t="s">
        <v>55</v>
      </c>
      <c r="F12" s="60">
        <v>480</v>
      </c>
      <c r="G12" s="59">
        <f t="shared" si="1"/>
        <v>2496</v>
      </c>
      <c r="H12" s="59"/>
      <c r="I12" s="60"/>
      <c r="L12" s="61"/>
    </row>
    <row r="13" spans="2:12" x14ac:dyDescent="0.25">
      <c r="B13" s="135"/>
      <c r="C13" s="60" t="s">
        <v>113</v>
      </c>
      <c r="D13" s="60">
        <v>1</v>
      </c>
      <c r="E13" s="60" t="s">
        <v>55</v>
      </c>
      <c r="F13" s="60">
        <v>480</v>
      </c>
      <c r="G13" s="59">
        <f t="shared" si="1"/>
        <v>2496</v>
      </c>
      <c r="H13" s="59"/>
      <c r="I13" s="60"/>
      <c r="L13" s="61"/>
    </row>
    <row r="14" spans="2:12" x14ac:dyDescent="0.25">
      <c r="B14" s="135"/>
      <c r="C14" s="60" t="s">
        <v>117</v>
      </c>
      <c r="D14" s="60">
        <v>1</v>
      </c>
      <c r="E14" s="60" t="s">
        <v>55</v>
      </c>
      <c r="F14" s="60">
        <v>200</v>
      </c>
      <c r="G14" s="59">
        <f t="shared" si="1"/>
        <v>1040</v>
      </c>
      <c r="H14" s="59"/>
      <c r="I14" s="60"/>
      <c r="L14" s="61"/>
    </row>
    <row r="15" spans="2:12" x14ac:dyDescent="0.25">
      <c r="B15" s="136"/>
      <c r="C15" s="60" t="s">
        <v>118</v>
      </c>
      <c r="D15" s="60">
        <v>1</v>
      </c>
      <c r="E15" s="60" t="s">
        <v>55</v>
      </c>
      <c r="F15" s="60">
        <v>170</v>
      </c>
      <c r="G15" s="59">
        <f t="shared" si="1"/>
        <v>884</v>
      </c>
      <c r="H15" s="59"/>
      <c r="I15" s="60" t="s">
        <v>138</v>
      </c>
      <c r="L15" s="61"/>
    </row>
    <row r="16" spans="2:12" ht="29" x14ac:dyDescent="0.25">
      <c r="B16" s="52" t="s">
        <v>21</v>
      </c>
      <c r="C16" s="60" t="s">
        <v>119</v>
      </c>
      <c r="D16" s="60">
        <v>35</v>
      </c>
      <c r="E16" s="60" t="s">
        <v>91</v>
      </c>
      <c r="F16" s="60">
        <v>420</v>
      </c>
      <c r="G16" s="59">
        <f t="shared" si="1"/>
        <v>76440</v>
      </c>
      <c r="H16" s="59"/>
      <c r="I16" s="74" t="s">
        <v>145</v>
      </c>
    </row>
    <row r="17" spans="2:9" x14ac:dyDescent="0.25">
      <c r="B17" s="51" t="s">
        <v>27</v>
      </c>
      <c r="C17" s="60" t="s">
        <v>28</v>
      </c>
      <c r="D17" s="60">
        <v>13</v>
      </c>
      <c r="E17" s="60" t="s">
        <v>12</v>
      </c>
      <c r="F17" s="60">
        <v>265</v>
      </c>
      <c r="G17" s="59">
        <f>D17*F17</f>
        <v>3445</v>
      </c>
      <c r="H17" s="59"/>
      <c r="I17" s="60" t="s">
        <v>146</v>
      </c>
    </row>
    <row r="18" spans="2:9" x14ac:dyDescent="0.25">
      <c r="B18" s="52" t="s">
        <v>30</v>
      </c>
      <c r="C18" s="62" t="s">
        <v>70</v>
      </c>
      <c r="D18" s="60">
        <v>13</v>
      </c>
      <c r="E18" s="60" t="s">
        <v>32</v>
      </c>
      <c r="F18" s="60">
        <v>245</v>
      </c>
      <c r="G18" s="59">
        <f>D18*F18</f>
        <v>3185</v>
      </c>
      <c r="H18" s="59"/>
      <c r="I18" s="60" t="s">
        <v>33</v>
      </c>
    </row>
    <row r="19" spans="2:9" x14ac:dyDescent="0.25">
      <c r="B19" s="113" t="s">
        <v>34</v>
      </c>
      <c r="C19" s="60" t="s">
        <v>120</v>
      </c>
      <c r="D19" s="60">
        <v>104</v>
      </c>
      <c r="E19" s="60" t="s">
        <v>12</v>
      </c>
      <c r="F19" s="60">
        <v>12</v>
      </c>
      <c r="G19" s="59">
        <f t="shared" si="1"/>
        <v>6489.6</v>
      </c>
      <c r="H19" s="59"/>
      <c r="I19" s="60" t="s">
        <v>121</v>
      </c>
    </row>
    <row r="20" spans="2:9" x14ac:dyDescent="0.25">
      <c r="B20" s="113"/>
      <c r="C20" s="60" t="s">
        <v>122</v>
      </c>
      <c r="D20" s="60">
        <v>13</v>
      </c>
      <c r="E20" s="60" t="s">
        <v>12</v>
      </c>
      <c r="F20" s="60">
        <v>45</v>
      </c>
      <c r="G20" s="59">
        <f t="shared" si="1"/>
        <v>3042</v>
      </c>
      <c r="H20" s="59"/>
      <c r="I20" s="60"/>
    </row>
    <row r="21" spans="2:9" x14ac:dyDescent="0.25">
      <c r="B21" s="135" t="s">
        <v>123</v>
      </c>
      <c r="C21" s="60" t="s">
        <v>124</v>
      </c>
      <c r="D21" s="60">
        <v>13</v>
      </c>
      <c r="E21" s="60" t="s">
        <v>12</v>
      </c>
      <c r="F21" s="60">
        <v>35</v>
      </c>
      <c r="G21" s="59">
        <f t="shared" si="1"/>
        <v>2366</v>
      </c>
      <c r="H21" s="59"/>
      <c r="I21" s="60"/>
    </row>
    <row r="22" spans="2:9" x14ac:dyDescent="0.25">
      <c r="B22" s="135"/>
      <c r="C22" s="60" t="s">
        <v>125</v>
      </c>
      <c r="D22" s="60">
        <v>13</v>
      </c>
      <c r="E22" s="60" t="s">
        <v>12</v>
      </c>
      <c r="F22" s="60">
        <v>25</v>
      </c>
      <c r="G22" s="59">
        <f t="shared" si="1"/>
        <v>1690</v>
      </c>
      <c r="H22" s="59"/>
      <c r="I22" s="60"/>
    </row>
    <row r="23" spans="2:9" x14ac:dyDescent="0.25">
      <c r="B23" s="135"/>
      <c r="C23" s="60" t="s">
        <v>126</v>
      </c>
      <c r="D23" s="60">
        <v>13</v>
      </c>
      <c r="E23" s="60" t="s">
        <v>12</v>
      </c>
      <c r="F23" s="60">
        <v>20</v>
      </c>
      <c r="G23" s="59">
        <f t="shared" si="1"/>
        <v>1352</v>
      </c>
      <c r="H23" s="59"/>
      <c r="I23" s="60"/>
    </row>
    <row r="24" spans="2:9" x14ac:dyDescent="0.25">
      <c r="B24" s="52" t="s">
        <v>49</v>
      </c>
      <c r="C24" s="63" t="s">
        <v>127</v>
      </c>
      <c r="D24" s="60">
        <v>1</v>
      </c>
      <c r="E24" s="60" t="s">
        <v>12</v>
      </c>
      <c r="F24" s="60">
        <v>2772</v>
      </c>
      <c r="G24" s="59">
        <f t="shared" si="1"/>
        <v>14414.4</v>
      </c>
      <c r="H24" s="59"/>
      <c r="I24" s="60" t="s">
        <v>143</v>
      </c>
    </row>
    <row r="25" spans="2:9" x14ac:dyDescent="0.25">
      <c r="B25" s="51" t="s">
        <v>76</v>
      </c>
      <c r="C25" s="63" t="s">
        <v>128</v>
      </c>
      <c r="D25" s="60">
        <v>1</v>
      </c>
      <c r="E25" s="60" t="s">
        <v>12</v>
      </c>
      <c r="F25" s="60">
        <v>9587</v>
      </c>
      <c r="G25" s="59">
        <f>D25*F25</f>
        <v>9587</v>
      </c>
      <c r="H25" s="59"/>
      <c r="I25" s="60"/>
    </row>
    <row r="26" spans="2:9" x14ac:dyDescent="0.25">
      <c r="B26" s="51" t="s">
        <v>53</v>
      </c>
      <c r="C26" s="64" t="s">
        <v>54</v>
      </c>
      <c r="D26" s="60">
        <v>1</v>
      </c>
      <c r="E26" s="64" t="s">
        <v>55</v>
      </c>
      <c r="F26" s="64">
        <v>0.1</v>
      </c>
      <c r="G26" s="59">
        <f>SUM(G7:G25)*F26</f>
        <v>21500</v>
      </c>
      <c r="H26" s="59"/>
      <c r="I26" s="65"/>
    </row>
    <row r="27" spans="2:9" x14ac:dyDescent="0.25">
      <c r="B27" s="66" t="s">
        <v>129</v>
      </c>
      <c r="C27" s="67" t="s">
        <v>130</v>
      </c>
      <c r="D27" s="68">
        <v>1</v>
      </c>
      <c r="E27" s="64" t="s">
        <v>55</v>
      </c>
      <c r="F27" s="69">
        <v>0.06</v>
      </c>
      <c r="G27" s="59">
        <f>G31*F27</f>
        <v>14190</v>
      </c>
      <c r="H27" s="59"/>
      <c r="I27" s="65"/>
    </row>
    <row r="28" spans="2:9" x14ac:dyDescent="0.25">
      <c r="B28" s="138" t="s">
        <v>131</v>
      </c>
      <c r="C28" s="139"/>
      <c r="D28" s="139"/>
      <c r="E28" s="139"/>
      <c r="F28" s="140"/>
      <c r="G28" s="70">
        <f>G31+G27</f>
        <v>250690</v>
      </c>
      <c r="H28" s="70"/>
      <c r="I28" s="65"/>
    </row>
    <row r="29" spans="2:9" x14ac:dyDescent="0.25">
      <c r="B29" s="138" t="s">
        <v>132</v>
      </c>
      <c r="C29" s="139"/>
      <c r="D29" s="139"/>
      <c r="E29" s="139"/>
      <c r="F29" s="140"/>
      <c r="G29" s="59">
        <f>G28/13</f>
        <v>19283.846153846152</v>
      </c>
      <c r="H29" s="59"/>
      <c r="I29" s="65"/>
    </row>
    <row r="30" spans="2:9" x14ac:dyDescent="0.25">
      <c r="B30" s="138" t="s">
        <v>133</v>
      </c>
      <c r="C30" s="139"/>
      <c r="D30" s="139"/>
      <c r="E30" s="139"/>
      <c r="F30" s="140"/>
      <c r="G30" s="59">
        <f>SUM(G27)</f>
        <v>14190</v>
      </c>
      <c r="H30" s="59"/>
      <c r="I30" s="71"/>
    </row>
    <row r="31" spans="2:9" x14ac:dyDescent="0.25">
      <c r="B31" s="138" t="s">
        <v>134</v>
      </c>
      <c r="C31" s="139"/>
      <c r="D31" s="139"/>
      <c r="E31" s="139"/>
      <c r="F31" s="140"/>
      <c r="G31" s="70">
        <f>SUM(G7:G26)</f>
        <v>236500</v>
      </c>
      <c r="H31" s="70"/>
      <c r="I31" s="71"/>
    </row>
    <row r="32" spans="2:9" x14ac:dyDescent="0.25">
      <c r="B32" s="138" t="s">
        <v>135</v>
      </c>
      <c r="C32" s="139"/>
      <c r="D32" s="139"/>
      <c r="E32" s="139"/>
      <c r="F32" s="140"/>
      <c r="G32" s="59">
        <f>SUM(G31/13)</f>
        <v>18192.307692307691</v>
      </c>
      <c r="H32" s="158"/>
    </row>
  </sheetData>
  <mergeCells count="16">
    <mergeCell ref="B29:F29"/>
    <mergeCell ref="B30:F30"/>
    <mergeCell ref="B31:F31"/>
    <mergeCell ref="B32:F32"/>
    <mergeCell ref="B28:F28"/>
    <mergeCell ref="B1:C1"/>
    <mergeCell ref="D1:G1"/>
    <mergeCell ref="B2:C2"/>
    <mergeCell ref="D2:G2"/>
    <mergeCell ref="B3:C3"/>
    <mergeCell ref="D3:G3"/>
    <mergeCell ref="B4:C4"/>
    <mergeCell ref="D4:G4"/>
    <mergeCell ref="B9:B15"/>
    <mergeCell ref="B19:B20"/>
    <mergeCell ref="B21:B23"/>
  </mergeCells>
  <phoneticPr fontId="29" type="noConversion"/>
  <hyperlinks>
    <hyperlink ref="D3" r:id="rId1"/>
  </hyperlinks>
  <pageMargins left="0.75" right="0.75" top="0.98" bottom="0.98" header="0.51" footer="0.51"/>
  <pageSetup paperSize="9" scale="73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奖励旅游报价单-台湾</vt:lpstr>
      <vt:lpstr>奖励旅游报价单-日本</vt:lpstr>
      <vt:lpstr>奖励旅游报价单-澳洲</vt:lpstr>
      <vt:lpstr>将旅旅游报价单模板-澳洲</vt:lpstr>
      <vt:lpstr>'奖励旅游报价单-台湾'!Print_Area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28055786</dc:creator>
  <cp:lastModifiedBy>陈佳伟</cp:lastModifiedBy>
  <dcterms:created xsi:type="dcterms:W3CDTF">2018-01-08T06:04:00Z</dcterms:created>
  <dcterms:modified xsi:type="dcterms:W3CDTF">2018-03-20T08:12:27Z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