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filterPrivacy="1" codeName="ThisWorkbook" defaultThemeVersion="124226"/>
  <xr:revisionPtr revIDLastSave="0" documentId="13_ncr:1_{228E38FE-9755-6943-BB90-286B85800ABA}" xr6:coauthVersionLast="47" xr6:coauthVersionMax="47" xr10:uidLastSave="{00000000-0000-0000-0000-000000000000}"/>
  <bookViews>
    <workbookView xWindow="1000" yWindow="460" windowWidth="23380" windowHeight="17500" xr2:uid="{00000000-000D-0000-FFFF-FFFF00000000}"/>
  </bookViews>
  <sheets>
    <sheet name="报价单封面" sheetId="1" r:id="rId1"/>
    <sheet name="投资人报价明细" sheetId="4" r:id="rId2"/>
    <sheet name="媒体报价明细" sheetId="5" r:id="rId3"/>
  </sheets>
  <definedNames>
    <definedName name="_xlnm.Print_Area" localSheetId="2">媒体报价明细!$A$1:$J$77</definedName>
    <definedName name="_xlnm.Print_Area" localSheetId="1">投资人报价明细!$A$1:$J$52</definedName>
  </definedNames>
  <calcPr calcId="191029"/>
</workbook>
</file>

<file path=xl/calcChain.xml><?xml version="1.0" encoding="utf-8"?>
<calcChain xmlns="http://schemas.openxmlformats.org/spreadsheetml/2006/main">
  <c r="I19" i="5" l="1"/>
  <c r="I12" i="5"/>
  <c r="I4" i="5"/>
  <c r="I5" i="5"/>
  <c r="I6" i="5"/>
  <c r="I7" i="5"/>
  <c r="I8" i="5"/>
  <c r="I9" i="5"/>
  <c r="I10" i="5"/>
  <c r="I11" i="5"/>
  <c r="I13" i="5"/>
  <c r="I28" i="4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4" i="5"/>
  <c r="I23" i="5"/>
  <c r="I22" i="5"/>
  <c r="I21" i="5"/>
  <c r="I18" i="5"/>
  <c r="I17" i="5"/>
  <c r="I16" i="5"/>
  <c r="I15" i="5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7" i="4"/>
  <c r="I26" i="4"/>
  <c r="I25" i="4"/>
  <c r="I24" i="4"/>
  <c r="I23" i="4"/>
  <c r="I22" i="4"/>
  <c r="I21" i="4"/>
  <c r="I20" i="4"/>
  <c r="I19" i="4"/>
  <c r="I18" i="4"/>
  <c r="I17" i="4"/>
  <c r="I15" i="4"/>
  <c r="I14" i="4"/>
  <c r="I13" i="4"/>
  <c r="I12" i="4"/>
  <c r="I11" i="4"/>
  <c r="I10" i="4"/>
  <c r="I8" i="4"/>
  <c r="I7" i="4"/>
  <c r="I5" i="4"/>
  <c r="I4" i="4"/>
  <c r="G8" i="1"/>
  <c r="G9" i="1"/>
  <c r="I9" i="4" l="1"/>
  <c r="I25" i="5"/>
  <c r="I16" i="4"/>
  <c r="I14" i="5"/>
  <c r="I20" i="5"/>
  <c r="I6" i="4"/>
  <c r="I44" i="4"/>
  <c r="I68" i="5"/>
  <c r="J69" i="5" l="1"/>
  <c r="J70" i="5" s="1"/>
  <c r="J71" i="5" s="1"/>
  <c r="J45" i="4"/>
  <c r="J46" i="4" s="1"/>
  <c r="J47" i="4" s="1"/>
  <c r="J48" i="4" s="1"/>
  <c r="J49" i="4" s="1"/>
  <c r="E6" i="1" s="1"/>
  <c r="G6" i="1" s="1"/>
  <c r="J72" i="5" l="1"/>
  <c r="J73" i="5" s="1"/>
  <c r="E7" i="1" s="1"/>
  <c r="G7" i="1" s="1"/>
  <c r="G10" i="1" s="1"/>
</calcChain>
</file>

<file path=xl/sharedStrings.xml><?xml version="1.0" encoding="utf-8"?>
<sst xmlns="http://schemas.openxmlformats.org/spreadsheetml/2006/main" count="465" uniqueCount="190">
  <si>
    <t>编号</t>
    <phoneticPr fontId="1" type="noConversion"/>
  </si>
  <si>
    <t>描述&amp;规格</t>
    <phoneticPr fontId="1" type="noConversion"/>
  </si>
  <si>
    <t>计量单位</t>
    <phoneticPr fontId="1" type="noConversion"/>
  </si>
  <si>
    <t>单价</t>
    <phoneticPr fontId="1" type="noConversion"/>
  </si>
  <si>
    <t>数量</t>
    <phoneticPr fontId="1" type="noConversion"/>
  </si>
  <si>
    <t>小计</t>
    <phoneticPr fontId="1" type="noConversion"/>
  </si>
  <si>
    <t>人民币CNY</t>
    <phoneticPr fontId="1" type="noConversion"/>
  </si>
  <si>
    <t>付款时间和方式:</t>
    <phoneticPr fontId="1" type="noConversion"/>
  </si>
  <si>
    <t>交付说明和交付地点:</t>
    <phoneticPr fontId="1" type="noConversion"/>
  </si>
  <si>
    <r>
      <t>交付日期(月/日/年)</t>
    </r>
    <r>
      <rPr>
        <sz val="12"/>
        <rFont val="宋体"/>
        <family val="3"/>
        <charset val="134"/>
      </rPr>
      <t>:</t>
    </r>
    <phoneticPr fontId="1" type="noConversion"/>
  </si>
  <si>
    <r>
      <t>报价有效期(月/日/年)</t>
    </r>
    <r>
      <rPr>
        <sz val="12"/>
        <rFont val="宋体"/>
        <family val="3"/>
        <charset val="134"/>
      </rPr>
      <t>:</t>
    </r>
    <phoneticPr fontId="1" type="noConversion"/>
  </si>
  <si>
    <t>报价日期(月/日/年):</t>
    <phoneticPr fontId="1" type="noConversion"/>
  </si>
  <si>
    <t>报价人:</t>
    <phoneticPr fontId="1" type="noConversion"/>
  </si>
  <si>
    <t>其他说明:</t>
    <phoneticPr fontId="1" type="noConversion"/>
  </si>
  <si>
    <t>税率：</t>
    <phoneticPr fontId="1" type="noConversion"/>
  </si>
  <si>
    <t>价格含税</t>
  </si>
  <si>
    <t>总价(含税)</t>
  </si>
  <si>
    <t>说明</t>
    <phoneticPr fontId="1" type="noConversion"/>
  </si>
  <si>
    <t>注明税率</t>
    <phoneticPr fontId="1" type="noConversion"/>
  </si>
  <si>
    <t>报价单</t>
    <phoneticPr fontId="1" type="noConversion"/>
  </si>
  <si>
    <t>报价</t>
  </si>
  <si>
    <t>项目</t>
  </si>
  <si>
    <t>规格</t>
  </si>
  <si>
    <t>数量</t>
  </si>
  <si>
    <t>单价</t>
    <phoneticPr fontId="12" type="noConversion"/>
  </si>
  <si>
    <t>合计</t>
    <phoneticPr fontId="12" type="noConversion"/>
  </si>
  <si>
    <t>备注</t>
  </si>
  <si>
    <t>NO.</t>
  </si>
  <si>
    <t>单位</t>
  </si>
  <si>
    <t>元</t>
    <phoneticPr fontId="12" type="noConversion"/>
  </si>
  <si>
    <t>航班</t>
  </si>
  <si>
    <t>上海口岸</t>
    <phoneticPr fontId="12" type="noConversion"/>
  </si>
  <si>
    <t>人</t>
  </si>
  <si>
    <t>次</t>
  </si>
  <si>
    <t>上海口岸</t>
  </si>
  <si>
    <t>澳大利亚境内段</t>
    <phoneticPr fontId="12" type="noConversion"/>
  </si>
  <si>
    <t>机票总计</t>
  </si>
  <si>
    <t>酒店</t>
  </si>
  <si>
    <t>悉尼</t>
    <phoneticPr fontId="12" type="noConversion"/>
  </si>
  <si>
    <t>悉尼朗庭酒店 5*或同级，含早餐</t>
    <phoneticPr fontId="12" type="noConversion"/>
  </si>
  <si>
    <t>间</t>
  </si>
  <si>
    <t>晚</t>
  </si>
  <si>
    <t>未预留，以实际预定为准</t>
    <phoneticPr fontId="12" type="noConversion"/>
  </si>
  <si>
    <t>黄金海岸</t>
    <phoneticPr fontId="12" type="noConversion"/>
  </si>
  <si>
    <t>黄金海岸朗庭酒店 5*或同级，含早餐</t>
    <phoneticPr fontId="12" type="noConversion"/>
  </si>
  <si>
    <t>酒店总计</t>
  </si>
  <si>
    <t>用餐</t>
  </si>
  <si>
    <t>特色晚宴</t>
    <phoneticPr fontId="12" type="noConversion"/>
  </si>
  <si>
    <t>西餐</t>
    <phoneticPr fontId="12" type="noConversion"/>
  </si>
  <si>
    <t>中餐</t>
    <phoneticPr fontId="12" type="noConversion"/>
  </si>
  <si>
    <t>团</t>
  </si>
  <si>
    <t>程</t>
  </si>
  <si>
    <t>预估，以实际发生为准</t>
  </si>
  <si>
    <t>用餐总计</t>
    <phoneticPr fontId="12" type="noConversion"/>
  </si>
  <si>
    <t>接待</t>
  </si>
  <si>
    <t>场租</t>
    <phoneticPr fontId="12" type="noConversion"/>
  </si>
  <si>
    <t>业务沟通会酒店内会议室</t>
    <phoneticPr fontId="12" type="noConversion"/>
  </si>
  <si>
    <t>项</t>
    <phoneticPr fontId="12" type="noConversion"/>
  </si>
  <si>
    <t>次</t>
    <phoneticPr fontId="12" type="noConversion"/>
  </si>
  <si>
    <t>预估，未实际预定</t>
    <phoneticPr fontId="12" type="noConversion"/>
  </si>
  <si>
    <t>门票</t>
    <phoneticPr fontId="12" type="noConversion"/>
  </si>
  <si>
    <t>蓝山国家公园，含领导7人</t>
    <phoneticPr fontId="12" type="noConversion"/>
  </si>
  <si>
    <t>英式下午茶，含领导7人</t>
    <phoneticPr fontId="12" type="noConversion"/>
  </si>
  <si>
    <t>The Tea Room</t>
    <phoneticPr fontId="12" type="noConversion"/>
  </si>
  <si>
    <t>悉尼歌剧院</t>
    <phoneticPr fontId="12" type="noConversion"/>
  </si>
  <si>
    <t>1小时游览+讲解</t>
    <phoneticPr fontId="12" type="noConversion"/>
  </si>
  <si>
    <t>百老汇《西贡小姐》演出票</t>
    <phoneticPr fontId="12" type="noConversion"/>
  </si>
  <si>
    <t>悉尼出海观鲸</t>
    <phoneticPr fontId="12" type="noConversion"/>
  </si>
  <si>
    <t>华纳电影世界</t>
    <phoneticPr fontId="12" type="noConversion"/>
  </si>
  <si>
    <t>VIP速通票额外加450</t>
    <phoneticPr fontId="12" type="noConversion"/>
  </si>
  <si>
    <t>黄金海岸喷气快艇JET Boating</t>
    <phoneticPr fontId="12" type="noConversion"/>
  </si>
  <si>
    <t>用车</t>
  </si>
  <si>
    <t>悉尼段，25座空调旅游巴士，全天10小时用车</t>
    <phoneticPr fontId="12" type="noConversion"/>
  </si>
  <si>
    <t>辆</t>
  </si>
  <si>
    <t>程</t>
    <phoneticPr fontId="12" type="noConversion"/>
  </si>
  <si>
    <t>黄金海岸段，25座空调旅游巴士，全天10小时用车</t>
    <phoneticPr fontId="12" type="noConversion"/>
  </si>
  <si>
    <t>超时费，以实际发生为准</t>
  </si>
  <si>
    <t>小时</t>
    <phoneticPr fontId="12" type="noConversion"/>
  </si>
  <si>
    <t>机动工作车，全天10小时stand by，超时费另计</t>
    <phoneticPr fontId="12" type="noConversion"/>
  </si>
  <si>
    <t>辆</t>
    <phoneticPr fontId="12" type="noConversion"/>
  </si>
  <si>
    <t>天</t>
    <phoneticPr fontId="12" type="noConversion"/>
  </si>
  <si>
    <t>工作车司机餐补、小费</t>
    <phoneticPr fontId="12" type="noConversion"/>
  </si>
  <si>
    <t>人</t>
    <phoneticPr fontId="12" type="noConversion"/>
  </si>
  <si>
    <t>导游</t>
  </si>
  <si>
    <t>悉尼优秀中文导游，全天10小时工作</t>
    <phoneticPr fontId="12" type="noConversion"/>
  </si>
  <si>
    <t>天</t>
  </si>
  <si>
    <t>黄金海岸优秀中文导游，全天10小时工作</t>
    <phoneticPr fontId="12" type="noConversion"/>
  </si>
  <si>
    <t>司导餐补</t>
    <phoneticPr fontId="12" type="noConversion"/>
  </si>
  <si>
    <t>司导小费</t>
  </si>
  <si>
    <t>小时</t>
  </si>
  <si>
    <t>签证费</t>
  </si>
  <si>
    <t>澳大利亚个人旅游/商务签证</t>
    <phoneticPr fontId="12" type="noConversion"/>
  </si>
  <si>
    <t>一年多次</t>
    <phoneticPr fontId="12" type="noConversion"/>
  </si>
  <si>
    <t>保险</t>
  </si>
  <si>
    <t>美亚万国游踪境外旅游险</t>
    <phoneticPr fontId="12" type="noConversion"/>
  </si>
  <si>
    <t>全球无忧计划</t>
    <phoneticPr fontId="12" type="noConversion"/>
  </si>
  <si>
    <t>其他</t>
    <phoneticPr fontId="12" type="noConversion"/>
  </si>
  <si>
    <t>wifi漫游机器租用</t>
    <phoneticPr fontId="12" type="noConversion"/>
  </si>
  <si>
    <t>台</t>
    <phoneticPr fontId="12" type="noConversion"/>
  </si>
  <si>
    <t>其他</t>
  </si>
  <si>
    <t>团队物料设计、制作预估</t>
    <phoneticPr fontId="12" type="noConversion"/>
  </si>
  <si>
    <t>团</t>
    <phoneticPr fontId="12" type="noConversion"/>
  </si>
  <si>
    <t>以实际发生为准</t>
  </si>
  <si>
    <t>不可预计费用，以实际发生为准</t>
  </si>
  <si>
    <t>领队</t>
  </si>
  <si>
    <t>全程陪同领队服务，含机票、住宿、餐补、工资等</t>
    <phoneticPr fontId="12" type="noConversion"/>
  </si>
  <si>
    <t>矿泉水</t>
  </si>
  <si>
    <t>2瓶/人/天</t>
  </si>
  <si>
    <t>团队物品</t>
  </si>
  <si>
    <t>电子版出团手册</t>
  </si>
  <si>
    <t>旅游三宝</t>
  </si>
  <si>
    <t>套</t>
  </si>
  <si>
    <t>转换插头</t>
  </si>
  <si>
    <t>个</t>
  </si>
  <si>
    <t>接待总计</t>
  </si>
  <si>
    <t>以上项目合计</t>
  </si>
  <si>
    <t>项目管理费（10%）</t>
    <phoneticPr fontId="12" type="noConversion"/>
  </si>
  <si>
    <t>费用总计(人民币,元)</t>
  </si>
  <si>
    <t>增值税（6%）</t>
  </si>
  <si>
    <t>Total</t>
  </si>
  <si>
    <t>*以上价格按12人为基准</t>
    <phoneticPr fontId="12" type="noConversion"/>
  </si>
  <si>
    <t>*以上报价未作预定，最终价格将以实际预定时价格为准</t>
  </si>
  <si>
    <t>*以上服务不可拆分使用</t>
  </si>
  <si>
    <t>北京口岸</t>
    <phoneticPr fontId="12" type="noConversion"/>
  </si>
  <si>
    <t>上海口岸-悉尼朗庭酒店 5*或同级，含早餐</t>
    <phoneticPr fontId="12" type="noConversion"/>
  </si>
  <si>
    <t>北京口岸-悉尼朗庭酒店 5*或同级，含早餐</t>
    <phoneticPr fontId="12" type="noConversion"/>
  </si>
  <si>
    <t>亮相会</t>
    <phoneticPr fontId="12" type="noConversion"/>
  </si>
  <si>
    <t>车辆城市静态素材拍摄</t>
    <phoneticPr fontId="12" type="noConversion"/>
  </si>
  <si>
    <t>车辆租赁，Mifa9、D90</t>
    <phoneticPr fontId="12" type="noConversion"/>
  </si>
  <si>
    <t>静态拍摄用车司机，全天10小时，超时费另计</t>
    <phoneticPr fontId="12" type="noConversion"/>
  </si>
  <si>
    <t>跟拍工作用车，全天10小时，超时费另计</t>
    <phoneticPr fontId="12" type="noConversion"/>
  </si>
  <si>
    <t>非G10</t>
    <phoneticPr fontId="12" type="noConversion"/>
  </si>
  <si>
    <t>摄影工作团队，含差旅</t>
    <phoneticPr fontId="12" type="noConversion"/>
  </si>
  <si>
    <t>拍摄时长4h</t>
    <phoneticPr fontId="12" type="noConversion"/>
  </si>
  <si>
    <t>设备，SONY A1/SONY A7S3/DJI MAVIC 3PRO</t>
    <phoneticPr fontId="12" type="noConversion"/>
  </si>
  <si>
    <t>套</t>
    <phoneticPr fontId="12" type="noConversion"/>
  </si>
  <si>
    <t>物料制作、租赁等，预估（车辆管理：清洗、加油、充电、过路费)</t>
    <phoneticPr fontId="12" type="noConversion"/>
  </si>
  <si>
    <t xml:space="preserve">道路动态试驾 </t>
    <phoneticPr fontId="12" type="noConversion"/>
  </si>
  <si>
    <t>动态试驾用车司机，全天10小时，超时费另计</t>
    <phoneticPr fontId="12" type="noConversion"/>
  </si>
  <si>
    <t>物料制作、租赁等，预估（对讲机、车号贴、车辆管理：清洗、加油、充电、过路费）</t>
    <phoneticPr fontId="12" type="noConversion"/>
  </si>
  <si>
    <t>试乘保险</t>
    <phoneticPr fontId="12" type="noConversion"/>
  </si>
  <si>
    <t>悉尼段，25座空调旅游巴士，全天10小时用车，含空驶费</t>
    <phoneticPr fontId="12" type="noConversion"/>
  </si>
  <si>
    <t xml:space="preserve">天 </t>
    <phoneticPr fontId="12" type="noConversion"/>
  </si>
  <si>
    <t>黄金海岸段，25座空调旅游巴士，全天10小时用车，含空驶费</t>
    <phoneticPr fontId="12" type="noConversion"/>
  </si>
  <si>
    <t>北京口岸-悉尼接机-7座商务车司兼导</t>
    <phoneticPr fontId="12" type="noConversion"/>
  </si>
  <si>
    <t>景点门票</t>
    <phoneticPr fontId="12" type="noConversion"/>
  </si>
  <si>
    <t>接待物料</t>
    <phoneticPr fontId="12" type="noConversion"/>
  </si>
  <si>
    <t>手拎袋、服装、防疫包等</t>
    <phoneticPr fontId="12" type="noConversion"/>
  </si>
  <si>
    <t>美亚万国游踪境外旅游险，保额</t>
    <phoneticPr fontId="12" type="noConversion"/>
  </si>
  <si>
    <t>全程陪同领队服务</t>
  </si>
  <si>
    <t>*以上价格按15人为基准</t>
    <phoneticPr fontId="12" type="noConversion"/>
  </si>
  <si>
    <t>&lt;上汽大通投资人与媒体澳洲行&gt;</t>
    <phoneticPr fontId="1" type="noConversion"/>
  </si>
  <si>
    <t>&lt;康辉集团北京国际会议展览有限公司&gt;</t>
    <phoneticPr fontId="1" type="noConversion"/>
  </si>
  <si>
    <t>投资人澳洲行报价</t>
    <phoneticPr fontId="1" type="noConversion"/>
  </si>
  <si>
    <t>人民币</t>
    <phoneticPr fontId="1" type="noConversion"/>
  </si>
  <si>
    <t>媒体澳洲行报价</t>
    <phoneticPr fontId="1" type="noConversion"/>
  </si>
  <si>
    <t>合同签署/货物和/或服务验收合格且收到正确完整发票后的下一个月第25日付款。</t>
    <phoneticPr fontId="1" type="noConversion"/>
  </si>
  <si>
    <t>Aug/11/2023</t>
    <phoneticPr fontId="1" type="noConversion"/>
  </si>
  <si>
    <t>马可</t>
    <phoneticPr fontId="1" type="noConversion"/>
  </si>
  <si>
    <t>上海</t>
    <phoneticPr fontId="1" type="noConversion"/>
  </si>
  <si>
    <t>Sep/18/2023</t>
    <phoneticPr fontId="1" type="noConversion"/>
  </si>
  <si>
    <t>F座位票</t>
    <phoneticPr fontId="12" type="noConversion"/>
  </si>
  <si>
    <t>超时费，按8H报价，按时结算</t>
    <phoneticPr fontId="12" type="noConversion"/>
  </si>
  <si>
    <t>免费赠送</t>
    <phoneticPr fontId="12" type="noConversion"/>
  </si>
  <si>
    <t>免费</t>
    <phoneticPr fontId="1" type="noConversion"/>
  </si>
  <si>
    <t>往：上海-悉尼  9月10日 MU561；
返：布里斯班 -上海 经济舱
9月16日 QF625 布里斯班-墨尔本
9月16日 MU740 墨尔本-上海</t>
    <phoneticPr fontId="12" type="noConversion"/>
  </si>
  <si>
    <t>悉尼/黄金海岸 经济舱散客票，含税
9月13日 VA527 悉尼-黄金海岸</t>
    <phoneticPr fontId="12" type="noConversion"/>
  </si>
  <si>
    <t>欢迎晚宴,按120澳币标准</t>
    <phoneticPr fontId="12" type="noConversion"/>
  </si>
  <si>
    <t>欢送晚宴，按120澳币标准</t>
    <phoneticPr fontId="12" type="noConversion"/>
  </si>
  <si>
    <t>特色西餐，120澳币标准</t>
    <phoneticPr fontId="12" type="noConversion"/>
  </si>
  <si>
    <t>中式桌餐，120澳币标准</t>
    <phoneticPr fontId="12" type="noConversion"/>
  </si>
  <si>
    <t xml:space="preserve">北京/悉尼 国际段经济舱散客票，含税
9月12日 CA173 </t>
    <phoneticPr fontId="12" type="noConversion"/>
  </si>
  <si>
    <t xml:space="preserve">北京/悉尼 国际段经济舱散客票，含税
（公关公司执行工作人员）
9月12日 CA173 </t>
    <phoneticPr fontId="12" type="noConversion"/>
  </si>
  <si>
    <t>布里斯班/北京 国际段经济舱散客票，含税
9月17日 QF543 布里斯班-悉尼
9月17日 CA174 悉尼-北京</t>
    <phoneticPr fontId="1" type="noConversion"/>
  </si>
  <si>
    <t>上海口岸	上海/悉尼 国际段经济舱散客票，含税
9月11日 MU561</t>
    <phoneticPr fontId="12" type="noConversion"/>
  </si>
  <si>
    <t>布里斯班/上海  国际段经济舱散客票，含税
9月17日 QF543 布里斯班-悉尼
9月17日 MU736 悉尼-上海</t>
    <phoneticPr fontId="1" type="noConversion"/>
  </si>
  <si>
    <t>上海/悉尼 国际段经济舱散客票，含税
（公关公司执行工作人员）
9月11日 MU561</t>
    <phoneticPr fontId="12" type="noConversion"/>
  </si>
  <si>
    <t>布里斯班/上海  国际段经济舱散客票，含税
（公关公司执行工作人员）
9月17日 QF543 布里斯班-悉尼
9月17日 MU736 悉尼-上海</t>
    <phoneticPr fontId="1" type="noConversion"/>
  </si>
  <si>
    <t>悉尼/黄金海岸 经济舱散客票，含税
9月15日 QF1784</t>
    <phoneticPr fontId="12" type="noConversion"/>
  </si>
  <si>
    <t>悉尼/黄金海岸 经济舱散客票，含税
（公关公司执行工作人员）
9月14日 QF596</t>
    <phoneticPr fontId="1" type="noConversion"/>
  </si>
  <si>
    <t>悉尼/黄金海岸 经济舱散客票，含税
（公关公司执行工作人员）
9月15日 QF1784</t>
    <phoneticPr fontId="12" type="noConversion"/>
  </si>
  <si>
    <t>黄金海岸朗庭酒店 5*或同级，含早餐
（公关公司执行工作人员）</t>
    <phoneticPr fontId="1" type="noConversion"/>
  </si>
  <si>
    <t>欢迎晚宴、欢送晚宴，120澳币标准</t>
    <phoneticPr fontId="12" type="noConversion"/>
  </si>
  <si>
    <t>上海口岸抵达 - 中式桌餐，120澳币餐标</t>
    <phoneticPr fontId="12" type="noConversion"/>
  </si>
  <si>
    <t>翻译，2场专访，人工口译，按小时计费，4小时起</t>
    <phoneticPr fontId="12" type="noConversion"/>
  </si>
  <si>
    <t>摄影，活动及专访全程拍摄，全天10小时，超时费另计</t>
    <phoneticPr fontId="12" type="noConversion"/>
  </si>
  <si>
    <t>专访物料制作（桌卡、相框、立体字、桌花、logo水、纸笔）等，预估</t>
    <phoneticPr fontId="12" type="noConversion"/>
  </si>
  <si>
    <t>车辆租赁（1台MIFA9、1台G90）</t>
    <phoneticPr fontId="12" type="noConversion"/>
  </si>
  <si>
    <t>所有此活动为闭口合同，费用不得追加</t>
    <phoneticPr fontId="1" type="noConversion"/>
  </si>
  <si>
    <t>Aug/10/2023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</si>
</sst>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* #,##0.00_ ;_ * \-#,##0.00_ ;_ * &quot;-&quot;??_ ;_ @_ "/>
    <numFmt numFmtId="177" formatCode="mm\/dd\/yyyy"/>
    <numFmt numFmtId="178" formatCode="&quot;¥&quot;#,##0"/>
    <numFmt numFmtId="179" formatCode="&quot;¥&quot;#,##0.00"/>
    <numFmt numFmtId="180" formatCode="&quot;¥&quot;#,##0.0"/>
  </numFmts>
  <fonts count="22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20"/>
      <color indexed="10"/>
      <name val="宋体"/>
      <family val="3"/>
      <charset val="134"/>
    </font>
    <font>
      <sz val="12"/>
      <color indexed="10"/>
      <name val="宋体"/>
      <family val="3"/>
      <charset val="134"/>
    </font>
    <font>
      <sz val="20"/>
      <name val="宋体"/>
      <family val="3"/>
      <charset val="134"/>
    </font>
    <font>
      <sz val="10"/>
      <color indexed="8"/>
      <name val="Arial"/>
      <family val="2"/>
    </font>
    <font>
      <b/>
      <sz val="16"/>
      <name val="微软雅黑"/>
      <family val="2"/>
      <charset val="134"/>
    </font>
    <font>
      <sz val="10"/>
      <name val="Arial"/>
      <family val="2"/>
    </font>
    <font>
      <b/>
      <sz val="10"/>
      <color indexed="8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微软雅黑"/>
      <family val="2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2" fillId="0" borderId="0">
      <alignment vertical="center"/>
    </xf>
  </cellStyleXfs>
  <cellXfs count="15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vertical="center" wrapText="1"/>
      <protection locked="0"/>
    </xf>
    <xf numFmtId="10" fontId="4" fillId="2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0" fontId="7" fillId="2" borderId="3" xfId="0" applyFont="1" applyFill="1" applyBorder="1" applyAlignment="1">
      <alignment vertical="center"/>
    </xf>
    <xf numFmtId="0" fontId="10" fillId="4" borderId="0" xfId="1" applyFont="1" applyFill="1"/>
    <xf numFmtId="0" fontId="10" fillId="0" borderId="0" xfId="1" applyFont="1"/>
    <xf numFmtId="0" fontId="11" fillId="0" borderId="1" xfId="1" applyFont="1" applyBorder="1" applyAlignment="1">
      <alignment horizontal="center"/>
    </xf>
    <xf numFmtId="178" fontId="11" fillId="0" borderId="1" xfId="1" applyNumberFormat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2" fillId="4" borderId="0" xfId="1" applyFont="1" applyFill="1"/>
    <xf numFmtId="0" fontId="2" fillId="0" borderId="0" xfId="1" applyFont="1"/>
    <xf numFmtId="178" fontId="11" fillId="0" borderId="1" xfId="1" applyNumberFormat="1" applyFont="1" applyBorder="1" applyAlignment="1">
      <alignment horizontal="right"/>
    </xf>
    <xf numFmtId="0" fontId="14" fillId="0" borderId="1" xfId="1" applyFont="1" applyBorder="1" applyAlignment="1">
      <alignment horizontal="left"/>
    </xf>
    <xf numFmtId="0" fontId="15" fillId="4" borderId="4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horizontal="center" vertical="center"/>
    </xf>
    <xf numFmtId="178" fontId="16" fillId="0" borderId="1" xfId="1" applyNumberFormat="1" applyFont="1" applyFill="1" applyBorder="1" applyAlignment="1">
      <alignment horizontal="right" vertical="center"/>
    </xf>
    <xf numFmtId="178" fontId="16" fillId="4" borderId="1" xfId="1" applyNumberFormat="1" applyFont="1" applyFill="1" applyBorder="1" applyAlignment="1">
      <alignment horizontal="right" vertical="center"/>
    </xf>
    <xf numFmtId="0" fontId="15" fillId="4" borderId="1" xfId="0" applyFont="1" applyFill="1" applyBorder="1" applyAlignment="1">
      <alignment vertical="center" wrapText="1"/>
    </xf>
    <xf numFmtId="178" fontId="13" fillId="5" borderId="1" xfId="1" applyNumberFormat="1" applyFont="1" applyFill="1" applyBorder="1" applyAlignment="1">
      <alignment horizontal="right" vertical="center"/>
    </xf>
    <xf numFmtId="0" fontId="14" fillId="5" borderId="1" xfId="1" applyFont="1" applyFill="1" applyBorder="1" applyAlignment="1">
      <alignment horizontal="left"/>
    </xf>
    <xf numFmtId="0" fontId="15" fillId="4" borderId="1" xfId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178" fontId="15" fillId="4" borderId="1" xfId="1" applyNumberFormat="1" applyFont="1" applyFill="1" applyBorder="1" applyAlignment="1">
      <alignment horizontal="right" vertical="center"/>
    </xf>
    <xf numFmtId="0" fontId="15" fillId="4" borderId="1" xfId="0" applyFont="1" applyFill="1" applyBorder="1" applyAlignment="1">
      <alignment vertical="center"/>
    </xf>
    <xf numFmtId="0" fontId="15" fillId="4" borderId="5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 shrinkToFit="1"/>
    </xf>
    <xf numFmtId="0" fontId="15" fillId="4" borderId="4" xfId="0" applyFont="1" applyFill="1" applyBorder="1" applyAlignment="1">
      <alignment horizontal="center" vertical="center" shrinkToFit="1"/>
    </xf>
    <xf numFmtId="178" fontId="15" fillId="4" borderId="1" xfId="0" applyNumberFormat="1" applyFont="1" applyFill="1" applyBorder="1" applyAlignment="1">
      <alignment horizontal="right" vertical="center" shrinkToFit="1"/>
    </xf>
    <xf numFmtId="0" fontId="15" fillId="6" borderId="1" xfId="0" applyFont="1" applyFill="1" applyBorder="1" applyAlignment="1">
      <alignment horizontal="left" vertical="center" wrapText="1"/>
    </xf>
    <xf numFmtId="178" fontId="16" fillId="6" borderId="1" xfId="1" applyNumberFormat="1" applyFont="1" applyFill="1" applyBorder="1" applyAlignment="1">
      <alignment horizontal="righ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78" fontId="15" fillId="4" borderId="4" xfId="0" applyNumberFormat="1" applyFont="1" applyFill="1" applyBorder="1" applyAlignment="1">
      <alignment horizontal="right" vertical="center" shrinkToFit="1"/>
    </xf>
    <xf numFmtId="0" fontId="15" fillId="4" borderId="4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1" xfId="1" applyFont="1" applyFill="1" applyBorder="1" applyAlignment="1">
      <alignment horizontal="center" vertical="center"/>
    </xf>
    <xf numFmtId="178" fontId="15" fillId="6" borderId="1" xfId="1" applyNumberFormat="1" applyFont="1" applyFill="1" applyBorder="1" applyAlignment="1">
      <alignment horizontal="right" vertical="center"/>
    </xf>
    <xf numFmtId="0" fontId="16" fillId="4" borderId="1" xfId="1" applyFont="1" applyFill="1" applyBorder="1" applyAlignment="1">
      <alignment horizontal="left" vertical="center"/>
    </xf>
    <xf numFmtId="0" fontId="16" fillId="4" borderId="1" xfId="1" applyFont="1" applyFill="1" applyBorder="1" applyAlignment="1">
      <alignment horizontal="left" vertical="center" wrapText="1"/>
    </xf>
    <xf numFmtId="0" fontId="16" fillId="4" borderId="4" xfId="1" applyFont="1" applyFill="1" applyBorder="1" applyAlignment="1">
      <alignment horizontal="left" vertical="center"/>
    </xf>
    <xf numFmtId="0" fontId="16" fillId="4" borderId="4" xfId="1" applyFont="1" applyFill="1" applyBorder="1" applyAlignment="1">
      <alignment horizontal="center" vertical="center"/>
    </xf>
    <xf numFmtId="178" fontId="16" fillId="4" borderId="6" xfId="1" applyNumberFormat="1" applyFont="1" applyFill="1" applyBorder="1" applyAlignment="1">
      <alignment horizontal="right" vertical="center"/>
    </xf>
    <xf numFmtId="0" fontId="15" fillId="4" borderId="6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178" fontId="15" fillId="4" borderId="6" xfId="1" applyNumberFormat="1" applyFont="1" applyFill="1" applyBorder="1" applyAlignment="1">
      <alignment horizontal="right" vertical="center"/>
    </xf>
    <xf numFmtId="0" fontId="14" fillId="5" borderId="1" xfId="1" applyFont="1" applyFill="1" applyBorder="1" applyAlignment="1">
      <alignment horizontal="center"/>
    </xf>
    <xf numFmtId="178" fontId="13" fillId="4" borderId="3" xfId="1" applyNumberFormat="1" applyFont="1" applyFill="1" applyBorder="1" applyAlignment="1">
      <alignment horizontal="right"/>
    </xf>
    <xf numFmtId="178" fontId="15" fillId="0" borderId="1" xfId="1" applyNumberFormat="1" applyFont="1" applyBorder="1" applyAlignment="1">
      <alignment horizontal="center"/>
    </xf>
    <xf numFmtId="0" fontId="17" fillId="4" borderId="0" xfId="1" applyFont="1" applyFill="1"/>
    <xf numFmtId="0" fontId="17" fillId="0" borderId="0" xfId="1" applyFont="1"/>
    <xf numFmtId="178" fontId="11" fillId="4" borderId="3" xfId="1" applyNumberFormat="1" applyFont="1" applyFill="1" applyBorder="1" applyAlignment="1">
      <alignment horizontal="right"/>
    </xf>
    <xf numFmtId="179" fontId="13" fillId="0" borderId="1" xfId="1" applyNumberFormat="1" applyFont="1" applyBorder="1" applyAlignment="1">
      <alignment horizontal="center"/>
    </xf>
    <xf numFmtId="0" fontId="18" fillId="4" borderId="0" xfId="1" applyFont="1" applyFill="1"/>
    <xf numFmtId="0" fontId="18" fillId="0" borderId="0" xfId="1" applyFont="1"/>
    <xf numFmtId="178" fontId="11" fillId="4" borderId="3" xfId="1" applyNumberFormat="1" applyFont="1" applyFill="1" applyBorder="1" applyAlignment="1">
      <alignment horizontal="right" vertical="center" wrapText="1"/>
    </xf>
    <xf numFmtId="179" fontId="15" fillId="0" borderId="1" xfId="1" applyNumberFormat="1" applyFont="1" applyBorder="1" applyAlignment="1">
      <alignment horizontal="center"/>
    </xf>
    <xf numFmtId="178" fontId="11" fillId="5" borderId="3" xfId="1" applyNumberFormat="1" applyFont="1" applyFill="1" applyBorder="1" applyAlignment="1">
      <alignment horizontal="right" vertical="center" wrapText="1"/>
    </xf>
    <xf numFmtId="179" fontId="13" fillId="5" borderId="1" xfId="1" applyNumberFormat="1" applyFont="1" applyFill="1" applyBorder="1" applyAlignment="1">
      <alignment horizontal="center"/>
    </xf>
    <xf numFmtId="0" fontId="10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78" fontId="10" fillId="0" borderId="0" xfId="0" applyNumberFormat="1" applyFont="1" applyAlignment="1">
      <alignment horizontal="right" vertical="center"/>
    </xf>
    <xf numFmtId="0" fontId="21" fillId="4" borderId="1" xfId="1" applyFont="1" applyFill="1" applyBorder="1" applyAlignment="1">
      <alignment horizontal="center" vertical="center"/>
    </xf>
    <xf numFmtId="178" fontId="15" fillId="4" borderId="6" xfId="0" applyNumberFormat="1" applyFont="1" applyFill="1" applyBorder="1" applyAlignment="1">
      <alignment horizontal="right" vertical="center" shrinkToFit="1"/>
    </xf>
    <xf numFmtId="0" fontId="2" fillId="4" borderId="1" xfId="1" applyFont="1" applyFill="1" applyBorder="1"/>
    <xf numFmtId="178" fontId="13" fillId="5" borderId="1" xfId="1" applyNumberFormat="1" applyFont="1" applyFill="1" applyBorder="1" applyAlignment="1">
      <alignment horizontal="center" vertical="center"/>
    </xf>
    <xf numFmtId="0" fontId="13" fillId="4" borderId="3" xfId="1" applyFont="1" applyFill="1" applyBorder="1" applyAlignment="1">
      <alignment horizontal="center"/>
    </xf>
    <xf numFmtId="0" fontId="11" fillId="4" borderId="3" xfId="1" applyFont="1" applyFill="1" applyBorder="1" applyAlignment="1">
      <alignment horizontal="center"/>
    </xf>
    <xf numFmtId="180" fontId="13" fillId="0" borderId="1" xfId="1" applyNumberFormat="1" applyFont="1" applyBorder="1" applyAlignment="1">
      <alignment horizontal="center"/>
    </xf>
    <xf numFmtId="0" fontId="11" fillId="4" borderId="3" xfId="1" applyFont="1" applyFill="1" applyBorder="1" applyAlignment="1">
      <alignment horizontal="center" vertical="center" wrapText="1"/>
    </xf>
    <xf numFmtId="0" fontId="11" fillId="5" borderId="3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178" fontId="15" fillId="0" borderId="1" xfId="0" applyNumberFormat="1" applyFont="1" applyBorder="1" applyAlignment="1">
      <alignment vertical="center" wrapText="1"/>
    </xf>
    <xf numFmtId="178" fontId="2" fillId="4" borderId="0" xfId="1" applyNumberFormat="1" applyFont="1" applyFill="1"/>
    <xf numFmtId="178" fontId="16" fillId="4" borderId="4" xfId="1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176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177" fontId="2" fillId="2" borderId="2" xfId="0" applyNumberFormat="1" applyFont="1" applyFill="1" applyBorder="1" applyAlignment="1" applyProtection="1">
      <alignment horizontal="left" vertical="center"/>
      <protection locked="0"/>
    </xf>
    <xf numFmtId="177" fontId="4" fillId="2" borderId="2" xfId="0" applyNumberFormat="1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right" vertical="center" shrinkToFit="1"/>
      <protection locked="0"/>
    </xf>
    <xf numFmtId="0" fontId="9" fillId="5" borderId="5" xfId="1" applyFont="1" applyFill="1" applyBorder="1" applyAlignment="1">
      <alignment horizontal="center"/>
    </xf>
    <xf numFmtId="0" fontId="9" fillId="5" borderId="3" xfId="1" applyFont="1" applyFill="1" applyBorder="1" applyAlignment="1">
      <alignment horizontal="center"/>
    </xf>
    <xf numFmtId="0" fontId="9" fillId="5" borderId="7" xfId="1" applyFont="1" applyFill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1" fillId="0" borderId="4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left" vertical="center"/>
    </xf>
    <xf numFmtId="0" fontId="15" fillId="4" borderId="6" xfId="0" applyFont="1" applyFill="1" applyBorder="1" applyAlignment="1">
      <alignment horizontal="left" vertical="center"/>
    </xf>
    <xf numFmtId="0" fontId="15" fillId="4" borderId="10" xfId="0" applyFont="1" applyFill="1" applyBorder="1" applyAlignment="1">
      <alignment horizontal="left" vertical="center"/>
    </xf>
    <xf numFmtId="58" fontId="15" fillId="2" borderId="4" xfId="0" applyNumberFormat="1" applyFont="1" applyFill="1" applyBorder="1" applyAlignment="1">
      <alignment horizontal="left" vertical="center"/>
    </xf>
    <xf numFmtId="58" fontId="15" fillId="2" borderId="10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4" borderId="5" xfId="1" applyFont="1" applyFill="1" applyBorder="1" applyAlignment="1">
      <alignment horizontal="center"/>
    </xf>
    <xf numFmtId="0" fontId="13" fillId="4" borderId="3" xfId="1" applyFont="1" applyFill="1" applyBorder="1" applyAlignment="1">
      <alignment horizontal="center"/>
    </xf>
    <xf numFmtId="0" fontId="11" fillId="4" borderId="3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5" borderId="5" xfId="1" applyFont="1" applyFill="1" applyBorder="1" applyAlignment="1">
      <alignment horizontal="center" vertical="center" wrapText="1"/>
    </xf>
    <xf numFmtId="0" fontId="11" fillId="5" borderId="3" xfId="1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left" vertical="center" wrapText="1"/>
    </xf>
    <xf numFmtId="58" fontId="15" fillId="2" borderId="6" xfId="0" applyNumberFormat="1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</cellXfs>
  <cellStyles count="3">
    <cellStyle name="_ET_STYLE_NoName_00_" xfId="1" xr:uid="{00000000-0005-0000-0000-000000000000}"/>
    <cellStyle name="常规" xfId="0" builtinId="0"/>
    <cellStyle name="常规 2" xfId="2" xr:uid="{00000000-0005-0000-0000-000002000000}"/>
  </cellStyles>
  <dxfs count="1">
    <dxf>
      <font>
        <strike val="0"/>
        <condense val="0"/>
        <extend val="0"/>
      </font>
      <fill>
        <patternFill>
          <bgColor indexed="43"/>
        </patternFill>
      </fill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1"/>
  <sheetViews>
    <sheetView tabSelected="1" view="pageBreakPreview" zoomScale="90" zoomScaleNormal="100" zoomScaleSheetLayoutView="90" workbookViewId="0">
      <selection activeCell="F19" sqref="F19"/>
    </sheetView>
  </sheetViews>
  <sheetFormatPr baseColWidth="10" defaultColWidth="9" defaultRowHeight="15"/>
  <cols>
    <col min="1" max="1" width="6.5" style="2" bestFit="1" customWidth="1"/>
    <col min="2" max="3" width="10.6640625" style="2" customWidth="1"/>
    <col min="4" max="4" width="10.1640625" style="2" bestFit="1" customWidth="1"/>
    <col min="5" max="5" width="19" style="2" customWidth="1"/>
    <col min="6" max="6" width="7.5" style="2" bestFit="1" customWidth="1"/>
    <col min="7" max="8" width="10.6640625" style="2" customWidth="1"/>
    <col min="9" max="9" width="16.1640625" style="2" customWidth="1"/>
    <col min="10" max="16384" width="9" style="2"/>
  </cols>
  <sheetData>
    <row r="1" spans="1:9" s="1" customFormat="1" ht="25.5" customHeight="1">
      <c r="A1" s="116" t="s">
        <v>152</v>
      </c>
      <c r="B1" s="116"/>
      <c r="C1" s="116"/>
      <c r="D1" s="116"/>
      <c r="E1" s="116"/>
      <c r="F1" s="116"/>
      <c r="G1" s="116"/>
      <c r="H1" s="116"/>
      <c r="I1" s="116"/>
    </row>
    <row r="2" spans="1:9" s="1" customFormat="1" ht="28.5" customHeight="1">
      <c r="A2" s="118" t="s">
        <v>151</v>
      </c>
      <c r="B2" s="118"/>
      <c r="C2" s="118"/>
      <c r="D2" s="118"/>
      <c r="E2" s="118"/>
      <c r="F2" s="118"/>
      <c r="G2" s="118"/>
      <c r="H2" s="118"/>
      <c r="I2" s="17" t="s">
        <v>19</v>
      </c>
    </row>
    <row r="3" spans="1:9">
      <c r="A3" s="3"/>
      <c r="B3" s="3"/>
      <c r="C3" s="3"/>
      <c r="D3" s="3"/>
      <c r="E3" s="3"/>
      <c r="F3" s="4" t="s">
        <v>14</v>
      </c>
      <c r="G3" s="16" t="s">
        <v>18</v>
      </c>
      <c r="H3" s="12"/>
    </row>
    <row r="4" spans="1:9" ht="5.25" customHeight="1">
      <c r="A4" s="3"/>
      <c r="B4" s="3"/>
      <c r="C4" s="3"/>
      <c r="D4" s="3"/>
      <c r="E4" s="3"/>
      <c r="F4" s="3"/>
      <c r="G4" s="3"/>
      <c r="H4" s="3"/>
      <c r="I4" s="3"/>
    </row>
    <row r="5" spans="1:9" ht="16">
      <c r="A5" s="5" t="s">
        <v>0</v>
      </c>
      <c r="B5" s="117" t="s">
        <v>1</v>
      </c>
      <c r="C5" s="117"/>
      <c r="D5" s="5" t="s">
        <v>2</v>
      </c>
      <c r="E5" s="5" t="s">
        <v>3</v>
      </c>
      <c r="F5" s="5" t="s">
        <v>4</v>
      </c>
      <c r="G5" s="117" t="s">
        <v>5</v>
      </c>
      <c r="H5" s="117"/>
      <c r="I5" s="5" t="s">
        <v>17</v>
      </c>
    </row>
    <row r="6" spans="1:9" s="15" customFormat="1" ht="16">
      <c r="A6" s="6">
        <v>1</v>
      </c>
      <c r="B6" s="111" t="s">
        <v>153</v>
      </c>
      <c r="C6" s="110"/>
      <c r="D6" s="89" t="s">
        <v>154</v>
      </c>
      <c r="E6" s="7">
        <f>投资人报价明细!J49</f>
        <v>610582.89599999995</v>
      </c>
      <c r="F6" s="7">
        <v>1</v>
      </c>
      <c r="G6" s="107">
        <f>E6*F6</f>
        <v>610582.89599999995</v>
      </c>
      <c r="H6" s="108"/>
      <c r="I6" s="14" t="s">
        <v>15</v>
      </c>
    </row>
    <row r="7" spans="1:9" s="15" customFormat="1" ht="16">
      <c r="A7" s="6">
        <v>2</v>
      </c>
      <c r="B7" s="111" t="s">
        <v>155</v>
      </c>
      <c r="C7" s="110"/>
      <c r="D7" s="89" t="s">
        <v>154</v>
      </c>
      <c r="E7" s="7">
        <f>媒体报价明细!J73</f>
        <v>899390.60199999996</v>
      </c>
      <c r="F7" s="7">
        <v>1</v>
      </c>
      <c r="G7" s="107">
        <f>E7*F7</f>
        <v>899390.60199999996</v>
      </c>
      <c r="H7" s="108"/>
      <c r="I7" s="14" t="s">
        <v>15</v>
      </c>
    </row>
    <row r="8" spans="1:9" s="15" customFormat="1">
      <c r="A8" s="6">
        <v>3</v>
      </c>
      <c r="B8" s="109"/>
      <c r="C8" s="110"/>
      <c r="D8" s="6"/>
      <c r="E8" s="7"/>
      <c r="F8" s="7"/>
      <c r="G8" s="107">
        <f>E8*F8</f>
        <v>0</v>
      </c>
      <c r="H8" s="108"/>
      <c r="I8" s="14" t="s">
        <v>15</v>
      </c>
    </row>
    <row r="9" spans="1:9" s="15" customFormat="1">
      <c r="A9" s="6">
        <v>4</v>
      </c>
      <c r="B9" s="109"/>
      <c r="C9" s="110"/>
      <c r="D9" s="6"/>
      <c r="E9" s="7"/>
      <c r="F9" s="7"/>
      <c r="G9" s="107">
        <f>E9*F9</f>
        <v>0</v>
      </c>
      <c r="H9" s="108"/>
      <c r="I9" s="14" t="s">
        <v>15</v>
      </c>
    </row>
    <row r="10" spans="1:9" ht="14.25" customHeight="1">
      <c r="A10" s="9"/>
      <c r="B10" s="13" t="s">
        <v>6</v>
      </c>
      <c r="C10" s="9"/>
      <c r="D10" s="101" t="s">
        <v>16</v>
      </c>
      <c r="E10" s="101"/>
      <c r="F10" s="102"/>
      <c r="G10" s="105">
        <f>SUM(G6:H9)</f>
        <v>1509973.4979999999</v>
      </c>
      <c r="H10" s="106"/>
      <c r="I10" s="8" t="s">
        <v>15</v>
      </c>
    </row>
    <row r="11" spans="1:9" ht="14.25" customHeight="1">
      <c r="A11" s="98" t="s">
        <v>188</v>
      </c>
      <c r="B11" s="99"/>
      <c r="C11" s="99"/>
      <c r="D11" s="100"/>
      <c r="E11" s="100"/>
      <c r="F11" s="100"/>
      <c r="G11" s="103"/>
      <c r="H11" s="104"/>
      <c r="I11" s="3"/>
    </row>
    <row r="12" spans="1:9">
      <c r="A12" s="3"/>
      <c r="B12" s="3"/>
      <c r="C12" s="3"/>
      <c r="D12" s="3"/>
      <c r="E12" s="10"/>
      <c r="F12" s="10"/>
      <c r="G12" s="11"/>
      <c r="H12" s="11"/>
      <c r="I12" s="3"/>
    </row>
    <row r="13" spans="1:9" ht="30" customHeight="1">
      <c r="A13" s="3"/>
      <c r="B13" s="3"/>
      <c r="C13" s="4" t="s">
        <v>10</v>
      </c>
      <c r="D13" s="113" t="s">
        <v>157</v>
      </c>
      <c r="E13" s="114"/>
      <c r="F13" s="114"/>
      <c r="G13" s="114"/>
      <c r="H13" s="114"/>
      <c r="I13" s="114"/>
    </row>
    <row r="14" spans="1:9" ht="30" customHeight="1">
      <c r="A14" s="3"/>
      <c r="B14" s="3"/>
      <c r="C14" s="4" t="s">
        <v>8</v>
      </c>
      <c r="D14" s="115" t="s">
        <v>159</v>
      </c>
      <c r="E14" s="112"/>
      <c r="F14" s="112"/>
      <c r="G14" s="112"/>
      <c r="H14" s="112"/>
      <c r="I14" s="112"/>
    </row>
    <row r="15" spans="1:9" ht="30" customHeight="1">
      <c r="A15" s="3"/>
      <c r="B15" s="3"/>
      <c r="C15" s="4" t="s">
        <v>9</v>
      </c>
      <c r="D15" s="113" t="s">
        <v>160</v>
      </c>
      <c r="E15" s="114"/>
      <c r="F15" s="114"/>
      <c r="G15" s="114"/>
      <c r="H15" s="114"/>
      <c r="I15" s="114"/>
    </row>
    <row r="16" spans="1:9" ht="30" customHeight="1">
      <c r="A16" s="3"/>
      <c r="B16" s="3"/>
      <c r="C16" s="4" t="s">
        <v>7</v>
      </c>
      <c r="D16" s="115" t="s">
        <v>156</v>
      </c>
      <c r="E16" s="112"/>
      <c r="F16" s="112"/>
      <c r="G16" s="112"/>
      <c r="H16" s="112"/>
      <c r="I16" s="112"/>
    </row>
    <row r="17" spans="1:9" ht="30" customHeight="1">
      <c r="A17" s="3"/>
      <c r="B17" s="3"/>
      <c r="C17" s="4" t="s">
        <v>13</v>
      </c>
      <c r="D17" s="112"/>
      <c r="E17" s="112"/>
      <c r="F17" s="112"/>
      <c r="G17" s="112"/>
      <c r="H17" s="112"/>
      <c r="I17" s="112"/>
    </row>
    <row r="18" spans="1:9" ht="30" customHeight="1">
      <c r="A18" s="3"/>
      <c r="B18" s="3"/>
      <c r="C18" s="4"/>
      <c r="D18" s="3"/>
      <c r="E18" s="3"/>
      <c r="F18" s="3"/>
      <c r="G18" s="3"/>
      <c r="H18" s="3"/>
      <c r="I18" s="3"/>
    </row>
    <row r="19" spans="1:9" ht="30" customHeight="1">
      <c r="A19" s="3"/>
      <c r="B19" s="3"/>
      <c r="C19" s="4"/>
      <c r="D19" s="3"/>
      <c r="E19" s="3"/>
      <c r="F19" s="3"/>
      <c r="G19" s="3"/>
      <c r="H19" s="4" t="s">
        <v>12</v>
      </c>
      <c r="I19" s="90" t="s">
        <v>158</v>
      </c>
    </row>
    <row r="20" spans="1:9" ht="30" customHeight="1">
      <c r="A20" s="3"/>
      <c r="B20" s="3"/>
      <c r="C20" s="4"/>
      <c r="D20" s="3"/>
      <c r="E20" s="3"/>
      <c r="F20" s="3"/>
      <c r="G20" s="3"/>
      <c r="H20" s="4" t="s">
        <v>11</v>
      </c>
      <c r="I20" s="91" t="s">
        <v>189</v>
      </c>
    </row>
    <row r="21" spans="1:9" ht="30" customHeight="1">
      <c r="A21" s="3"/>
      <c r="B21" s="3"/>
      <c r="C21" s="3"/>
      <c r="D21" s="3"/>
      <c r="E21" s="3"/>
      <c r="F21" s="3"/>
      <c r="G21" s="3"/>
      <c r="H21" s="3"/>
      <c r="I21" s="3"/>
    </row>
  </sheetData>
  <sheetProtection formatCells="0" formatRows="0" insertRows="0" deleteRows="0"/>
  <mergeCells count="20">
    <mergeCell ref="A1:I1"/>
    <mergeCell ref="B5:C5"/>
    <mergeCell ref="G5:H5"/>
    <mergeCell ref="B6:C6"/>
    <mergeCell ref="A2:H2"/>
    <mergeCell ref="D17:I17"/>
    <mergeCell ref="D13:I13"/>
    <mergeCell ref="D14:I14"/>
    <mergeCell ref="D15:I15"/>
    <mergeCell ref="D16:I16"/>
    <mergeCell ref="D10:F10"/>
    <mergeCell ref="G11:H11"/>
    <mergeCell ref="G10:H10"/>
    <mergeCell ref="G6:H6"/>
    <mergeCell ref="B9:C9"/>
    <mergeCell ref="G9:H9"/>
    <mergeCell ref="B7:C7"/>
    <mergeCell ref="G7:H7"/>
    <mergeCell ref="B8:C8"/>
    <mergeCell ref="G8:H8"/>
  </mergeCells>
  <phoneticPr fontId="1" type="noConversion"/>
  <conditionalFormatting sqref="H3">
    <cfRule type="expression" dxfId="0" priority="1" stopIfTrue="1">
      <formula>#REF!="其他"</formula>
    </cfRule>
  </conditionalFormatting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2"/>
  <sheetViews>
    <sheetView view="pageBreakPreview" zoomScaleNormal="100" zoomScaleSheetLayoutView="100" workbookViewId="0">
      <selection activeCell="I6" sqref="I6"/>
    </sheetView>
  </sheetViews>
  <sheetFormatPr baseColWidth="10" defaultColWidth="9" defaultRowHeight="13"/>
  <cols>
    <col min="1" max="1" width="8.6640625" style="78" customWidth="1"/>
    <col min="2" max="2" width="21.6640625" style="78" customWidth="1"/>
    <col min="3" max="3" width="39.83203125" style="78" customWidth="1"/>
    <col min="4" max="7" width="5.1640625" style="78" customWidth="1"/>
    <col min="8" max="8" width="9.5" style="79" customWidth="1"/>
    <col min="9" max="9" width="12.5" style="79" customWidth="1"/>
    <col min="10" max="10" width="23.1640625" style="78" customWidth="1"/>
    <col min="11" max="12" width="10" style="77" bestFit="1" customWidth="1"/>
    <col min="13" max="23" width="9" style="77"/>
    <col min="24" max="16384" width="9" style="78"/>
  </cols>
  <sheetData>
    <row r="1" spans="1:23" s="19" customFormat="1" ht="22.5" customHeight="1">
      <c r="A1" s="119" t="s">
        <v>20</v>
      </c>
      <c r="B1" s="120"/>
      <c r="C1" s="120"/>
      <c r="D1" s="120"/>
      <c r="E1" s="120"/>
      <c r="F1" s="120"/>
      <c r="G1" s="120"/>
      <c r="H1" s="120"/>
      <c r="I1" s="120"/>
      <c r="J1" s="121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s="24" customFormat="1" ht="15" customHeight="1">
      <c r="A2" s="122" t="s">
        <v>21</v>
      </c>
      <c r="B2" s="122"/>
      <c r="C2" s="123" t="s">
        <v>22</v>
      </c>
      <c r="D2" s="125" t="s">
        <v>23</v>
      </c>
      <c r="E2" s="125"/>
      <c r="F2" s="125"/>
      <c r="G2" s="125"/>
      <c r="H2" s="21" t="s">
        <v>24</v>
      </c>
      <c r="I2" s="21" t="s">
        <v>25</v>
      </c>
      <c r="J2" s="22" t="s">
        <v>26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s="24" customFormat="1" ht="15" customHeight="1">
      <c r="A3" s="122"/>
      <c r="B3" s="122"/>
      <c r="C3" s="124"/>
      <c r="D3" s="20" t="s">
        <v>27</v>
      </c>
      <c r="E3" s="20" t="s">
        <v>28</v>
      </c>
      <c r="F3" s="20" t="s">
        <v>27</v>
      </c>
      <c r="G3" s="20" t="s">
        <v>28</v>
      </c>
      <c r="H3" s="25" t="s">
        <v>29</v>
      </c>
      <c r="I3" s="25" t="s">
        <v>29</v>
      </c>
      <c r="J3" s="26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s="23" customFormat="1" ht="68">
      <c r="A4" s="126" t="s">
        <v>30</v>
      </c>
      <c r="B4" s="27" t="s">
        <v>31</v>
      </c>
      <c r="C4" s="28" t="s">
        <v>165</v>
      </c>
      <c r="D4" s="29">
        <v>12</v>
      </c>
      <c r="E4" s="30" t="s">
        <v>32</v>
      </c>
      <c r="F4" s="31">
        <v>1</v>
      </c>
      <c r="G4" s="31" t="s">
        <v>33</v>
      </c>
      <c r="H4" s="32">
        <v>8633</v>
      </c>
      <c r="I4" s="33">
        <f>D4*F4*H4</f>
        <v>103596</v>
      </c>
      <c r="J4" s="34"/>
    </row>
    <row r="5" spans="1:23" s="23" customFormat="1" ht="34">
      <c r="A5" s="127"/>
      <c r="B5" s="27" t="s">
        <v>35</v>
      </c>
      <c r="C5" s="28" t="s">
        <v>166</v>
      </c>
      <c r="D5" s="29">
        <v>12</v>
      </c>
      <c r="E5" s="30" t="s">
        <v>32</v>
      </c>
      <c r="F5" s="31">
        <v>1</v>
      </c>
      <c r="G5" s="31" t="s">
        <v>33</v>
      </c>
      <c r="H5" s="33">
        <v>1235</v>
      </c>
      <c r="I5" s="33">
        <f>D5*F5*H5</f>
        <v>14820</v>
      </c>
      <c r="J5" s="34"/>
    </row>
    <row r="6" spans="1:23" s="24" customFormat="1" ht="15" customHeight="1">
      <c r="A6" s="128"/>
      <c r="B6" s="129" t="s">
        <v>36</v>
      </c>
      <c r="C6" s="129"/>
      <c r="D6" s="129"/>
      <c r="E6" s="129"/>
      <c r="F6" s="129"/>
      <c r="G6" s="129"/>
      <c r="H6" s="35"/>
      <c r="I6" s="35">
        <f>SUM(I4:I5)</f>
        <v>118416</v>
      </c>
      <c r="J6" s="36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s="23" customFormat="1" ht="17">
      <c r="A7" s="127" t="s">
        <v>37</v>
      </c>
      <c r="B7" s="34" t="s">
        <v>38</v>
      </c>
      <c r="C7" s="28" t="s">
        <v>39</v>
      </c>
      <c r="D7" s="29">
        <v>12</v>
      </c>
      <c r="E7" s="30" t="s">
        <v>40</v>
      </c>
      <c r="F7" s="37">
        <v>3</v>
      </c>
      <c r="G7" s="31" t="s">
        <v>41</v>
      </c>
      <c r="H7" s="32">
        <v>1200</v>
      </c>
      <c r="I7" s="33">
        <f>D7*F7*H7</f>
        <v>43200</v>
      </c>
      <c r="J7" s="34" t="s">
        <v>42</v>
      </c>
    </row>
    <row r="8" spans="1:23" s="23" customFormat="1" ht="17">
      <c r="A8" s="127"/>
      <c r="B8" s="34" t="s">
        <v>43</v>
      </c>
      <c r="C8" s="28" t="s">
        <v>44</v>
      </c>
      <c r="D8" s="29">
        <v>12</v>
      </c>
      <c r="E8" s="30" t="s">
        <v>40</v>
      </c>
      <c r="F8" s="31">
        <v>2</v>
      </c>
      <c r="G8" s="31" t="s">
        <v>41</v>
      </c>
      <c r="H8" s="32">
        <v>1200</v>
      </c>
      <c r="I8" s="33">
        <f>D8*F8*H8</f>
        <v>28800</v>
      </c>
      <c r="J8" s="34" t="s">
        <v>42</v>
      </c>
    </row>
    <row r="9" spans="1:23" s="24" customFormat="1" ht="15" customHeight="1">
      <c r="A9" s="128"/>
      <c r="B9" s="129" t="s">
        <v>45</v>
      </c>
      <c r="C9" s="129"/>
      <c r="D9" s="129"/>
      <c r="E9" s="129"/>
      <c r="F9" s="129"/>
      <c r="G9" s="129"/>
      <c r="H9" s="35"/>
      <c r="I9" s="35">
        <f>SUM(I7:I8)</f>
        <v>72000</v>
      </c>
      <c r="J9" s="36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 s="23" customFormat="1" ht="15" customHeight="1">
      <c r="A10" s="127" t="s">
        <v>46</v>
      </c>
      <c r="B10" s="130" t="s">
        <v>47</v>
      </c>
      <c r="C10" s="38" t="s">
        <v>167</v>
      </c>
      <c r="D10" s="29">
        <v>19</v>
      </c>
      <c r="E10" s="30" t="s">
        <v>32</v>
      </c>
      <c r="F10" s="37">
        <v>1</v>
      </c>
      <c r="G10" s="37" t="s">
        <v>33</v>
      </c>
      <c r="H10" s="39">
        <v>570</v>
      </c>
      <c r="I10" s="33">
        <f t="shared" ref="I10:I43" si="0">D10*F10*H10</f>
        <v>10830</v>
      </c>
      <c r="J10" s="34"/>
    </row>
    <row r="11" spans="1:23" s="23" customFormat="1" ht="15" customHeight="1">
      <c r="A11" s="127"/>
      <c r="B11" s="131"/>
      <c r="C11" s="38" t="s">
        <v>168</v>
      </c>
      <c r="D11" s="29">
        <v>12</v>
      </c>
      <c r="E11" s="30" t="s">
        <v>32</v>
      </c>
      <c r="F11" s="37">
        <v>1</v>
      </c>
      <c r="G11" s="37" t="s">
        <v>33</v>
      </c>
      <c r="H11" s="39">
        <v>570</v>
      </c>
      <c r="I11" s="33">
        <f t="shared" si="0"/>
        <v>6840</v>
      </c>
      <c r="J11" s="34"/>
    </row>
    <row r="12" spans="1:23" s="23" customFormat="1" ht="15" customHeight="1">
      <c r="A12" s="127"/>
      <c r="B12" s="130" t="s">
        <v>48</v>
      </c>
      <c r="C12" s="38" t="s">
        <v>169</v>
      </c>
      <c r="D12" s="29">
        <v>12</v>
      </c>
      <c r="E12" s="30" t="s">
        <v>32</v>
      </c>
      <c r="F12" s="37">
        <v>5</v>
      </c>
      <c r="G12" s="37" t="s">
        <v>33</v>
      </c>
      <c r="H12" s="39">
        <v>570</v>
      </c>
      <c r="I12" s="33">
        <f t="shared" si="0"/>
        <v>34200</v>
      </c>
      <c r="J12" s="34"/>
    </row>
    <row r="13" spans="1:23" s="23" customFormat="1" ht="15" customHeight="1">
      <c r="A13" s="127"/>
      <c r="B13" s="131"/>
      <c r="C13" s="38" t="s">
        <v>169</v>
      </c>
      <c r="D13" s="29">
        <v>7</v>
      </c>
      <c r="E13" s="30" t="s">
        <v>32</v>
      </c>
      <c r="F13" s="37">
        <v>1</v>
      </c>
      <c r="G13" s="37" t="s">
        <v>33</v>
      </c>
      <c r="H13" s="39">
        <v>570</v>
      </c>
      <c r="I13" s="33">
        <f t="shared" si="0"/>
        <v>3990</v>
      </c>
      <c r="J13" s="34"/>
    </row>
    <row r="14" spans="1:23" s="23" customFormat="1" ht="15" customHeight="1">
      <c r="A14" s="127"/>
      <c r="B14" s="130" t="s">
        <v>49</v>
      </c>
      <c r="C14" s="38" t="s">
        <v>170</v>
      </c>
      <c r="D14" s="29">
        <v>12</v>
      </c>
      <c r="E14" s="30" t="s">
        <v>32</v>
      </c>
      <c r="F14" s="37">
        <v>3</v>
      </c>
      <c r="G14" s="37" t="s">
        <v>33</v>
      </c>
      <c r="H14" s="39">
        <v>570</v>
      </c>
      <c r="I14" s="33">
        <f t="shared" si="0"/>
        <v>20520</v>
      </c>
      <c r="J14" s="34"/>
    </row>
    <row r="15" spans="1:23" s="23" customFormat="1" ht="15" customHeight="1">
      <c r="A15" s="127"/>
      <c r="B15" s="131"/>
      <c r="C15" s="38" t="s">
        <v>170</v>
      </c>
      <c r="D15" s="29">
        <v>7</v>
      </c>
      <c r="E15" s="30" t="s">
        <v>32</v>
      </c>
      <c r="F15" s="37">
        <v>1</v>
      </c>
      <c r="G15" s="37" t="s">
        <v>33</v>
      </c>
      <c r="H15" s="39">
        <v>570</v>
      </c>
      <c r="I15" s="33">
        <f t="shared" si="0"/>
        <v>3990</v>
      </c>
      <c r="J15" s="34"/>
    </row>
    <row r="16" spans="1:23" s="24" customFormat="1" ht="15" customHeight="1">
      <c r="A16" s="128"/>
      <c r="B16" s="129" t="s">
        <v>53</v>
      </c>
      <c r="C16" s="129"/>
      <c r="D16" s="129"/>
      <c r="E16" s="129"/>
      <c r="F16" s="129"/>
      <c r="G16" s="129"/>
      <c r="H16" s="35"/>
      <c r="I16" s="35">
        <f>SUM(I10:I15)</f>
        <v>80370</v>
      </c>
      <c r="J16" s="36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12" s="23" customFormat="1" ht="17">
      <c r="A17" s="127" t="s">
        <v>54</v>
      </c>
      <c r="B17" s="40" t="s">
        <v>55</v>
      </c>
      <c r="C17" s="41" t="s">
        <v>56</v>
      </c>
      <c r="D17" s="29">
        <v>1</v>
      </c>
      <c r="E17" s="30" t="s">
        <v>57</v>
      </c>
      <c r="F17" s="31">
        <v>1</v>
      </c>
      <c r="G17" s="31" t="s">
        <v>58</v>
      </c>
      <c r="H17" s="32">
        <v>4500</v>
      </c>
      <c r="I17" s="33">
        <f t="shared" si="0"/>
        <v>4500</v>
      </c>
      <c r="J17" s="34" t="s">
        <v>59</v>
      </c>
    </row>
    <row r="18" spans="1:12" s="23" customFormat="1" ht="15" customHeight="1">
      <c r="A18" s="127"/>
      <c r="B18" s="132" t="s">
        <v>60</v>
      </c>
      <c r="C18" s="41" t="s">
        <v>61</v>
      </c>
      <c r="D18" s="29">
        <v>19</v>
      </c>
      <c r="E18" s="30" t="s">
        <v>32</v>
      </c>
      <c r="F18" s="31">
        <v>1</v>
      </c>
      <c r="G18" s="31" t="s">
        <v>58</v>
      </c>
      <c r="H18" s="33">
        <v>270</v>
      </c>
      <c r="I18" s="33">
        <f t="shared" si="0"/>
        <v>5130</v>
      </c>
      <c r="J18" s="34"/>
    </row>
    <row r="19" spans="1:12" s="23" customFormat="1" ht="15" customHeight="1">
      <c r="A19" s="127"/>
      <c r="B19" s="132"/>
      <c r="C19" s="41" t="s">
        <v>62</v>
      </c>
      <c r="D19" s="29">
        <v>19</v>
      </c>
      <c r="E19" s="30" t="s">
        <v>32</v>
      </c>
      <c r="F19" s="31">
        <v>1</v>
      </c>
      <c r="G19" s="31" t="s">
        <v>58</v>
      </c>
      <c r="H19" s="33">
        <v>200</v>
      </c>
      <c r="I19" s="33">
        <f t="shared" si="0"/>
        <v>3800</v>
      </c>
      <c r="J19" s="34"/>
    </row>
    <row r="20" spans="1:12" s="23" customFormat="1" ht="15" customHeight="1">
      <c r="A20" s="127"/>
      <c r="B20" s="132"/>
      <c r="C20" s="41" t="s">
        <v>64</v>
      </c>
      <c r="D20" s="29">
        <v>12</v>
      </c>
      <c r="E20" s="30" t="s">
        <v>32</v>
      </c>
      <c r="F20" s="31">
        <v>1</v>
      </c>
      <c r="G20" s="31" t="s">
        <v>58</v>
      </c>
      <c r="H20" s="33">
        <v>200</v>
      </c>
      <c r="I20" s="33">
        <f t="shared" si="0"/>
        <v>2400</v>
      </c>
      <c r="J20" s="28" t="s">
        <v>65</v>
      </c>
    </row>
    <row r="21" spans="1:12" s="23" customFormat="1" ht="15" customHeight="1">
      <c r="A21" s="127"/>
      <c r="B21" s="132"/>
      <c r="C21" s="41" t="s">
        <v>66</v>
      </c>
      <c r="D21" s="29">
        <v>12</v>
      </c>
      <c r="E21" s="30" t="s">
        <v>32</v>
      </c>
      <c r="F21" s="31">
        <v>1</v>
      </c>
      <c r="G21" s="31" t="s">
        <v>58</v>
      </c>
      <c r="H21" s="33">
        <v>400</v>
      </c>
      <c r="I21" s="33">
        <f t="shared" si="0"/>
        <v>4800</v>
      </c>
      <c r="J21" s="28" t="s">
        <v>161</v>
      </c>
    </row>
    <row r="22" spans="1:12" s="23" customFormat="1" ht="15" customHeight="1">
      <c r="A22" s="127"/>
      <c r="B22" s="132"/>
      <c r="C22" s="41" t="s">
        <v>67</v>
      </c>
      <c r="D22" s="29">
        <v>12</v>
      </c>
      <c r="E22" s="30" t="s">
        <v>32</v>
      </c>
      <c r="F22" s="31">
        <v>1</v>
      </c>
      <c r="G22" s="31" t="s">
        <v>33</v>
      </c>
      <c r="H22" s="33">
        <v>500</v>
      </c>
      <c r="I22" s="33">
        <f t="shared" si="0"/>
        <v>6000</v>
      </c>
      <c r="J22" s="28"/>
    </row>
    <row r="23" spans="1:12" s="23" customFormat="1" ht="15" customHeight="1">
      <c r="A23" s="127"/>
      <c r="B23" s="132"/>
      <c r="C23" s="41" t="s">
        <v>68</v>
      </c>
      <c r="D23" s="29">
        <v>12</v>
      </c>
      <c r="E23" s="30" t="s">
        <v>32</v>
      </c>
      <c r="F23" s="31">
        <v>1</v>
      </c>
      <c r="G23" s="31" t="s">
        <v>33</v>
      </c>
      <c r="H23" s="33">
        <v>380</v>
      </c>
      <c r="I23" s="33">
        <f t="shared" si="0"/>
        <v>4560</v>
      </c>
      <c r="J23" s="28" t="s">
        <v>69</v>
      </c>
    </row>
    <row r="24" spans="1:12" s="23" customFormat="1" ht="15" customHeight="1">
      <c r="A24" s="127"/>
      <c r="B24" s="131"/>
      <c r="C24" s="41" t="s">
        <v>70</v>
      </c>
      <c r="D24" s="29">
        <v>12</v>
      </c>
      <c r="E24" s="30" t="s">
        <v>32</v>
      </c>
      <c r="F24" s="31">
        <v>1</v>
      </c>
      <c r="G24" s="31" t="s">
        <v>33</v>
      </c>
      <c r="H24" s="33">
        <v>400</v>
      </c>
      <c r="I24" s="33">
        <f t="shared" si="0"/>
        <v>4800</v>
      </c>
      <c r="J24" s="28"/>
      <c r="L24" s="93"/>
    </row>
    <row r="25" spans="1:12" s="23" customFormat="1" ht="17">
      <c r="A25" s="127"/>
      <c r="B25" s="133" t="s">
        <v>71</v>
      </c>
      <c r="C25" s="28" t="s">
        <v>72</v>
      </c>
      <c r="D25" s="42">
        <v>1</v>
      </c>
      <c r="E25" s="43" t="s">
        <v>73</v>
      </c>
      <c r="F25" s="42">
        <v>1</v>
      </c>
      <c r="G25" s="42" t="s">
        <v>74</v>
      </c>
      <c r="H25" s="44">
        <v>5600</v>
      </c>
      <c r="I25" s="33">
        <f t="shared" si="0"/>
        <v>5600</v>
      </c>
      <c r="J25" s="28"/>
      <c r="L25" s="93"/>
    </row>
    <row r="26" spans="1:12" s="23" customFormat="1" ht="17">
      <c r="A26" s="127"/>
      <c r="B26" s="134"/>
      <c r="C26" s="28" t="s">
        <v>75</v>
      </c>
      <c r="D26" s="42">
        <v>1</v>
      </c>
      <c r="E26" s="43" t="s">
        <v>73</v>
      </c>
      <c r="F26" s="42">
        <v>1</v>
      </c>
      <c r="G26" s="42" t="s">
        <v>74</v>
      </c>
      <c r="H26" s="44">
        <v>5600</v>
      </c>
      <c r="I26" s="33">
        <f t="shared" si="0"/>
        <v>5600</v>
      </c>
      <c r="J26" s="28"/>
    </row>
    <row r="27" spans="1:12" s="23" customFormat="1" ht="15" customHeight="1">
      <c r="A27" s="127"/>
      <c r="B27" s="134"/>
      <c r="C27" s="50" t="s">
        <v>78</v>
      </c>
      <c r="D27" s="43">
        <v>1</v>
      </c>
      <c r="E27" s="43" t="s">
        <v>79</v>
      </c>
      <c r="F27" s="43">
        <v>7</v>
      </c>
      <c r="G27" s="43" t="s">
        <v>80</v>
      </c>
      <c r="H27" s="49">
        <v>1800</v>
      </c>
      <c r="I27" s="94">
        <f>D27*F27*H27</f>
        <v>12600</v>
      </c>
      <c r="J27" s="47"/>
    </row>
    <row r="28" spans="1:12" s="23" customFormat="1" ht="15" customHeight="1">
      <c r="A28" s="127"/>
      <c r="B28" s="134"/>
      <c r="C28" s="50" t="s">
        <v>162</v>
      </c>
      <c r="D28" s="43">
        <v>1</v>
      </c>
      <c r="E28" s="43" t="s">
        <v>79</v>
      </c>
      <c r="F28" s="43">
        <v>8</v>
      </c>
      <c r="G28" s="43" t="s">
        <v>77</v>
      </c>
      <c r="H28" s="49">
        <v>300</v>
      </c>
      <c r="I28" s="94">
        <f>D28*F28*H28</f>
        <v>2400</v>
      </c>
      <c r="J28" s="48"/>
    </row>
    <row r="29" spans="1:12" s="23" customFormat="1" ht="15" customHeight="1">
      <c r="A29" s="127"/>
      <c r="B29" s="130" t="s">
        <v>83</v>
      </c>
      <c r="C29" s="28" t="s">
        <v>84</v>
      </c>
      <c r="D29" s="42">
        <v>1</v>
      </c>
      <c r="E29" s="43" t="s">
        <v>32</v>
      </c>
      <c r="F29" s="42">
        <v>3</v>
      </c>
      <c r="G29" s="42" t="s">
        <v>85</v>
      </c>
      <c r="H29" s="49">
        <v>1800</v>
      </c>
      <c r="I29" s="33">
        <f t="shared" si="0"/>
        <v>5400</v>
      </c>
      <c r="J29" s="50"/>
    </row>
    <row r="30" spans="1:12" s="23" customFormat="1" ht="15" customHeight="1">
      <c r="A30" s="127"/>
      <c r="B30" s="132"/>
      <c r="C30" s="28" t="s">
        <v>86</v>
      </c>
      <c r="D30" s="42">
        <v>1</v>
      </c>
      <c r="E30" s="43" t="s">
        <v>32</v>
      </c>
      <c r="F30" s="42">
        <v>3</v>
      </c>
      <c r="G30" s="42" t="s">
        <v>85</v>
      </c>
      <c r="H30" s="49">
        <v>1800</v>
      </c>
      <c r="I30" s="33">
        <f t="shared" si="0"/>
        <v>5400</v>
      </c>
      <c r="J30" s="50"/>
    </row>
    <row r="31" spans="1:12" s="23" customFormat="1" ht="15" customHeight="1">
      <c r="A31" s="127"/>
      <c r="B31" s="132"/>
      <c r="C31" s="28" t="s">
        <v>87</v>
      </c>
      <c r="D31" s="42">
        <v>2</v>
      </c>
      <c r="E31" s="43" t="s">
        <v>82</v>
      </c>
      <c r="F31" s="42">
        <v>10</v>
      </c>
      <c r="G31" s="42" t="s">
        <v>58</v>
      </c>
      <c r="H31" s="49">
        <v>150</v>
      </c>
      <c r="I31" s="33">
        <f t="shared" si="0"/>
        <v>3000</v>
      </c>
      <c r="J31" s="50"/>
    </row>
    <row r="32" spans="1:12" s="23" customFormat="1" ht="15" customHeight="1">
      <c r="A32" s="127"/>
      <c r="B32" s="132"/>
      <c r="C32" s="51" t="s">
        <v>88</v>
      </c>
      <c r="D32" s="29">
        <v>12</v>
      </c>
      <c r="E32" s="30" t="s">
        <v>32</v>
      </c>
      <c r="F32" s="37">
        <v>6</v>
      </c>
      <c r="G32" s="37" t="s">
        <v>85</v>
      </c>
      <c r="H32" s="39">
        <v>60</v>
      </c>
      <c r="I32" s="33">
        <f t="shared" si="0"/>
        <v>4320</v>
      </c>
      <c r="J32" s="34"/>
    </row>
    <row r="33" spans="1:23" s="23" customFormat="1" ht="15" customHeight="1">
      <c r="A33" s="127"/>
      <c r="B33" s="131"/>
      <c r="C33" s="45" t="s">
        <v>76</v>
      </c>
      <c r="D33" s="52">
        <v>1</v>
      </c>
      <c r="E33" s="53" t="s">
        <v>32</v>
      </c>
      <c r="F33" s="54">
        <v>4</v>
      </c>
      <c r="G33" s="54" t="s">
        <v>89</v>
      </c>
      <c r="H33" s="55">
        <v>500</v>
      </c>
      <c r="I33" s="46">
        <f t="shared" si="0"/>
        <v>2000</v>
      </c>
      <c r="J33" s="92"/>
      <c r="K33" s="93"/>
    </row>
    <row r="34" spans="1:23" s="23" customFormat="1" ht="15" customHeight="1">
      <c r="A34" s="127"/>
      <c r="B34" s="27" t="s">
        <v>90</v>
      </c>
      <c r="C34" s="51" t="s">
        <v>91</v>
      </c>
      <c r="D34" s="29">
        <v>12</v>
      </c>
      <c r="E34" s="30" t="s">
        <v>32</v>
      </c>
      <c r="F34" s="31">
        <v>1</v>
      </c>
      <c r="G34" s="31" t="s">
        <v>33</v>
      </c>
      <c r="H34" s="33">
        <v>1180</v>
      </c>
      <c r="I34" s="33">
        <f t="shared" si="0"/>
        <v>14160</v>
      </c>
      <c r="J34" s="28" t="s">
        <v>92</v>
      </c>
    </row>
    <row r="35" spans="1:23" s="23" customFormat="1" ht="15" customHeight="1">
      <c r="A35" s="127"/>
      <c r="B35" s="56" t="s">
        <v>93</v>
      </c>
      <c r="C35" s="57" t="s">
        <v>94</v>
      </c>
      <c r="D35" s="29">
        <v>12</v>
      </c>
      <c r="E35" s="31" t="s">
        <v>32</v>
      </c>
      <c r="F35" s="31">
        <v>1</v>
      </c>
      <c r="G35" s="31" t="s">
        <v>33</v>
      </c>
      <c r="H35" s="33">
        <v>280</v>
      </c>
      <c r="I35" s="33">
        <f t="shared" si="0"/>
        <v>3360</v>
      </c>
      <c r="J35" s="28" t="s">
        <v>95</v>
      </c>
    </row>
    <row r="36" spans="1:23" s="23" customFormat="1" ht="15" customHeight="1">
      <c r="A36" s="127"/>
      <c r="B36" s="58" t="s">
        <v>96</v>
      </c>
      <c r="C36" s="57" t="s">
        <v>97</v>
      </c>
      <c r="D36" s="29">
        <v>12</v>
      </c>
      <c r="E36" s="59" t="s">
        <v>98</v>
      </c>
      <c r="F36" s="31">
        <v>7</v>
      </c>
      <c r="G36" s="31" t="s">
        <v>80</v>
      </c>
      <c r="H36" s="60">
        <v>60</v>
      </c>
      <c r="I36" s="33">
        <f t="shared" si="0"/>
        <v>5040</v>
      </c>
      <c r="J36" s="61"/>
    </row>
    <row r="37" spans="1:23" s="23" customFormat="1" ht="15" customHeight="1">
      <c r="A37" s="127"/>
      <c r="B37" s="58" t="s">
        <v>99</v>
      </c>
      <c r="C37" s="57" t="s">
        <v>100</v>
      </c>
      <c r="D37" s="29">
        <v>1</v>
      </c>
      <c r="E37" s="59" t="s">
        <v>101</v>
      </c>
      <c r="F37" s="31">
        <v>1</v>
      </c>
      <c r="G37" s="31" t="s">
        <v>58</v>
      </c>
      <c r="H37" s="60">
        <v>8000</v>
      </c>
      <c r="I37" s="33">
        <f t="shared" si="0"/>
        <v>8000</v>
      </c>
      <c r="J37" s="61" t="s">
        <v>102</v>
      </c>
    </row>
    <row r="38" spans="1:23" s="23" customFormat="1" ht="15" customHeight="1">
      <c r="A38" s="127"/>
      <c r="B38" s="58" t="s">
        <v>99</v>
      </c>
      <c r="C38" s="57" t="s">
        <v>103</v>
      </c>
      <c r="D38" s="29">
        <v>1</v>
      </c>
      <c r="E38" s="59" t="s">
        <v>50</v>
      </c>
      <c r="F38" s="31">
        <v>1</v>
      </c>
      <c r="G38" s="31" t="s">
        <v>33</v>
      </c>
      <c r="H38" s="60">
        <v>130000</v>
      </c>
      <c r="I38" s="33">
        <f t="shared" si="0"/>
        <v>130000</v>
      </c>
      <c r="J38" s="62"/>
    </row>
    <row r="39" spans="1:23" s="23" customFormat="1" ht="15" customHeight="1">
      <c r="A39" s="127"/>
      <c r="B39" s="27" t="s">
        <v>104</v>
      </c>
      <c r="C39" s="28" t="s">
        <v>105</v>
      </c>
      <c r="D39" s="29">
        <v>1</v>
      </c>
      <c r="E39" s="30" t="s">
        <v>32</v>
      </c>
      <c r="F39" s="37">
        <v>1</v>
      </c>
      <c r="G39" s="37" t="s">
        <v>51</v>
      </c>
      <c r="H39" s="63">
        <v>10000</v>
      </c>
      <c r="I39" s="33">
        <f t="shared" si="0"/>
        <v>10000</v>
      </c>
      <c r="J39" s="61"/>
    </row>
    <row r="40" spans="1:23" s="23" customFormat="1" ht="15" customHeight="1">
      <c r="A40" s="127"/>
      <c r="B40" s="27" t="s">
        <v>106</v>
      </c>
      <c r="C40" s="51" t="s">
        <v>107</v>
      </c>
      <c r="D40" s="29">
        <v>12</v>
      </c>
      <c r="E40" s="30" t="s">
        <v>32</v>
      </c>
      <c r="F40" s="31">
        <v>6</v>
      </c>
      <c r="G40" s="31" t="s">
        <v>85</v>
      </c>
      <c r="H40" s="60">
        <v>0</v>
      </c>
      <c r="I40" s="33">
        <f t="shared" si="0"/>
        <v>0</v>
      </c>
      <c r="J40" s="61" t="s">
        <v>163</v>
      </c>
    </row>
    <row r="41" spans="1:23" s="23" customFormat="1" ht="15" customHeight="1">
      <c r="A41" s="127"/>
      <c r="B41" s="130" t="s">
        <v>108</v>
      </c>
      <c r="C41" s="28" t="s">
        <v>109</v>
      </c>
      <c r="D41" s="29">
        <v>1</v>
      </c>
      <c r="E41" s="30" t="s">
        <v>50</v>
      </c>
      <c r="F41" s="37">
        <v>1</v>
      </c>
      <c r="G41" s="37" t="s">
        <v>33</v>
      </c>
      <c r="H41" s="63">
        <v>0</v>
      </c>
      <c r="I41" s="33">
        <f t="shared" si="0"/>
        <v>0</v>
      </c>
      <c r="J41" s="61" t="s">
        <v>163</v>
      </c>
    </row>
    <row r="42" spans="1:23" s="23" customFormat="1" ht="15" customHeight="1">
      <c r="A42" s="127"/>
      <c r="B42" s="132"/>
      <c r="C42" s="28" t="s">
        <v>110</v>
      </c>
      <c r="D42" s="29">
        <v>12</v>
      </c>
      <c r="E42" s="30" t="s">
        <v>32</v>
      </c>
      <c r="F42" s="37">
        <v>1</v>
      </c>
      <c r="G42" s="37" t="s">
        <v>111</v>
      </c>
      <c r="H42" s="63">
        <v>0</v>
      </c>
      <c r="I42" s="33">
        <f t="shared" si="0"/>
        <v>0</v>
      </c>
      <c r="J42" s="61" t="s">
        <v>163</v>
      </c>
    </row>
    <row r="43" spans="1:23" s="23" customFormat="1" ht="15" customHeight="1">
      <c r="A43" s="127"/>
      <c r="B43" s="131"/>
      <c r="C43" s="28" t="s">
        <v>112</v>
      </c>
      <c r="D43" s="29">
        <v>12</v>
      </c>
      <c r="E43" s="30" t="s">
        <v>113</v>
      </c>
      <c r="F43" s="37">
        <v>1</v>
      </c>
      <c r="G43" s="37" t="s">
        <v>33</v>
      </c>
      <c r="H43" s="63">
        <v>0</v>
      </c>
      <c r="I43" s="33">
        <f t="shared" si="0"/>
        <v>0</v>
      </c>
      <c r="J43" s="61" t="s">
        <v>163</v>
      </c>
    </row>
    <row r="44" spans="1:23" s="24" customFormat="1" ht="15" customHeight="1">
      <c r="A44" s="128"/>
      <c r="B44" s="129" t="s">
        <v>114</v>
      </c>
      <c r="C44" s="129"/>
      <c r="D44" s="129"/>
      <c r="E44" s="129"/>
      <c r="F44" s="129"/>
      <c r="G44" s="129"/>
      <c r="H44" s="35"/>
      <c r="I44" s="35">
        <f>SUM(I17:I43)</f>
        <v>252870</v>
      </c>
      <c r="J44" s="64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spans="1:23" s="68" customFormat="1" ht="15" customHeight="1">
      <c r="A45" s="136" t="s">
        <v>115</v>
      </c>
      <c r="B45" s="137"/>
      <c r="C45" s="137"/>
      <c r="D45" s="137"/>
      <c r="E45" s="137"/>
      <c r="F45" s="137"/>
      <c r="G45" s="137"/>
      <c r="H45" s="65"/>
      <c r="I45" s="65"/>
      <c r="J45" s="66">
        <f>I44+I16+I9+I6</f>
        <v>523656</v>
      </c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3" s="72" customFormat="1" ht="15" customHeight="1">
      <c r="A46" s="136" t="s">
        <v>116</v>
      </c>
      <c r="B46" s="138"/>
      <c r="C46" s="138"/>
      <c r="D46" s="138"/>
      <c r="E46" s="138"/>
      <c r="F46" s="138"/>
      <c r="G46" s="138"/>
      <c r="H46" s="69"/>
      <c r="I46" s="69"/>
      <c r="J46" s="70">
        <f>J45*0.1</f>
        <v>52365.600000000006</v>
      </c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</row>
    <row r="47" spans="1:23" s="72" customFormat="1" ht="15.75" customHeight="1">
      <c r="A47" s="139" t="s">
        <v>117</v>
      </c>
      <c r="B47" s="140"/>
      <c r="C47" s="140"/>
      <c r="D47" s="140"/>
      <c r="E47" s="140"/>
      <c r="F47" s="140"/>
      <c r="G47" s="140"/>
      <c r="H47" s="73"/>
      <c r="I47" s="73"/>
      <c r="J47" s="70">
        <f>J45+J46</f>
        <v>576021.6</v>
      </c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</row>
    <row r="48" spans="1:23" s="72" customFormat="1" ht="15.75" customHeight="1">
      <c r="A48" s="139" t="s">
        <v>118</v>
      </c>
      <c r="B48" s="140"/>
      <c r="C48" s="140"/>
      <c r="D48" s="140"/>
      <c r="E48" s="140"/>
      <c r="F48" s="140"/>
      <c r="G48" s="140"/>
      <c r="H48" s="73"/>
      <c r="I48" s="73"/>
      <c r="J48" s="74">
        <f>J47*0.06</f>
        <v>34561.295999999995</v>
      </c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</row>
    <row r="49" spans="1:23" s="72" customFormat="1" ht="15.75" customHeight="1">
      <c r="A49" s="141" t="s">
        <v>119</v>
      </c>
      <c r="B49" s="142"/>
      <c r="C49" s="142"/>
      <c r="D49" s="142"/>
      <c r="E49" s="142"/>
      <c r="F49" s="142"/>
      <c r="G49" s="142"/>
      <c r="H49" s="75"/>
      <c r="I49" s="75"/>
      <c r="J49" s="76">
        <f>J47+J48</f>
        <v>610582.89599999995</v>
      </c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</row>
    <row r="50" spans="1:23" ht="16">
      <c r="A50" s="135" t="s">
        <v>120</v>
      </c>
      <c r="B50" s="135"/>
      <c r="C50" s="135"/>
      <c r="D50" s="135"/>
      <c r="E50" s="135"/>
      <c r="F50" s="135"/>
      <c r="G50" s="135"/>
      <c r="H50" s="135"/>
      <c r="I50" s="135"/>
      <c r="J50" s="135"/>
    </row>
    <row r="51" spans="1:23" ht="16">
      <c r="A51" s="135" t="s">
        <v>121</v>
      </c>
      <c r="B51" s="135"/>
      <c r="C51" s="135"/>
      <c r="D51" s="135"/>
      <c r="E51" s="135"/>
      <c r="F51" s="135"/>
      <c r="G51" s="135"/>
      <c r="H51" s="135"/>
      <c r="I51" s="135"/>
      <c r="J51" s="135"/>
    </row>
    <row r="52" spans="1:23" ht="16">
      <c r="A52" s="135" t="s">
        <v>122</v>
      </c>
      <c r="B52" s="135"/>
      <c r="C52" s="135"/>
      <c r="D52" s="135"/>
      <c r="E52" s="135"/>
      <c r="F52" s="135"/>
      <c r="G52" s="135"/>
      <c r="H52" s="135"/>
      <c r="I52" s="135"/>
      <c r="J52" s="135"/>
    </row>
  </sheetData>
  <mergeCells count="27">
    <mergeCell ref="A51:J51"/>
    <mergeCell ref="A52:J52"/>
    <mergeCell ref="A45:G45"/>
    <mergeCell ref="A46:G46"/>
    <mergeCell ref="A47:G47"/>
    <mergeCell ref="A48:G48"/>
    <mergeCell ref="A49:G49"/>
    <mergeCell ref="A50:J50"/>
    <mergeCell ref="A17:A44"/>
    <mergeCell ref="B18:B24"/>
    <mergeCell ref="B25:B28"/>
    <mergeCell ref="B29:B33"/>
    <mergeCell ref="B41:B43"/>
    <mergeCell ref="B44:G44"/>
    <mergeCell ref="A7:A9"/>
    <mergeCell ref="B9:G9"/>
    <mergeCell ref="A10:A16"/>
    <mergeCell ref="B10:B11"/>
    <mergeCell ref="B12:B13"/>
    <mergeCell ref="B14:B15"/>
    <mergeCell ref="B16:G16"/>
    <mergeCell ref="A1:J1"/>
    <mergeCell ref="A2:B3"/>
    <mergeCell ref="C2:C3"/>
    <mergeCell ref="D2:G2"/>
    <mergeCell ref="A4:A6"/>
    <mergeCell ref="B6:G6"/>
  </mergeCells>
  <phoneticPr fontId="12" type="noConversion"/>
  <pageMargins left="0.75" right="0.75" top="1" bottom="1" header="0.5" footer="0.5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77"/>
  <sheetViews>
    <sheetView view="pageBreakPreview" zoomScale="75" zoomScaleNormal="100" workbookViewId="0">
      <selection activeCell="H11" sqref="H11:H13"/>
    </sheetView>
  </sheetViews>
  <sheetFormatPr baseColWidth="10" defaultColWidth="9" defaultRowHeight="13"/>
  <cols>
    <col min="1" max="1" width="8.6640625" style="78" customWidth="1"/>
    <col min="2" max="2" width="21.6640625" style="78" customWidth="1"/>
    <col min="3" max="3" width="63.6640625" style="78" customWidth="1"/>
    <col min="4" max="7" width="5.33203125" style="78" customWidth="1"/>
    <col min="8" max="9" width="12.83203125" style="78" customWidth="1"/>
    <col min="10" max="10" width="23.1640625" style="78" customWidth="1"/>
    <col min="11" max="11" width="10" style="77" bestFit="1" customWidth="1"/>
    <col min="12" max="23" width="9" style="77"/>
    <col min="24" max="16384" width="9" style="78"/>
  </cols>
  <sheetData>
    <row r="1" spans="1:23" s="19" customFormat="1" ht="22.5" customHeight="1">
      <c r="A1" s="119" t="s">
        <v>20</v>
      </c>
      <c r="B1" s="120"/>
      <c r="C1" s="120"/>
      <c r="D1" s="120"/>
      <c r="E1" s="120"/>
      <c r="F1" s="120"/>
      <c r="G1" s="120"/>
      <c r="H1" s="120"/>
      <c r="I1" s="120"/>
      <c r="J1" s="121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s="24" customFormat="1" ht="15" customHeight="1">
      <c r="A2" s="122" t="s">
        <v>21</v>
      </c>
      <c r="B2" s="122"/>
      <c r="C2" s="123" t="s">
        <v>22</v>
      </c>
      <c r="D2" s="125" t="s">
        <v>23</v>
      </c>
      <c r="E2" s="125"/>
      <c r="F2" s="125"/>
      <c r="G2" s="125"/>
      <c r="H2" s="21" t="s">
        <v>24</v>
      </c>
      <c r="I2" s="21" t="s">
        <v>25</v>
      </c>
      <c r="J2" s="22" t="s">
        <v>26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s="24" customFormat="1" ht="15" customHeight="1">
      <c r="A3" s="122"/>
      <c r="B3" s="122"/>
      <c r="C3" s="124"/>
      <c r="D3" s="20" t="s">
        <v>27</v>
      </c>
      <c r="E3" s="20" t="s">
        <v>28</v>
      </c>
      <c r="F3" s="20" t="s">
        <v>27</v>
      </c>
      <c r="G3" s="20" t="s">
        <v>28</v>
      </c>
      <c r="H3" s="25" t="s">
        <v>29</v>
      </c>
      <c r="I3" s="25" t="s">
        <v>29</v>
      </c>
      <c r="J3" s="26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s="23" customFormat="1" ht="34">
      <c r="A4" s="126" t="s">
        <v>30</v>
      </c>
      <c r="B4" s="145" t="s">
        <v>123</v>
      </c>
      <c r="C4" s="28" t="s">
        <v>171</v>
      </c>
      <c r="D4" s="29">
        <v>5</v>
      </c>
      <c r="E4" s="30" t="s">
        <v>32</v>
      </c>
      <c r="F4" s="31">
        <v>1</v>
      </c>
      <c r="G4" s="31" t="s">
        <v>33</v>
      </c>
      <c r="H4" s="33">
        <v>5033</v>
      </c>
      <c r="I4" s="33">
        <f>D4*F4*H4</f>
        <v>25165</v>
      </c>
      <c r="J4" s="34"/>
    </row>
    <row r="5" spans="1:23" s="23" customFormat="1" ht="51">
      <c r="A5" s="127"/>
      <c r="B5" s="146"/>
      <c r="C5" s="28" t="s">
        <v>172</v>
      </c>
      <c r="D5" s="95">
        <v>1</v>
      </c>
      <c r="E5" s="96" t="s">
        <v>32</v>
      </c>
      <c r="F5" s="97">
        <v>1</v>
      </c>
      <c r="G5" s="97" t="s">
        <v>33</v>
      </c>
      <c r="H5" s="32">
        <v>5033</v>
      </c>
      <c r="I5" s="32">
        <f t="shared" ref="I5" si="0">D5*F5*H5</f>
        <v>5033</v>
      </c>
      <c r="J5" s="34"/>
    </row>
    <row r="6" spans="1:23" s="23" customFormat="1" ht="51">
      <c r="A6" s="127"/>
      <c r="B6" s="147"/>
      <c r="C6" s="28" t="s">
        <v>173</v>
      </c>
      <c r="D6" s="95">
        <v>5</v>
      </c>
      <c r="E6" s="96" t="s">
        <v>32</v>
      </c>
      <c r="F6" s="97">
        <v>1</v>
      </c>
      <c r="G6" s="97" t="s">
        <v>33</v>
      </c>
      <c r="H6" s="32">
        <v>4820</v>
      </c>
      <c r="I6" s="32">
        <f t="shared" ref="I6:I13" si="1">D6*F6*H6</f>
        <v>24100</v>
      </c>
      <c r="J6" s="34"/>
    </row>
    <row r="7" spans="1:23" s="23" customFormat="1" ht="34">
      <c r="A7" s="127"/>
      <c r="B7" s="145" t="s">
        <v>34</v>
      </c>
      <c r="C7" s="28" t="s">
        <v>174</v>
      </c>
      <c r="D7" s="95">
        <v>8</v>
      </c>
      <c r="E7" s="96" t="s">
        <v>32</v>
      </c>
      <c r="F7" s="97">
        <v>1</v>
      </c>
      <c r="G7" s="97" t="s">
        <v>33</v>
      </c>
      <c r="H7" s="32">
        <v>4543</v>
      </c>
      <c r="I7" s="32">
        <f t="shared" si="1"/>
        <v>36344</v>
      </c>
      <c r="J7" s="34"/>
    </row>
    <row r="8" spans="1:23" s="23" customFormat="1" ht="51">
      <c r="A8" s="127"/>
      <c r="B8" s="146"/>
      <c r="C8" s="28" t="s">
        <v>175</v>
      </c>
      <c r="D8" s="95">
        <v>8</v>
      </c>
      <c r="E8" s="96" t="s">
        <v>32</v>
      </c>
      <c r="F8" s="97">
        <v>1</v>
      </c>
      <c r="G8" s="97" t="s">
        <v>33</v>
      </c>
      <c r="H8" s="32">
        <v>4430</v>
      </c>
      <c r="I8" s="32">
        <f t="shared" si="1"/>
        <v>35440</v>
      </c>
      <c r="J8" s="34"/>
    </row>
    <row r="9" spans="1:23" s="23" customFormat="1" ht="51">
      <c r="A9" s="127"/>
      <c r="B9" s="146"/>
      <c r="C9" s="28" t="s">
        <v>176</v>
      </c>
      <c r="D9" s="95">
        <v>1</v>
      </c>
      <c r="E9" s="96" t="s">
        <v>32</v>
      </c>
      <c r="F9" s="97">
        <v>1</v>
      </c>
      <c r="G9" s="97" t="s">
        <v>33</v>
      </c>
      <c r="H9" s="32">
        <v>4630</v>
      </c>
      <c r="I9" s="32">
        <f t="shared" si="1"/>
        <v>4630</v>
      </c>
      <c r="J9" s="34"/>
    </row>
    <row r="10" spans="1:23" s="23" customFormat="1" ht="68">
      <c r="A10" s="127"/>
      <c r="B10" s="147"/>
      <c r="C10" s="28" t="s">
        <v>177</v>
      </c>
      <c r="D10" s="95">
        <v>2</v>
      </c>
      <c r="E10" s="96" t="s">
        <v>32</v>
      </c>
      <c r="F10" s="97">
        <v>1</v>
      </c>
      <c r="G10" s="97" t="s">
        <v>33</v>
      </c>
      <c r="H10" s="32">
        <v>4830</v>
      </c>
      <c r="I10" s="32">
        <f t="shared" si="1"/>
        <v>9660</v>
      </c>
      <c r="J10" s="34"/>
    </row>
    <row r="11" spans="1:23" s="23" customFormat="1" ht="34">
      <c r="A11" s="127"/>
      <c r="B11" s="130" t="s">
        <v>35</v>
      </c>
      <c r="C11" s="28" t="s">
        <v>178</v>
      </c>
      <c r="D11" s="29">
        <v>13</v>
      </c>
      <c r="E11" s="30" t="s">
        <v>32</v>
      </c>
      <c r="F11" s="31">
        <v>1</v>
      </c>
      <c r="G11" s="31" t="s">
        <v>33</v>
      </c>
      <c r="H11" s="33">
        <v>1235</v>
      </c>
      <c r="I11" s="33">
        <f t="shared" si="1"/>
        <v>16055</v>
      </c>
      <c r="J11" s="34"/>
    </row>
    <row r="12" spans="1:23" s="23" customFormat="1" ht="51">
      <c r="A12" s="127"/>
      <c r="B12" s="132"/>
      <c r="C12" s="28" t="s">
        <v>179</v>
      </c>
      <c r="D12" s="29">
        <v>1</v>
      </c>
      <c r="E12" s="30" t="s">
        <v>32</v>
      </c>
      <c r="F12" s="31">
        <v>1</v>
      </c>
      <c r="G12" s="31" t="s">
        <v>33</v>
      </c>
      <c r="H12" s="33">
        <v>1235</v>
      </c>
      <c r="I12" s="33">
        <f t="shared" si="1"/>
        <v>1235</v>
      </c>
      <c r="J12" s="34"/>
    </row>
    <row r="13" spans="1:23" s="23" customFormat="1" ht="51">
      <c r="A13" s="127"/>
      <c r="B13" s="131"/>
      <c r="C13" s="28" t="s">
        <v>180</v>
      </c>
      <c r="D13" s="29">
        <v>1</v>
      </c>
      <c r="E13" s="30" t="s">
        <v>32</v>
      </c>
      <c r="F13" s="31">
        <v>1</v>
      </c>
      <c r="G13" s="31" t="s">
        <v>33</v>
      </c>
      <c r="H13" s="33">
        <v>1235</v>
      </c>
      <c r="I13" s="33">
        <f t="shared" si="1"/>
        <v>1235</v>
      </c>
      <c r="J13" s="34"/>
    </row>
    <row r="14" spans="1:23" s="24" customFormat="1" ht="15" customHeight="1">
      <c r="A14" s="128"/>
      <c r="B14" s="129" t="s">
        <v>36</v>
      </c>
      <c r="C14" s="129"/>
      <c r="D14" s="129"/>
      <c r="E14" s="129"/>
      <c r="F14" s="129"/>
      <c r="G14" s="129"/>
      <c r="H14" s="35"/>
      <c r="I14" s="35">
        <f>SUM(I4:I13)</f>
        <v>158897</v>
      </c>
      <c r="J14" s="36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 s="23" customFormat="1" ht="17">
      <c r="A15" s="127" t="s">
        <v>37</v>
      </c>
      <c r="B15" s="143" t="s">
        <v>38</v>
      </c>
      <c r="C15" s="28" t="s">
        <v>124</v>
      </c>
      <c r="D15" s="29">
        <v>8</v>
      </c>
      <c r="E15" s="30" t="s">
        <v>40</v>
      </c>
      <c r="F15" s="37">
        <v>3</v>
      </c>
      <c r="G15" s="31" t="s">
        <v>41</v>
      </c>
      <c r="H15" s="32">
        <v>1200</v>
      </c>
      <c r="I15" s="33">
        <f>D15*F15*H15</f>
        <v>28800</v>
      </c>
      <c r="J15" s="34" t="s">
        <v>42</v>
      </c>
    </row>
    <row r="16" spans="1:23" s="23" customFormat="1" ht="17">
      <c r="A16" s="127"/>
      <c r="B16" s="148"/>
      <c r="C16" s="28" t="s">
        <v>124</v>
      </c>
      <c r="D16" s="29">
        <v>1</v>
      </c>
      <c r="E16" s="30" t="s">
        <v>40</v>
      </c>
      <c r="F16" s="37">
        <v>3</v>
      </c>
      <c r="G16" s="31" t="s">
        <v>41</v>
      </c>
      <c r="H16" s="32">
        <v>1200</v>
      </c>
      <c r="I16" s="33">
        <f>D16*F16*H16</f>
        <v>3600</v>
      </c>
      <c r="J16" s="34" t="s">
        <v>42</v>
      </c>
    </row>
    <row r="17" spans="1:23" s="23" customFormat="1" ht="17">
      <c r="A17" s="127"/>
      <c r="B17" s="144"/>
      <c r="C17" s="28" t="s">
        <v>125</v>
      </c>
      <c r="D17" s="29">
        <v>5</v>
      </c>
      <c r="E17" s="30" t="s">
        <v>40</v>
      </c>
      <c r="F17" s="31">
        <v>3</v>
      </c>
      <c r="G17" s="31" t="s">
        <v>41</v>
      </c>
      <c r="H17" s="32">
        <v>1200</v>
      </c>
      <c r="I17" s="33">
        <f>D17*F17*H17</f>
        <v>18000</v>
      </c>
      <c r="J17" s="34" t="s">
        <v>42</v>
      </c>
    </row>
    <row r="18" spans="1:23" s="23" customFormat="1" ht="17">
      <c r="A18" s="127"/>
      <c r="B18" s="143" t="s">
        <v>43</v>
      </c>
      <c r="C18" s="28" t="s">
        <v>44</v>
      </c>
      <c r="D18" s="29">
        <v>13</v>
      </c>
      <c r="E18" s="30" t="s">
        <v>40</v>
      </c>
      <c r="F18" s="31">
        <v>2</v>
      </c>
      <c r="G18" s="31" t="s">
        <v>41</v>
      </c>
      <c r="H18" s="32">
        <v>1200</v>
      </c>
      <c r="I18" s="33">
        <f>D18*F18*H18</f>
        <v>31200</v>
      </c>
      <c r="J18" s="34" t="s">
        <v>42</v>
      </c>
    </row>
    <row r="19" spans="1:23" s="23" customFormat="1" ht="34">
      <c r="A19" s="127"/>
      <c r="B19" s="144"/>
      <c r="C19" s="28" t="s">
        <v>181</v>
      </c>
      <c r="D19" s="29">
        <v>1</v>
      </c>
      <c r="E19" s="30" t="s">
        <v>40</v>
      </c>
      <c r="F19" s="31">
        <v>2</v>
      </c>
      <c r="G19" s="31" t="s">
        <v>41</v>
      </c>
      <c r="H19" s="32">
        <v>1200</v>
      </c>
      <c r="I19" s="33">
        <f>D19*F19*H19</f>
        <v>2400</v>
      </c>
      <c r="J19" s="34" t="s">
        <v>42</v>
      </c>
    </row>
    <row r="20" spans="1:23" s="24" customFormat="1" ht="15" customHeight="1">
      <c r="A20" s="128"/>
      <c r="B20" s="129" t="s">
        <v>45</v>
      </c>
      <c r="C20" s="129"/>
      <c r="D20" s="129"/>
      <c r="E20" s="129"/>
      <c r="F20" s="129"/>
      <c r="G20" s="129"/>
      <c r="H20" s="35"/>
      <c r="I20" s="35">
        <f>SUM(I15:I19)</f>
        <v>84000</v>
      </c>
      <c r="J20" s="36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s="23" customFormat="1" ht="15" customHeight="1">
      <c r="A21" s="127" t="s">
        <v>46</v>
      </c>
      <c r="B21" s="40" t="s">
        <v>47</v>
      </c>
      <c r="C21" s="38" t="s">
        <v>182</v>
      </c>
      <c r="D21" s="29">
        <v>15</v>
      </c>
      <c r="E21" s="30" t="s">
        <v>32</v>
      </c>
      <c r="F21" s="37">
        <v>2</v>
      </c>
      <c r="G21" s="37" t="s">
        <v>33</v>
      </c>
      <c r="H21" s="39">
        <v>570</v>
      </c>
      <c r="I21" s="39">
        <f>D21*F21*H21</f>
        <v>17100</v>
      </c>
      <c r="J21" s="34"/>
    </row>
    <row r="22" spans="1:23" s="23" customFormat="1" ht="15" customHeight="1">
      <c r="A22" s="127"/>
      <c r="B22" s="40" t="s">
        <v>48</v>
      </c>
      <c r="C22" s="38" t="s">
        <v>169</v>
      </c>
      <c r="D22" s="29">
        <v>15</v>
      </c>
      <c r="E22" s="30" t="s">
        <v>32</v>
      </c>
      <c r="F22" s="37">
        <v>3</v>
      </c>
      <c r="G22" s="37" t="s">
        <v>33</v>
      </c>
      <c r="H22" s="39">
        <v>570</v>
      </c>
      <c r="I22" s="39">
        <f>D22*F22*H22</f>
        <v>25650</v>
      </c>
      <c r="J22" s="34"/>
    </row>
    <row r="23" spans="1:23" s="23" customFormat="1" ht="15" customHeight="1">
      <c r="A23" s="127"/>
      <c r="B23" s="40" t="s">
        <v>49</v>
      </c>
      <c r="C23" s="38" t="s">
        <v>170</v>
      </c>
      <c r="D23" s="29">
        <v>15</v>
      </c>
      <c r="E23" s="30" t="s">
        <v>32</v>
      </c>
      <c r="F23" s="37">
        <v>5</v>
      </c>
      <c r="G23" s="37" t="s">
        <v>33</v>
      </c>
      <c r="H23" s="39">
        <v>570</v>
      </c>
      <c r="I23" s="39">
        <f>D23*F23*H23</f>
        <v>42750</v>
      </c>
      <c r="J23" s="34"/>
    </row>
    <row r="24" spans="1:23" s="23" customFormat="1" ht="15" customHeight="1">
      <c r="A24" s="127"/>
      <c r="B24" s="40" t="s">
        <v>49</v>
      </c>
      <c r="C24" s="38" t="s">
        <v>183</v>
      </c>
      <c r="D24" s="29">
        <v>10</v>
      </c>
      <c r="E24" s="30" t="s">
        <v>32</v>
      </c>
      <c r="F24" s="37">
        <v>1</v>
      </c>
      <c r="G24" s="37" t="s">
        <v>33</v>
      </c>
      <c r="H24" s="39">
        <v>570</v>
      </c>
      <c r="I24" s="39">
        <f>D24*F24*H24</f>
        <v>5700</v>
      </c>
      <c r="J24" s="34"/>
      <c r="K24" s="93"/>
    </row>
    <row r="25" spans="1:23" s="24" customFormat="1" ht="15" customHeight="1">
      <c r="A25" s="128"/>
      <c r="B25" s="129" t="s">
        <v>53</v>
      </c>
      <c r="C25" s="129"/>
      <c r="D25" s="129"/>
      <c r="E25" s="129"/>
      <c r="F25" s="129"/>
      <c r="G25" s="129"/>
      <c r="H25" s="35"/>
      <c r="I25" s="35">
        <f>SUM(I21:I24)</f>
        <v>91200</v>
      </c>
      <c r="J25" s="36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spans="1:23" s="23" customFormat="1" ht="15" customHeight="1">
      <c r="A26" s="126" t="s">
        <v>54</v>
      </c>
      <c r="B26" s="130" t="s">
        <v>126</v>
      </c>
      <c r="C26" s="41" t="s">
        <v>184</v>
      </c>
      <c r="D26" s="29">
        <v>1</v>
      </c>
      <c r="E26" s="30" t="s">
        <v>82</v>
      </c>
      <c r="F26" s="31">
        <v>4</v>
      </c>
      <c r="G26" s="31" t="s">
        <v>77</v>
      </c>
      <c r="H26" s="33">
        <v>600</v>
      </c>
      <c r="I26" s="33">
        <f>D26*F26*H26</f>
        <v>2400</v>
      </c>
      <c r="J26" s="28"/>
    </row>
    <row r="27" spans="1:23" s="23" customFormat="1" ht="15" customHeight="1">
      <c r="A27" s="127"/>
      <c r="B27" s="132"/>
      <c r="C27" s="41" t="s">
        <v>185</v>
      </c>
      <c r="D27" s="29">
        <v>1</v>
      </c>
      <c r="E27" s="30" t="s">
        <v>82</v>
      </c>
      <c r="F27" s="31">
        <v>1</v>
      </c>
      <c r="G27" s="31" t="s">
        <v>80</v>
      </c>
      <c r="H27" s="33">
        <v>6000</v>
      </c>
      <c r="I27" s="33">
        <f t="shared" ref="I27:I34" si="2">D27*F27*H27</f>
        <v>6000</v>
      </c>
      <c r="J27" s="28"/>
    </row>
    <row r="28" spans="1:23" s="23" customFormat="1" ht="15" customHeight="1">
      <c r="A28" s="127"/>
      <c r="B28" s="131"/>
      <c r="C28" s="41" t="s">
        <v>186</v>
      </c>
      <c r="D28" s="29">
        <v>1</v>
      </c>
      <c r="E28" s="30" t="s">
        <v>57</v>
      </c>
      <c r="F28" s="31">
        <v>1</v>
      </c>
      <c r="G28" s="31" t="s">
        <v>33</v>
      </c>
      <c r="H28" s="33">
        <v>2000</v>
      </c>
      <c r="I28" s="33">
        <f t="shared" si="2"/>
        <v>2000</v>
      </c>
      <c r="J28" s="28" t="s">
        <v>52</v>
      </c>
    </row>
    <row r="29" spans="1:23" s="23" customFormat="1" ht="15" customHeight="1">
      <c r="A29" s="127"/>
      <c r="B29" s="130" t="s">
        <v>127</v>
      </c>
      <c r="C29" s="41" t="s">
        <v>187</v>
      </c>
      <c r="D29" s="29">
        <v>2</v>
      </c>
      <c r="E29" s="30" t="s">
        <v>98</v>
      </c>
      <c r="F29" s="31">
        <v>2</v>
      </c>
      <c r="G29" s="31" t="s">
        <v>80</v>
      </c>
      <c r="H29" s="33">
        <v>2800</v>
      </c>
      <c r="I29" s="33">
        <f t="shared" si="2"/>
        <v>11200</v>
      </c>
      <c r="J29" s="28" t="s">
        <v>38</v>
      </c>
    </row>
    <row r="30" spans="1:23" s="23" customFormat="1" ht="15" customHeight="1">
      <c r="A30" s="127"/>
      <c r="B30" s="132"/>
      <c r="C30" s="41" t="s">
        <v>129</v>
      </c>
      <c r="D30" s="29">
        <v>2</v>
      </c>
      <c r="E30" s="30" t="s">
        <v>82</v>
      </c>
      <c r="F30" s="31">
        <v>2</v>
      </c>
      <c r="G30" s="31" t="s">
        <v>80</v>
      </c>
      <c r="H30" s="33">
        <v>1800</v>
      </c>
      <c r="I30" s="33">
        <f t="shared" si="2"/>
        <v>7200</v>
      </c>
      <c r="J30" s="28"/>
    </row>
    <row r="31" spans="1:23" s="23" customFormat="1" ht="15" customHeight="1">
      <c r="A31" s="127"/>
      <c r="B31" s="132"/>
      <c r="C31" s="41" t="s">
        <v>130</v>
      </c>
      <c r="D31" s="29">
        <v>1</v>
      </c>
      <c r="E31" s="30" t="s">
        <v>98</v>
      </c>
      <c r="F31" s="31">
        <v>2</v>
      </c>
      <c r="G31" s="31" t="s">
        <v>80</v>
      </c>
      <c r="H31" s="33">
        <v>2200</v>
      </c>
      <c r="I31" s="33">
        <f t="shared" si="2"/>
        <v>4400</v>
      </c>
      <c r="J31" s="28" t="s">
        <v>131</v>
      </c>
    </row>
    <row r="32" spans="1:23" s="23" customFormat="1" ht="15" customHeight="1">
      <c r="A32" s="127"/>
      <c r="B32" s="132"/>
      <c r="C32" s="41" t="s">
        <v>132</v>
      </c>
      <c r="D32" s="29">
        <v>3</v>
      </c>
      <c r="E32" s="30" t="s">
        <v>82</v>
      </c>
      <c r="F32" s="80">
        <v>2</v>
      </c>
      <c r="G32" s="80" t="s">
        <v>80</v>
      </c>
      <c r="H32" s="33">
        <v>5000</v>
      </c>
      <c r="I32" s="33">
        <f t="shared" si="2"/>
        <v>30000</v>
      </c>
      <c r="J32" s="28" t="s">
        <v>133</v>
      </c>
    </row>
    <row r="33" spans="1:10" s="23" customFormat="1" ht="15" customHeight="1">
      <c r="A33" s="127"/>
      <c r="B33" s="132"/>
      <c r="C33" s="41" t="s">
        <v>134</v>
      </c>
      <c r="D33" s="29">
        <v>1</v>
      </c>
      <c r="E33" s="30" t="s">
        <v>135</v>
      </c>
      <c r="F33" s="31">
        <v>1</v>
      </c>
      <c r="G33" s="31" t="s">
        <v>33</v>
      </c>
      <c r="H33" s="33">
        <v>0</v>
      </c>
      <c r="I33" s="33">
        <f t="shared" si="2"/>
        <v>0</v>
      </c>
      <c r="J33" s="28"/>
    </row>
    <row r="34" spans="1:10" s="23" customFormat="1" ht="15" customHeight="1">
      <c r="A34" s="127"/>
      <c r="B34" s="132"/>
      <c r="C34" s="41" t="s">
        <v>136</v>
      </c>
      <c r="D34" s="29">
        <v>1</v>
      </c>
      <c r="E34" s="30" t="s">
        <v>57</v>
      </c>
      <c r="F34" s="31">
        <v>2</v>
      </c>
      <c r="G34" s="31" t="s">
        <v>80</v>
      </c>
      <c r="H34" s="33">
        <v>1000</v>
      </c>
      <c r="I34" s="33">
        <f t="shared" si="2"/>
        <v>2000</v>
      </c>
      <c r="J34" s="28"/>
    </row>
    <row r="35" spans="1:10" s="23" customFormat="1" ht="15" customHeight="1">
      <c r="A35" s="127"/>
      <c r="B35" s="130" t="s">
        <v>137</v>
      </c>
      <c r="C35" s="41" t="s">
        <v>128</v>
      </c>
      <c r="D35" s="29">
        <v>4</v>
      </c>
      <c r="E35" s="30" t="s">
        <v>98</v>
      </c>
      <c r="F35" s="31">
        <v>2</v>
      </c>
      <c r="G35" s="31" t="s">
        <v>80</v>
      </c>
      <c r="H35" s="33">
        <v>2800</v>
      </c>
      <c r="I35" s="33">
        <f>H35*D35*F35</f>
        <v>22400</v>
      </c>
      <c r="J35" s="28" t="s">
        <v>43</v>
      </c>
    </row>
    <row r="36" spans="1:10" s="23" customFormat="1" ht="15" customHeight="1">
      <c r="A36" s="127"/>
      <c r="B36" s="132"/>
      <c r="C36" s="41" t="s">
        <v>138</v>
      </c>
      <c r="D36" s="29">
        <v>4</v>
      </c>
      <c r="E36" s="30" t="s">
        <v>82</v>
      </c>
      <c r="F36" s="31">
        <v>2</v>
      </c>
      <c r="G36" s="31" t="s">
        <v>80</v>
      </c>
      <c r="H36" s="33">
        <v>1800</v>
      </c>
      <c r="I36" s="33">
        <f t="shared" ref="I36:I41" si="3">H36*D36*F36</f>
        <v>14400</v>
      </c>
      <c r="J36" s="28"/>
    </row>
    <row r="37" spans="1:10" s="23" customFormat="1" ht="15" customHeight="1">
      <c r="A37" s="127"/>
      <c r="B37" s="132"/>
      <c r="C37" s="41" t="s">
        <v>130</v>
      </c>
      <c r="D37" s="29">
        <v>1</v>
      </c>
      <c r="E37" s="30" t="s">
        <v>98</v>
      </c>
      <c r="F37" s="31">
        <v>2</v>
      </c>
      <c r="G37" s="31" t="s">
        <v>80</v>
      </c>
      <c r="H37" s="33">
        <v>2200</v>
      </c>
      <c r="I37" s="33">
        <f t="shared" si="3"/>
        <v>4400</v>
      </c>
      <c r="J37" s="28" t="s">
        <v>131</v>
      </c>
    </row>
    <row r="38" spans="1:10" s="23" customFormat="1" ht="15" customHeight="1">
      <c r="A38" s="127"/>
      <c r="B38" s="132"/>
      <c r="C38" s="41" t="s">
        <v>132</v>
      </c>
      <c r="D38" s="29">
        <v>3</v>
      </c>
      <c r="E38" s="30" t="s">
        <v>82</v>
      </c>
      <c r="F38" s="31">
        <v>2</v>
      </c>
      <c r="G38" s="31" t="s">
        <v>80</v>
      </c>
      <c r="H38" s="33">
        <v>5000</v>
      </c>
      <c r="I38" s="33">
        <f t="shared" si="3"/>
        <v>30000</v>
      </c>
      <c r="J38" s="28"/>
    </row>
    <row r="39" spans="1:10" s="23" customFormat="1" ht="15" customHeight="1">
      <c r="A39" s="127"/>
      <c r="B39" s="132"/>
      <c r="C39" s="41" t="s">
        <v>134</v>
      </c>
      <c r="D39" s="29">
        <v>1</v>
      </c>
      <c r="E39" s="30" t="s">
        <v>135</v>
      </c>
      <c r="F39" s="31">
        <v>2</v>
      </c>
      <c r="G39" s="31" t="s">
        <v>80</v>
      </c>
      <c r="H39" s="33">
        <v>0</v>
      </c>
      <c r="I39" s="33">
        <f t="shared" si="3"/>
        <v>0</v>
      </c>
      <c r="J39" s="28"/>
    </row>
    <row r="40" spans="1:10" s="23" customFormat="1" ht="15" customHeight="1">
      <c r="A40" s="127"/>
      <c r="B40" s="132"/>
      <c r="C40" s="41" t="s">
        <v>139</v>
      </c>
      <c r="D40" s="29">
        <v>1</v>
      </c>
      <c r="E40" s="30" t="s">
        <v>57</v>
      </c>
      <c r="F40" s="31">
        <v>2</v>
      </c>
      <c r="G40" s="31" t="s">
        <v>80</v>
      </c>
      <c r="H40" s="33">
        <v>1000</v>
      </c>
      <c r="I40" s="33">
        <f t="shared" si="3"/>
        <v>2000</v>
      </c>
      <c r="J40" s="28"/>
    </row>
    <row r="41" spans="1:10" s="23" customFormat="1" ht="15" customHeight="1">
      <c r="A41" s="127"/>
      <c r="B41" s="132"/>
      <c r="C41" s="41" t="s">
        <v>140</v>
      </c>
      <c r="D41" s="29">
        <v>13</v>
      </c>
      <c r="E41" s="30" t="s">
        <v>82</v>
      </c>
      <c r="F41" s="37">
        <v>1</v>
      </c>
      <c r="G41" s="37" t="s">
        <v>58</v>
      </c>
      <c r="H41" s="39">
        <v>200</v>
      </c>
      <c r="I41" s="33">
        <f t="shared" si="3"/>
        <v>2600</v>
      </c>
      <c r="J41" s="28"/>
    </row>
    <row r="42" spans="1:10" s="23" customFormat="1" ht="17">
      <c r="A42" s="127"/>
      <c r="B42" s="133" t="s">
        <v>71</v>
      </c>
      <c r="C42" s="28" t="s">
        <v>141</v>
      </c>
      <c r="D42" s="42">
        <v>1</v>
      </c>
      <c r="E42" s="43" t="s">
        <v>73</v>
      </c>
      <c r="F42" s="42">
        <v>4</v>
      </c>
      <c r="G42" s="42" t="s">
        <v>142</v>
      </c>
      <c r="H42" s="44">
        <v>5600</v>
      </c>
      <c r="I42" s="44">
        <f>D42*F42*H42</f>
        <v>22400</v>
      </c>
      <c r="J42" s="28"/>
    </row>
    <row r="43" spans="1:10" s="23" customFormat="1" ht="17">
      <c r="A43" s="127"/>
      <c r="B43" s="134"/>
      <c r="C43" s="28" t="s">
        <v>143</v>
      </c>
      <c r="D43" s="42">
        <v>1</v>
      </c>
      <c r="E43" s="43" t="s">
        <v>73</v>
      </c>
      <c r="F43" s="42">
        <v>3</v>
      </c>
      <c r="G43" s="42" t="s">
        <v>142</v>
      </c>
      <c r="H43" s="44">
        <v>5600</v>
      </c>
      <c r="I43" s="44">
        <f t="shared" ref="I43:I67" si="4">D43*F43*H43</f>
        <v>16800</v>
      </c>
      <c r="J43" s="28"/>
    </row>
    <row r="44" spans="1:10" s="23" customFormat="1" ht="17">
      <c r="A44" s="127"/>
      <c r="B44" s="134"/>
      <c r="C44" s="28" t="s">
        <v>144</v>
      </c>
      <c r="D44" s="42">
        <v>1</v>
      </c>
      <c r="E44" s="43" t="s">
        <v>79</v>
      </c>
      <c r="F44" s="42">
        <v>1</v>
      </c>
      <c r="G44" s="42" t="s">
        <v>58</v>
      </c>
      <c r="H44" s="81">
        <v>4800</v>
      </c>
      <c r="I44" s="44">
        <f t="shared" si="4"/>
        <v>4800</v>
      </c>
      <c r="J44" s="61"/>
    </row>
    <row r="45" spans="1:10" s="23" customFormat="1" ht="15" customHeight="1">
      <c r="A45" s="127"/>
      <c r="B45" s="134"/>
      <c r="C45" s="28" t="s">
        <v>78</v>
      </c>
      <c r="D45" s="42">
        <v>2</v>
      </c>
      <c r="E45" s="43" t="s">
        <v>79</v>
      </c>
      <c r="F45" s="42">
        <v>7</v>
      </c>
      <c r="G45" s="42" t="s">
        <v>80</v>
      </c>
      <c r="H45" s="44">
        <v>1800</v>
      </c>
      <c r="I45" s="44">
        <f>D45*F45*H45</f>
        <v>25200</v>
      </c>
      <c r="J45" s="47"/>
    </row>
    <row r="46" spans="1:10" s="23" customFormat="1" ht="15" customHeight="1">
      <c r="A46" s="127"/>
      <c r="B46" s="149"/>
      <c r="C46" s="28" t="s">
        <v>81</v>
      </c>
      <c r="D46" s="42">
        <v>2</v>
      </c>
      <c r="E46" s="43" t="s">
        <v>82</v>
      </c>
      <c r="F46" s="42">
        <v>7</v>
      </c>
      <c r="G46" s="42" t="s">
        <v>80</v>
      </c>
      <c r="H46" s="44">
        <v>300</v>
      </c>
      <c r="I46" s="44">
        <f t="shared" si="4"/>
        <v>4200</v>
      </c>
      <c r="J46" s="48"/>
    </row>
    <row r="47" spans="1:10" s="23" customFormat="1" ht="15" customHeight="1">
      <c r="A47" s="127"/>
      <c r="B47" s="150" t="s">
        <v>83</v>
      </c>
      <c r="C47" s="28" t="s">
        <v>84</v>
      </c>
      <c r="D47" s="42">
        <v>1</v>
      </c>
      <c r="E47" s="43" t="s">
        <v>32</v>
      </c>
      <c r="F47" s="42">
        <v>4</v>
      </c>
      <c r="G47" s="42" t="s">
        <v>85</v>
      </c>
      <c r="H47" s="49">
        <v>1800</v>
      </c>
      <c r="I47" s="44">
        <f t="shared" si="4"/>
        <v>7200</v>
      </c>
      <c r="J47" s="50"/>
    </row>
    <row r="48" spans="1:10" s="23" customFormat="1" ht="15" customHeight="1">
      <c r="A48" s="127"/>
      <c r="B48" s="150"/>
      <c r="C48" s="28" t="s">
        <v>86</v>
      </c>
      <c r="D48" s="42">
        <v>1</v>
      </c>
      <c r="E48" s="43" t="s">
        <v>32</v>
      </c>
      <c r="F48" s="42">
        <v>3</v>
      </c>
      <c r="G48" s="42" t="s">
        <v>85</v>
      </c>
      <c r="H48" s="49">
        <v>1800</v>
      </c>
      <c r="I48" s="44">
        <f t="shared" si="4"/>
        <v>5400</v>
      </c>
      <c r="J48" s="50"/>
    </row>
    <row r="49" spans="1:10" s="23" customFormat="1" ht="15" customHeight="1">
      <c r="A49" s="127"/>
      <c r="B49" s="150"/>
      <c r="C49" s="28" t="s">
        <v>87</v>
      </c>
      <c r="D49" s="42">
        <v>2</v>
      </c>
      <c r="E49" s="43" t="s">
        <v>82</v>
      </c>
      <c r="F49" s="42">
        <v>12</v>
      </c>
      <c r="G49" s="42" t="s">
        <v>58</v>
      </c>
      <c r="H49" s="49">
        <v>150</v>
      </c>
      <c r="I49" s="44">
        <f t="shared" si="4"/>
        <v>3600</v>
      </c>
      <c r="J49" s="50"/>
    </row>
    <row r="50" spans="1:10" s="23" customFormat="1" ht="15" customHeight="1">
      <c r="A50" s="127"/>
      <c r="B50" s="150"/>
      <c r="C50" s="51" t="s">
        <v>88</v>
      </c>
      <c r="D50" s="29">
        <v>13</v>
      </c>
      <c r="E50" s="30" t="s">
        <v>32</v>
      </c>
      <c r="F50" s="37">
        <v>7</v>
      </c>
      <c r="G50" s="37" t="s">
        <v>85</v>
      </c>
      <c r="H50" s="39">
        <v>60</v>
      </c>
      <c r="I50" s="44">
        <f t="shared" si="4"/>
        <v>5460</v>
      </c>
      <c r="J50" s="34"/>
    </row>
    <row r="51" spans="1:10" s="23" customFormat="1" ht="15" customHeight="1">
      <c r="A51" s="127"/>
      <c r="B51" s="132" t="s">
        <v>145</v>
      </c>
      <c r="C51" s="41" t="s">
        <v>61</v>
      </c>
      <c r="D51" s="29">
        <v>15</v>
      </c>
      <c r="E51" s="30" t="s">
        <v>32</v>
      </c>
      <c r="F51" s="31">
        <v>1</v>
      </c>
      <c r="G51" s="31" t="s">
        <v>58</v>
      </c>
      <c r="H51" s="33">
        <v>270</v>
      </c>
      <c r="I51" s="33">
        <f t="shared" si="4"/>
        <v>4050</v>
      </c>
      <c r="J51" s="34"/>
    </row>
    <row r="52" spans="1:10" s="23" customFormat="1" ht="15" customHeight="1">
      <c r="A52" s="127"/>
      <c r="B52" s="132"/>
      <c r="C52" s="41" t="s">
        <v>62</v>
      </c>
      <c r="D52" s="29">
        <v>15</v>
      </c>
      <c r="E52" s="30" t="s">
        <v>32</v>
      </c>
      <c r="F52" s="31">
        <v>1</v>
      </c>
      <c r="G52" s="31" t="s">
        <v>58</v>
      </c>
      <c r="H52" s="33">
        <v>300</v>
      </c>
      <c r="I52" s="33">
        <f t="shared" si="4"/>
        <v>4500</v>
      </c>
      <c r="J52" s="34" t="s">
        <v>63</v>
      </c>
    </row>
    <row r="53" spans="1:10" s="23" customFormat="1" ht="15" customHeight="1">
      <c r="A53" s="127"/>
      <c r="B53" s="132"/>
      <c r="C53" s="41" t="s">
        <v>64</v>
      </c>
      <c r="D53" s="29">
        <v>15</v>
      </c>
      <c r="E53" s="30" t="s">
        <v>32</v>
      </c>
      <c r="F53" s="31">
        <v>1</v>
      </c>
      <c r="G53" s="31" t="s">
        <v>58</v>
      </c>
      <c r="H53" s="33">
        <v>200</v>
      </c>
      <c r="I53" s="33">
        <f t="shared" si="4"/>
        <v>3000</v>
      </c>
      <c r="J53" s="28" t="s">
        <v>65</v>
      </c>
    </row>
    <row r="54" spans="1:10" s="23" customFormat="1" ht="15" customHeight="1">
      <c r="A54" s="127"/>
      <c r="B54" s="132"/>
      <c r="C54" s="41" t="s">
        <v>66</v>
      </c>
      <c r="D54" s="29">
        <v>15</v>
      </c>
      <c r="E54" s="30" t="s">
        <v>32</v>
      </c>
      <c r="F54" s="31">
        <v>1</v>
      </c>
      <c r="G54" s="31" t="s">
        <v>58</v>
      </c>
      <c r="H54" s="33">
        <v>400</v>
      </c>
      <c r="I54" s="33">
        <f t="shared" si="4"/>
        <v>6000</v>
      </c>
      <c r="J54" s="28" t="s">
        <v>161</v>
      </c>
    </row>
    <row r="55" spans="1:10" s="23" customFormat="1" ht="15" customHeight="1">
      <c r="A55" s="127"/>
      <c r="B55" s="132"/>
      <c r="C55" s="41" t="s">
        <v>67</v>
      </c>
      <c r="D55" s="29">
        <v>15</v>
      </c>
      <c r="E55" s="30" t="s">
        <v>32</v>
      </c>
      <c r="F55" s="31">
        <v>1</v>
      </c>
      <c r="G55" s="31" t="s">
        <v>33</v>
      </c>
      <c r="H55" s="33">
        <v>500</v>
      </c>
      <c r="I55" s="33">
        <f t="shared" si="4"/>
        <v>7500</v>
      </c>
      <c r="J55" s="28"/>
    </row>
    <row r="56" spans="1:10" s="23" customFormat="1" ht="15" customHeight="1">
      <c r="A56" s="127"/>
      <c r="B56" s="132"/>
      <c r="C56" s="41" t="s">
        <v>68</v>
      </c>
      <c r="D56" s="29">
        <v>15</v>
      </c>
      <c r="E56" s="30" t="s">
        <v>32</v>
      </c>
      <c r="F56" s="31">
        <v>1</v>
      </c>
      <c r="G56" s="31" t="s">
        <v>33</v>
      </c>
      <c r="H56" s="33">
        <v>380</v>
      </c>
      <c r="I56" s="33">
        <f t="shared" si="4"/>
        <v>5700</v>
      </c>
      <c r="J56" s="28" t="s">
        <v>69</v>
      </c>
    </row>
    <row r="57" spans="1:10" s="23" customFormat="1" ht="15" customHeight="1">
      <c r="A57" s="127"/>
      <c r="B57" s="131"/>
      <c r="C57" s="41" t="s">
        <v>70</v>
      </c>
      <c r="D57" s="29">
        <v>15</v>
      </c>
      <c r="E57" s="30" t="s">
        <v>32</v>
      </c>
      <c r="F57" s="31">
        <v>1</v>
      </c>
      <c r="G57" s="31" t="s">
        <v>33</v>
      </c>
      <c r="H57" s="33">
        <v>400</v>
      </c>
      <c r="I57" s="33">
        <f t="shared" si="4"/>
        <v>6000</v>
      </c>
      <c r="J57" s="28"/>
    </row>
    <row r="58" spans="1:10" s="23" customFormat="1" ht="15" customHeight="1">
      <c r="A58" s="127"/>
      <c r="B58" s="27" t="s">
        <v>146</v>
      </c>
      <c r="C58" s="28" t="s">
        <v>147</v>
      </c>
      <c r="D58" s="29">
        <v>13</v>
      </c>
      <c r="E58" s="30" t="s">
        <v>32</v>
      </c>
      <c r="F58" s="37">
        <v>1</v>
      </c>
      <c r="G58" s="37" t="s">
        <v>57</v>
      </c>
      <c r="H58" s="39">
        <v>0</v>
      </c>
      <c r="I58" s="44">
        <f t="shared" si="4"/>
        <v>0</v>
      </c>
      <c r="J58" s="82" t="s">
        <v>164</v>
      </c>
    </row>
    <row r="59" spans="1:10" s="23" customFormat="1" ht="15" customHeight="1">
      <c r="A59" s="127"/>
      <c r="B59" s="27" t="s">
        <v>90</v>
      </c>
      <c r="C59" s="51" t="s">
        <v>91</v>
      </c>
      <c r="D59" s="29">
        <v>13</v>
      </c>
      <c r="E59" s="30" t="s">
        <v>32</v>
      </c>
      <c r="F59" s="31">
        <v>1</v>
      </c>
      <c r="G59" s="31" t="s">
        <v>33</v>
      </c>
      <c r="H59" s="33">
        <v>1180</v>
      </c>
      <c r="I59" s="44">
        <f t="shared" si="4"/>
        <v>15340</v>
      </c>
      <c r="J59" s="28"/>
    </row>
    <row r="60" spans="1:10" s="23" customFormat="1" ht="15" customHeight="1">
      <c r="A60" s="127"/>
      <c r="B60" s="56" t="s">
        <v>93</v>
      </c>
      <c r="C60" s="57" t="s">
        <v>148</v>
      </c>
      <c r="D60" s="29">
        <v>13</v>
      </c>
      <c r="E60" s="31" t="s">
        <v>32</v>
      </c>
      <c r="F60" s="31">
        <v>1</v>
      </c>
      <c r="G60" s="31" t="s">
        <v>33</v>
      </c>
      <c r="H60" s="33">
        <v>280</v>
      </c>
      <c r="I60" s="44">
        <f t="shared" si="4"/>
        <v>3640</v>
      </c>
      <c r="J60" s="28" t="s">
        <v>95</v>
      </c>
    </row>
    <row r="61" spans="1:10" s="23" customFormat="1" ht="15" customHeight="1">
      <c r="A61" s="127"/>
      <c r="B61" s="58" t="s">
        <v>96</v>
      </c>
      <c r="C61" s="57" t="s">
        <v>97</v>
      </c>
      <c r="D61" s="29">
        <v>13</v>
      </c>
      <c r="E61" s="59" t="s">
        <v>98</v>
      </c>
      <c r="F61" s="31">
        <v>7</v>
      </c>
      <c r="G61" s="31" t="s">
        <v>80</v>
      </c>
      <c r="H61" s="60">
        <v>60</v>
      </c>
      <c r="I61" s="44">
        <f t="shared" si="4"/>
        <v>5460</v>
      </c>
      <c r="J61" s="61"/>
    </row>
    <row r="62" spans="1:10" s="23" customFormat="1" ht="15" customHeight="1">
      <c r="A62" s="127"/>
      <c r="B62" s="58" t="s">
        <v>99</v>
      </c>
      <c r="C62" s="57" t="s">
        <v>103</v>
      </c>
      <c r="D62" s="29">
        <v>1</v>
      </c>
      <c r="E62" s="59" t="s">
        <v>50</v>
      </c>
      <c r="F62" s="31">
        <v>1</v>
      </c>
      <c r="G62" s="31" t="s">
        <v>33</v>
      </c>
      <c r="H62" s="60">
        <v>130000</v>
      </c>
      <c r="I62" s="44">
        <f t="shared" si="4"/>
        <v>130000</v>
      </c>
      <c r="J62" s="62"/>
    </row>
    <row r="63" spans="1:10" s="23" customFormat="1" ht="15" customHeight="1">
      <c r="A63" s="127"/>
      <c r="B63" s="27" t="s">
        <v>104</v>
      </c>
      <c r="C63" s="28" t="s">
        <v>149</v>
      </c>
      <c r="D63" s="29">
        <v>1</v>
      </c>
      <c r="E63" s="30" t="s">
        <v>32</v>
      </c>
      <c r="F63" s="37">
        <v>1</v>
      </c>
      <c r="G63" s="37" t="s">
        <v>51</v>
      </c>
      <c r="H63" s="63">
        <v>10000</v>
      </c>
      <c r="I63" s="44">
        <f t="shared" si="4"/>
        <v>10000</v>
      </c>
      <c r="J63" s="61"/>
    </row>
    <row r="64" spans="1:10" s="23" customFormat="1" ht="15" customHeight="1">
      <c r="A64" s="127"/>
      <c r="B64" s="27" t="s">
        <v>106</v>
      </c>
      <c r="C64" s="51" t="s">
        <v>107</v>
      </c>
      <c r="D64" s="29">
        <v>13</v>
      </c>
      <c r="E64" s="30" t="s">
        <v>32</v>
      </c>
      <c r="F64" s="31">
        <v>6</v>
      </c>
      <c r="G64" s="31" t="s">
        <v>85</v>
      </c>
      <c r="H64" s="60">
        <v>0</v>
      </c>
      <c r="I64" s="44">
        <f t="shared" si="4"/>
        <v>0</v>
      </c>
      <c r="J64" s="61" t="s">
        <v>164</v>
      </c>
    </row>
    <row r="65" spans="1:23" s="23" customFormat="1" ht="15" customHeight="1">
      <c r="A65" s="127"/>
      <c r="B65" s="130" t="s">
        <v>108</v>
      </c>
      <c r="C65" s="28" t="s">
        <v>109</v>
      </c>
      <c r="D65" s="29">
        <v>1</v>
      </c>
      <c r="E65" s="30" t="s">
        <v>50</v>
      </c>
      <c r="F65" s="37">
        <v>1</v>
      </c>
      <c r="G65" s="37" t="s">
        <v>33</v>
      </c>
      <c r="H65" s="63">
        <v>0</v>
      </c>
      <c r="I65" s="44">
        <f t="shared" si="4"/>
        <v>0</v>
      </c>
      <c r="J65" s="61" t="s">
        <v>164</v>
      </c>
    </row>
    <row r="66" spans="1:23" s="23" customFormat="1" ht="15" customHeight="1">
      <c r="A66" s="127"/>
      <c r="B66" s="132"/>
      <c r="C66" s="28" t="s">
        <v>110</v>
      </c>
      <c r="D66" s="29">
        <v>13</v>
      </c>
      <c r="E66" s="30" t="s">
        <v>32</v>
      </c>
      <c r="F66" s="37">
        <v>1</v>
      </c>
      <c r="G66" s="37" t="s">
        <v>111</v>
      </c>
      <c r="H66" s="63">
        <v>0</v>
      </c>
      <c r="I66" s="44">
        <f t="shared" si="4"/>
        <v>0</v>
      </c>
      <c r="J66" s="61" t="s">
        <v>164</v>
      </c>
    </row>
    <row r="67" spans="1:23" s="23" customFormat="1" ht="15" customHeight="1">
      <c r="A67" s="127"/>
      <c r="B67" s="131"/>
      <c r="C67" s="28" t="s">
        <v>112</v>
      </c>
      <c r="D67" s="29">
        <v>13</v>
      </c>
      <c r="E67" s="30" t="s">
        <v>113</v>
      </c>
      <c r="F67" s="37">
        <v>1</v>
      </c>
      <c r="G67" s="37" t="s">
        <v>33</v>
      </c>
      <c r="H67" s="63">
        <v>0</v>
      </c>
      <c r="I67" s="44">
        <f t="shared" si="4"/>
        <v>0</v>
      </c>
      <c r="J67" s="61" t="s">
        <v>164</v>
      </c>
    </row>
    <row r="68" spans="1:23" s="24" customFormat="1" ht="15" customHeight="1">
      <c r="A68" s="128"/>
      <c r="B68" s="129" t="s">
        <v>114</v>
      </c>
      <c r="C68" s="129"/>
      <c r="D68" s="129"/>
      <c r="E68" s="129"/>
      <c r="F68" s="129"/>
      <c r="G68" s="129"/>
      <c r="H68" s="83"/>
      <c r="I68" s="35">
        <f>SUM(I26:I67)</f>
        <v>437250</v>
      </c>
      <c r="J68" s="64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</row>
    <row r="69" spans="1:23" s="68" customFormat="1" ht="15" customHeight="1">
      <c r="A69" s="136" t="s">
        <v>115</v>
      </c>
      <c r="B69" s="137"/>
      <c r="C69" s="137"/>
      <c r="D69" s="137"/>
      <c r="E69" s="137"/>
      <c r="F69" s="137"/>
      <c r="G69" s="137"/>
      <c r="H69" s="84"/>
      <c r="I69" s="84"/>
      <c r="J69" s="66">
        <f>I68+I25+I20+I14</f>
        <v>771347</v>
      </c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</row>
    <row r="70" spans="1:23" s="72" customFormat="1" ht="15" customHeight="1">
      <c r="A70" s="136" t="s">
        <v>116</v>
      </c>
      <c r="B70" s="138"/>
      <c r="C70" s="138"/>
      <c r="D70" s="138"/>
      <c r="E70" s="138"/>
      <c r="F70" s="138"/>
      <c r="G70" s="138"/>
      <c r="H70" s="85"/>
      <c r="I70" s="85"/>
      <c r="J70" s="86">
        <f>J69*0.1</f>
        <v>77134.7</v>
      </c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</row>
    <row r="71" spans="1:23" s="72" customFormat="1" ht="15.75" customHeight="1">
      <c r="A71" s="139" t="s">
        <v>117</v>
      </c>
      <c r="B71" s="140"/>
      <c r="C71" s="140"/>
      <c r="D71" s="140"/>
      <c r="E71" s="140"/>
      <c r="F71" s="140"/>
      <c r="G71" s="140"/>
      <c r="H71" s="87"/>
      <c r="I71" s="87"/>
      <c r="J71" s="86">
        <f>J69+J70</f>
        <v>848481.7</v>
      </c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</row>
    <row r="72" spans="1:23" s="72" customFormat="1" ht="15.75" customHeight="1">
      <c r="A72" s="139" t="s">
        <v>118</v>
      </c>
      <c r="B72" s="140"/>
      <c r="C72" s="140"/>
      <c r="D72" s="140"/>
      <c r="E72" s="140"/>
      <c r="F72" s="140"/>
      <c r="G72" s="140"/>
      <c r="H72" s="87"/>
      <c r="I72" s="87"/>
      <c r="J72" s="74">
        <f>J71*0.06</f>
        <v>50908.901999999995</v>
      </c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</row>
    <row r="73" spans="1:23" s="72" customFormat="1" ht="15.75" customHeight="1">
      <c r="A73" s="141" t="s">
        <v>119</v>
      </c>
      <c r="B73" s="142"/>
      <c r="C73" s="142"/>
      <c r="D73" s="142"/>
      <c r="E73" s="142"/>
      <c r="F73" s="142"/>
      <c r="G73" s="142"/>
      <c r="H73" s="88"/>
      <c r="I73" s="88"/>
      <c r="J73" s="76">
        <f>J71+J72</f>
        <v>899390.60199999996</v>
      </c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</row>
    <row r="74" spans="1:23" ht="16">
      <c r="A74" s="135" t="s">
        <v>150</v>
      </c>
      <c r="B74" s="135"/>
      <c r="C74" s="135"/>
      <c r="D74" s="135"/>
      <c r="E74" s="135"/>
      <c r="F74" s="135"/>
      <c r="G74" s="135"/>
      <c r="H74" s="135"/>
      <c r="I74" s="135"/>
      <c r="J74" s="135"/>
    </row>
    <row r="75" spans="1:23" ht="16">
      <c r="A75" s="135" t="s">
        <v>121</v>
      </c>
      <c r="B75" s="135"/>
      <c r="C75" s="135"/>
      <c r="D75" s="135"/>
      <c r="E75" s="135"/>
      <c r="F75" s="135"/>
      <c r="G75" s="135"/>
      <c r="H75" s="135"/>
      <c r="I75" s="135"/>
      <c r="J75" s="135"/>
    </row>
    <row r="76" spans="1:23" ht="16">
      <c r="A76" s="135" t="s">
        <v>122</v>
      </c>
      <c r="B76" s="135"/>
      <c r="C76" s="135"/>
      <c r="D76" s="135"/>
      <c r="E76" s="135"/>
      <c r="F76" s="135"/>
      <c r="G76" s="135"/>
      <c r="H76" s="135"/>
      <c r="I76" s="135"/>
      <c r="J76" s="135"/>
    </row>
    <row r="77" spans="1:23" ht="14">
      <c r="A77" s="151"/>
      <c r="B77" s="151"/>
      <c r="C77" s="151"/>
      <c r="D77" s="151"/>
      <c r="E77" s="151"/>
      <c r="F77" s="151"/>
      <c r="G77" s="151"/>
      <c r="H77" s="151"/>
      <c r="I77" s="151"/>
      <c r="J77" s="151"/>
    </row>
  </sheetData>
  <mergeCells count="33">
    <mergeCell ref="A77:J77"/>
    <mergeCell ref="A71:G71"/>
    <mergeCell ref="A72:G72"/>
    <mergeCell ref="A73:G73"/>
    <mergeCell ref="A74:J74"/>
    <mergeCell ref="A75:J75"/>
    <mergeCell ref="A76:J76"/>
    <mergeCell ref="A70:G70"/>
    <mergeCell ref="A15:A20"/>
    <mergeCell ref="B15:B17"/>
    <mergeCell ref="B20:G20"/>
    <mergeCell ref="A21:A25"/>
    <mergeCell ref="B25:G25"/>
    <mergeCell ref="A26:A68"/>
    <mergeCell ref="B26:B28"/>
    <mergeCell ref="B29:B34"/>
    <mergeCell ref="B35:B41"/>
    <mergeCell ref="B42:B46"/>
    <mergeCell ref="B47:B50"/>
    <mergeCell ref="B51:B57"/>
    <mergeCell ref="B65:B67"/>
    <mergeCell ref="B68:G68"/>
    <mergeCell ref="A69:G69"/>
    <mergeCell ref="B18:B19"/>
    <mergeCell ref="A1:J1"/>
    <mergeCell ref="A2:B3"/>
    <mergeCell ref="C2:C3"/>
    <mergeCell ref="D2:G2"/>
    <mergeCell ref="A4:A14"/>
    <mergeCell ref="B11:B13"/>
    <mergeCell ref="B14:G14"/>
    <mergeCell ref="B4:B6"/>
    <mergeCell ref="B7:B10"/>
  </mergeCells>
  <phoneticPr fontId="1" type="noConversion"/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报价单封面</vt:lpstr>
      <vt:lpstr>投资人报价明细</vt:lpstr>
      <vt:lpstr>媒体报价明细</vt:lpstr>
      <vt:lpstr>媒体报价明细!Print_Area</vt:lpstr>
      <vt:lpstr>投资人报价明细!Print_Area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2010-06-24T03:23:33Z</cp:lastPrinted>
  <dcterms:created xsi:type="dcterms:W3CDTF">1996-12-17T01:32:42Z</dcterms:created>
  <dcterms:modified xsi:type="dcterms:W3CDTF">2023-08-10T07:23:57Z</dcterms:modified>
</cp:coreProperties>
</file>