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2800" yWindow="1620" windowWidth="27580" windowHeight="15920"/>
  </bookViews>
  <sheets>
    <sheet name="汇总" sheetId="18" r:id="rId1"/>
    <sheet name="1" sheetId="19" r:id="rId2"/>
    <sheet name="2" sheetId="13" r:id="rId3"/>
    <sheet name="3" sheetId="20" r:id="rId4"/>
    <sheet name="4" sheetId="21" r:id="rId5"/>
    <sheet name="5" sheetId="24" r:id="rId6"/>
    <sheet name="6" sheetId="26" r:id="rId7"/>
    <sheet name="7" sheetId="28" r:id="rId8"/>
    <sheet name="8" sheetId="29" r:id="rId9"/>
    <sheet name="9" sheetId="23" r:id="rId10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9" i="21" l="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28" i="23"/>
  <c r="I29" i="23"/>
  <c r="I30" i="23"/>
  <c r="I31" i="23"/>
  <c r="I32" i="23"/>
  <c r="I33" i="23"/>
  <c r="I34" i="23"/>
  <c r="I35" i="23"/>
  <c r="I36" i="23"/>
  <c r="I37" i="23"/>
  <c r="I38" i="23"/>
  <c r="I39" i="23"/>
  <c r="I40" i="23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40" i="24"/>
  <c r="I41" i="24"/>
  <c r="I42" i="24"/>
  <c r="I43" i="24"/>
  <c r="I44" i="24"/>
  <c r="I45" i="24"/>
  <c r="I20" i="24"/>
  <c r="I21" i="24"/>
  <c r="I22" i="24"/>
  <c r="I23" i="24"/>
  <c r="I24" i="24"/>
  <c r="I25" i="24"/>
  <c r="I16" i="24"/>
  <c r="I17" i="24"/>
  <c r="I18" i="24"/>
  <c r="I19" i="24"/>
  <c r="I9" i="24"/>
  <c r="I10" i="24"/>
  <c r="I11" i="24"/>
  <c r="I12" i="24"/>
  <c r="I13" i="24"/>
  <c r="I14" i="24"/>
  <c r="I15" i="24"/>
  <c r="I6" i="24"/>
  <c r="I7" i="24"/>
  <c r="I8" i="24"/>
  <c r="I46" i="24"/>
  <c r="I47" i="24"/>
  <c r="I48" i="24"/>
  <c r="I49" i="24"/>
  <c r="J7" i="18"/>
  <c r="I42" i="13"/>
  <c r="I43" i="13"/>
  <c r="I44" i="13"/>
  <c r="I45" i="13"/>
  <c r="I46" i="13"/>
  <c r="I47" i="13"/>
  <c r="I48" i="13"/>
  <c r="I49" i="13"/>
  <c r="I26" i="13"/>
  <c r="I27" i="13"/>
  <c r="I21" i="13"/>
  <c r="I22" i="13"/>
  <c r="I23" i="13"/>
  <c r="I24" i="13"/>
  <c r="I25" i="13"/>
  <c r="I12" i="13"/>
  <c r="I13" i="13"/>
  <c r="I14" i="13"/>
  <c r="I15" i="13"/>
  <c r="I16" i="13"/>
  <c r="I17" i="13"/>
  <c r="I18" i="13"/>
  <c r="I19" i="13"/>
  <c r="I20" i="13"/>
  <c r="I8" i="13"/>
  <c r="I9" i="13"/>
  <c r="I10" i="13"/>
  <c r="I11" i="13"/>
  <c r="I6" i="13"/>
  <c r="I7" i="13"/>
  <c r="I50" i="13"/>
  <c r="I51" i="13"/>
  <c r="I52" i="13"/>
  <c r="I53" i="13"/>
  <c r="J4" i="18"/>
  <c r="I41" i="28"/>
  <c r="I42" i="28"/>
  <c r="I43" i="28"/>
  <c r="I44" i="28"/>
  <c r="I45" i="28"/>
  <c r="I46" i="28"/>
  <c r="I47" i="28"/>
  <c r="I23" i="28"/>
  <c r="I24" i="28"/>
  <c r="I25" i="28"/>
  <c r="I26" i="28"/>
  <c r="I17" i="28"/>
  <c r="I18" i="28"/>
  <c r="I19" i="28"/>
  <c r="I20" i="28"/>
  <c r="I21" i="28"/>
  <c r="I22" i="28"/>
  <c r="I11" i="28"/>
  <c r="I12" i="28"/>
  <c r="I13" i="28"/>
  <c r="I14" i="28"/>
  <c r="I15" i="28"/>
  <c r="I16" i="28"/>
  <c r="I8" i="28"/>
  <c r="I9" i="28"/>
  <c r="I10" i="28"/>
  <c r="I6" i="28"/>
  <c r="I7" i="28"/>
  <c r="I48" i="28"/>
  <c r="I49" i="28"/>
  <c r="I50" i="28"/>
  <c r="I51" i="28"/>
  <c r="J9" i="18"/>
  <c r="I45" i="29"/>
  <c r="I46" i="29"/>
  <c r="I47" i="29"/>
  <c r="I48" i="29"/>
  <c r="I49" i="29"/>
  <c r="I50" i="29"/>
  <c r="I51" i="29"/>
  <c r="I25" i="29"/>
  <c r="I26" i="29"/>
  <c r="I27" i="29"/>
  <c r="I28" i="29"/>
  <c r="I29" i="29"/>
  <c r="I30" i="29"/>
  <c r="I31" i="29"/>
  <c r="I18" i="29"/>
  <c r="I19" i="29"/>
  <c r="I20" i="29"/>
  <c r="I21" i="29"/>
  <c r="I22" i="29"/>
  <c r="I23" i="29"/>
  <c r="I24" i="29"/>
  <c r="I11" i="29"/>
  <c r="I12" i="29"/>
  <c r="I13" i="29"/>
  <c r="I14" i="29"/>
  <c r="I15" i="29"/>
  <c r="I16" i="29"/>
  <c r="I17" i="29"/>
  <c r="I8" i="29"/>
  <c r="I9" i="29"/>
  <c r="I10" i="29"/>
  <c r="I6" i="29"/>
  <c r="I7" i="29"/>
  <c r="I52" i="29"/>
  <c r="I53" i="29"/>
  <c r="I54" i="29"/>
  <c r="I55" i="29"/>
  <c r="J10" i="18"/>
  <c r="I46" i="26"/>
  <c r="I47" i="26"/>
  <c r="I48" i="26"/>
  <c r="I49" i="26"/>
  <c r="I50" i="26"/>
  <c r="I51" i="26"/>
  <c r="I52" i="26"/>
  <c r="I25" i="26"/>
  <c r="I26" i="26"/>
  <c r="I27" i="26"/>
  <c r="I28" i="26"/>
  <c r="I29" i="26"/>
  <c r="I30" i="26"/>
  <c r="I20" i="26"/>
  <c r="I21" i="26"/>
  <c r="I22" i="26"/>
  <c r="I23" i="26"/>
  <c r="I24" i="26"/>
  <c r="I12" i="26"/>
  <c r="I13" i="26"/>
  <c r="I14" i="26"/>
  <c r="I15" i="26"/>
  <c r="I16" i="26"/>
  <c r="I17" i="26"/>
  <c r="I18" i="26"/>
  <c r="I19" i="26"/>
  <c r="I8" i="26"/>
  <c r="I9" i="26"/>
  <c r="I10" i="26"/>
  <c r="I11" i="26"/>
  <c r="I6" i="26"/>
  <c r="I7" i="26"/>
  <c r="I53" i="26"/>
  <c r="I54" i="26"/>
  <c r="I55" i="26"/>
  <c r="I56" i="26"/>
  <c r="J8" i="18"/>
  <c r="I48" i="19"/>
  <c r="I49" i="19"/>
  <c r="I50" i="19"/>
  <c r="I51" i="19"/>
  <c r="I52" i="19"/>
  <c r="I53" i="19"/>
  <c r="I54" i="19"/>
  <c r="I27" i="19"/>
  <c r="I28" i="19"/>
  <c r="I29" i="19"/>
  <c r="I30" i="19"/>
  <c r="I31" i="19"/>
  <c r="I32" i="19"/>
  <c r="I20" i="19"/>
  <c r="I21" i="19"/>
  <c r="I22" i="19"/>
  <c r="I23" i="19"/>
  <c r="I24" i="19"/>
  <c r="I25" i="19"/>
  <c r="I26" i="19"/>
  <c r="I13" i="19"/>
  <c r="I14" i="19"/>
  <c r="I15" i="19"/>
  <c r="I16" i="19"/>
  <c r="I17" i="19"/>
  <c r="I18" i="19"/>
  <c r="I19" i="19"/>
  <c r="I9" i="19"/>
  <c r="I10" i="19"/>
  <c r="I11" i="19"/>
  <c r="I12" i="19"/>
  <c r="I7" i="19"/>
  <c r="I8" i="19"/>
  <c r="I55" i="19"/>
  <c r="I56" i="19"/>
  <c r="I57" i="19"/>
  <c r="I58" i="19"/>
  <c r="J3" i="18"/>
  <c r="I44" i="20"/>
  <c r="I45" i="20"/>
  <c r="I46" i="20"/>
  <c r="I47" i="20"/>
  <c r="I48" i="20"/>
  <c r="I49" i="20"/>
  <c r="I50" i="20"/>
  <c r="I23" i="20"/>
  <c r="I24" i="20"/>
  <c r="I25" i="20"/>
  <c r="I26" i="20"/>
  <c r="I27" i="20"/>
  <c r="I28" i="20"/>
  <c r="I19" i="20"/>
  <c r="I20" i="20"/>
  <c r="I21" i="20"/>
  <c r="I22" i="20"/>
  <c r="I12" i="20"/>
  <c r="I13" i="20"/>
  <c r="I14" i="20"/>
  <c r="I15" i="20"/>
  <c r="I16" i="20"/>
  <c r="I17" i="20"/>
  <c r="I18" i="20"/>
  <c r="I8" i="20"/>
  <c r="I9" i="20"/>
  <c r="I10" i="20"/>
  <c r="I11" i="20"/>
  <c r="I6" i="20"/>
  <c r="I7" i="20"/>
  <c r="I51" i="20"/>
  <c r="I52" i="20"/>
  <c r="I53" i="20"/>
  <c r="I54" i="20"/>
  <c r="J5" i="18"/>
  <c r="I44" i="21"/>
  <c r="I45" i="21"/>
  <c r="I46" i="21"/>
  <c r="I47" i="21"/>
  <c r="I48" i="21"/>
  <c r="I49" i="21"/>
  <c r="I50" i="21"/>
  <c r="I23" i="21"/>
  <c r="I24" i="21"/>
  <c r="I25" i="21"/>
  <c r="I26" i="21"/>
  <c r="I27" i="21"/>
  <c r="I28" i="21"/>
  <c r="I19" i="21"/>
  <c r="I20" i="21"/>
  <c r="I21" i="21"/>
  <c r="I22" i="21"/>
  <c r="I12" i="21"/>
  <c r="I13" i="21"/>
  <c r="I14" i="21"/>
  <c r="I15" i="21"/>
  <c r="I16" i="21"/>
  <c r="I17" i="21"/>
  <c r="I18" i="21"/>
  <c r="I8" i="21"/>
  <c r="I9" i="21"/>
  <c r="I10" i="21"/>
  <c r="I11" i="21"/>
  <c r="I6" i="21"/>
  <c r="I7" i="21"/>
  <c r="I51" i="21"/>
  <c r="I52" i="21"/>
  <c r="I53" i="21"/>
  <c r="I54" i="21"/>
  <c r="J6" i="18"/>
  <c r="I41" i="23"/>
  <c r="I42" i="23"/>
  <c r="I43" i="23"/>
  <c r="I44" i="23"/>
  <c r="I45" i="23"/>
  <c r="I46" i="23"/>
  <c r="I47" i="23"/>
  <c r="I48" i="23"/>
  <c r="I23" i="23"/>
  <c r="I24" i="23"/>
  <c r="I25" i="23"/>
  <c r="I26" i="23"/>
  <c r="I27" i="23"/>
  <c r="I18" i="23"/>
  <c r="I21" i="23"/>
  <c r="I22" i="23"/>
  <c r="I11" i="23"/>
  <c r="I12" i="23"/>
  <c r="I13" i="23"/>
  <c r="I14" i="23"/>
  <c r="I15" i="23"/>
  <c r="I16" i="23"/>
  <c r="I17" i="23"/>
  <c r="I8" i="23"/>
  <c r="I9" i="23"/>
  <c r="I10" i="23"/>
  <c r="I6" i="23"/>
  <c r="I7" i="23"/>
  <c r="I49" i="23"/>
  <c r="I50" i="23"/>
  <c r="I51" i="23"/>
  <c r="I52" i="23"/>
  <c r="J11" i="18"/>
  <c r="J13" i="18"/>
  <c r="J12" i="18"/>
  <c r="F12" i="18"/>
  <c r="I12" i="18"/>
  <c r="G12" i="18"/>
  <c r="I11" i="18"/>
  <c r="I10" i="18"/>
  <c r="I9" i="18"/>
  <c r="I8" i="18"/>
  <c r="I7" i="18"/>
  <c r="I6" i="18"/>
  <c r="I5" i="18"/>
  <c r="I4" i="18"/>
  <c r="I3" i="18"/>
</calcChain>
</file>

<file path=xl/sharedStrings.xml><?xml version="1.0" encoding="utf-8"?>
<sst xmlns="http://schemas.openxmlformats.org/spreadsheetml/2006/main" count="1526" uniqueCount="248">
  <si>
    <t>编号</t>
  </si>
  <si>
    <t>季度</t>
  </si>
  <si>
    <t>日期</t>
  </si>
  <si>
    <t>区域</t>
  </si>
  <si>
    <t>地点</t>
  </si>
  <si>
    <t>会议人数</t>
  </si>
  <si>
    <t>可邀请人数</t>
  </si>
  <si>
    <t>总费用</t>
  </si>
  <si>
    <t>实际单价</t>
  </si>
  <si>
    <t>税后总价</t>
  </si>
  <si>
    <t>Q3</t>
  </si>
  <si>
    <t>8.8-8.11</t>
  </si>
  <si>
    <t>华东</t>
  </si>
  <si>
    <t>杭州四季</t>
  </si>
  <si>
    <t>8.27-8.30</t>
  </si>
  <si>
    <t>日本</t>
  </si>
  <si>
    <t>9.7-9.9</t>
  </si>
  <si>
    <t>杭州富春山居</t>
  </si>
  <si>
    <t>9.14-9.16</t>
  </si>
  <si>
    <t>8.10-8.12</t>
  </si>
  <si>
    <t>华北</t>
  </si>
  <si>
    <t>北京周边</t>
  </si>
  <si>
    <t>8.30-9.2</t>
  </si>
  <si>
    <t>成都</t>
  </si>
  <si>
    <t>华南</t>
  </si>
  <si>
    <t>8.12-15</t>
  </si>
  <si>
    <t>泰国曼谷</t>
  </si>
  <si>
    <t>9.6-9.9</t>
  </si>
  <si>
    <t>总计</t>
  </si>
  <si>
    <t>折扣后总金额（95折）</t>
  </si>
  <si>
    <r>
      <rPr>
        <b/>
        <sz val="9"/>
        <rFont val="微软雅黑"/>
        <charset val="134"/>
      </rPr>
      <t>项目名称</t>
    </r>
    <r>
      <rPr>
        <sz val="9"/>
        <rFont val="微软雅黑"/>
        <charset val="134"/>
      </rPr>
      <t>:</t>
    </r>
  </si>
  <si>
    <t>2018年汽车之家营销部核心代理产品沟通推介会</t>
  </si>
  <si>
    <r>
      <rPr>
        <b/>
        <sz val="9"/>
        <rFont val="微软雅黑"/>
        <charset val="134"/>
      </rPr>
      <t>时间</t>
    </r>
    <r>
      <rPr>
        <sz val="9"/>
        <rFont val="微软雅黑"/>
        <charset val="134"/>
      </rPr>
      <t>:</t>
    </r>
  </si>
  <si>
    <t>2018年8月16-18日</t>
  </si>
  <si>
    <r>
      <rPr>
        <b/>
        <sz val="9"/>
        <rFont val="微软雅黑"/>
        <charset val="134"/>
      </rPr>
      <t>地点</t>
    </r>
    <r>
      <rPr>
        <sz val="9"/>
        <rFont val="微软雅黑"/>
        <charset val="134"/>
      </rPr>
      <t>:</t>
    </r>
  </si>
  <si>
    <t>杭州</t>
  </si>
  <si>
    <r>
      <rPr>
        <b/>
        <sz val="9"/>
        <rFont val="微软雅黑"/>
        <charset val="134"/>
      </rPr>
      <t>人数</t>
    </r>
    <r>
      <rPr>
        <sz val="9"/>
        <rFont val="微软雅黑"/>
        <charset val="134"/>
      </rPr>
      <t>:</t>
    </r>
  </si>
  <si>
    <t>报价项目</t>
  </si>
  <si>
    <t>报价规格</t>
  </si>
  <si>
    <t>数量</t>
  </si>
  <si>
    <t>价格</t>
  </si>
  <si>
    <t>备注</t>
  </si>
  <si>
    <t>NO.</t>
  </si>
  <si>
    <t>单位</t>
  </si>
  <si>
    <t>单价</t>
  </si>
  <si>
    <t>小计</t>
  </si>
  <si>
    <t>机票</t>
  </si>
  <si>
    <t>人</t>
  </si>
  <si>
    <t>次</t>
  </si>
  <si>
    <t>机票合计</t>
  </si>
  <si>
    <t>酒店</t>
  </si>
  <si>
    <t>杭州四季酒店或同级</t>
  </si>
  <si>
    <t xml:space="preserve">大床房 </t>
  </si>
  <si>
    <t>间</t>
  </si>
  <si>
    <t>晚</t>
  </si>
  <si>
    <t xml:space="preserve">双床房 </t>
  </si>
  <si>
    <t>半天会议场地费</t>
  </si>
  <si>
    <t>会场</t>
  </si>
  <si>
    <t>天</t>
  </si>
  <si>
    <t>半天</t>
  </si>
  <si>
    <t>酒店合计</t>
  </si>
  <si>
    <t>餐</t>
  </si>
  <si>
    <t>DAY 1</t>
  </si>
  <si>
    <t>午餐</t>
  </si>
  <si>
    <t>顿</t>
  </si>
  <si>
    <t>欢迎晚宴</t>
  </si>
  <si>
    <t xml:space="preserve">DAY 2 </t>
  </si>
  <si>
    <t xml:space="preserve">午餐  </t>
  </si>
  <si>
    <t>晚宴</t>
  </si>
  <si>
    <t>DAY 3</t>
  </si>
  <si>
    <t>酒水</t>
  </si>
  <si>
    <t>预估价格/按实际发生结算</t>
  </si>
  <si>
    <t>用餐合计</t>
  </si>
  <si>
    <t>交通/司导</t>
  </si>
  <si>
    <t>上海-杭州  中巴</t>
  </si>
  <si>
    <t>上海-杭州  埃尔法商务</t>
  </si>
  <si>
    <t>含司机住宿</t>
  </si>
  <si>
    <t>外出中巴，33座，含导游费用</t>
  </si>
  <si>
    <t>埃尔法商务包车</t>
  </si>
  <si>
    <t>杭州-上海  中巴</t>
  </si>
  <si>
    <t>杭州-上海  埃尔法商务</t>
  </si>
  <si>
    <t>交通司导合计</t>
  </si>
  <si>
    <t>门票</t>
  </si>
  <si>
    <t>印象西湖</t>
  </si>
  <si>
    <t>SPA</t>
  </si>
  <si>
    <t>团建</t>
  </si>
  <si>
    <t>待定</t>
  </si>
  <si>
    <t>下午茶</t>
  </si>
  <si>
    <t>西西湿地游览</t>
  </si>
  <si>
    <t>门票合计</t>
  </si>
  <si>
    <t>物料</t>
  </si>
  <si>
    <t>会议及活动</t>
  </si>
  <si>
    <t>矿泉水及logo贴</t>
  </si>
  <si>
    <t>瓶</t>
  </si>
  <si>
    <t>每人5瓶量</t>
  </si>
  <si>
    <t>餐厅立式Logo牌</t>
  </si>
  <si>
    <t>个</t>
  </si>
  <si>
    <t>异性雕刻</t>
  </si>
  <si>
    <t>房间欢迎信及欢迎饼干</t>
  </si>
  <si>
    <t>房卡套</t>
  </si>
  <si>
    <t>胸卡</t>
  </si>
  <si>
    <t>PVC</t>
  </si>
  <si>
    <t>指引牌</t>
  </si>
  <si>
    <t>桌旗</t>
  </si>
  <si>
    <t>logo印制</t>
  </si>
  <si>
    <t>桌卡-会议/晚宴</t>
  </si>
  <si>
    <t>麦套</t>
  </si>
  <si>
    <t>晚宴菜单</t>
  </si>
  <si>
    <t>车头牌</t>
  </si>
  <si>
    <t>大巴枕套贴</t>
  </si>
  <si>
    <t>礼品</t>
  </si>
  <si>
    <t>套</t>
  </si>
  <si>
    <t>手工茶壶</t>
  </si>
  <si>
    <t>会议用品</t>
  </si>
  <si>
    <t>其它合计</t>
  </si>
  <si>
    <t>其他</t>
  </si>
  <si>
    <t>陪同人员机票</t>
  </si>
  <si>
    <t>陪同住宿</t>
  </si>
  <si>
    <t>用餐</t>
  </si>
  <si>
    <t>陪同人员门票</t>
  </si>
  <si>
    <t>h5</t>
  </si>
  <si>
    <t>项</t>
  </si>
  <si>
    <t>保险</t>
  </si>
  <si>
    <t>陪同费用合计</t>
  </si>
  <si>
    <t>净价合计</t>
  </si>
  <si>
    <t>服务费</t>
  </si>
  <si>
    <t>增值发票税</t>
  </si>
  <si>
    <t>活动最终结算金额</t>
  </si>
  <si>
    <t>2018年汽车之家营销部单一核心代理产品沟通推介会</t>
  </si>
  <si>
    <t>华东日本/8月27-30日</t>
  </si>
  <si>
    <t>上海-东京 全日空往返</t>
  </si>
  <si>
    <t>8.27 上海-东京 NH922 1015-1420
8.30 东京-上海 NH959 1400-1605</t>
  </si>
  <si>
    <t>几比萨瓦几可希尔顿精选酒店</t>
  </si>
  <si>
    <t>大床房/双床房</t>
  </si>
  <si>
    <t>5大床房，8双床房</t>
  </si>
  <si>
    <t>半天会议室场地 含投影</t>
  </si>
  <si>
    <t>东京凯悦酒店</t>
  </si>
  <si>
    <t>车上小食</t>
  </si>
  <si>
    <t>晚餐</t>
  </si>
  <si>
    <t>怀石料理</t>
  </si>
  <si>
    <t>和牛</t>
  </si>
  <si>
    <t xml:space="preserve">DAY 3 </t>
  </si>
  <si>
    <t>自理</t>
  </si>
  <si>
    <t>刺身</t>
  </si>
  <si>
    <t>Day 4</t>
  </si>
  <si>
    <t>机场简餐</t>
  </si>
  <si>
    <t>45座，含导司游费用</t>
  </si>
  <si>
    <t>接机-轻井泽</t>
  </si>
  <si>
    <t>轻井泽</t>
  </si>
  <si>
    <t>晚上出外用餐</t>
  </si>
  <si>
    <t>DAY 4</t>
  </si>
  <si>
    <t>送机</t>
  </si>
  <si>
    <t>白丝瀑布、石头教堂</t>
  </si>
  <si>
    <t>出行手册</t>
  </si>
  <si>
    <t>陪同人员签证</t>
  </si>
  <si>
    <t>日本签证费</t>
  </si>
  <si>
    <t>高铁</t>
  </si>
  <si>
    <t>一等座 上海虹桥-杭州</t>
  </si>
  <si>
    <t>富春山居酒店</t>
  </si>
  <si>
    <t xml:space="preserve">大床房 园景豪华 </t>
  </si>
  <si>
    <t xml:space="preserve">双床房 园景豪华 </t>
  </si>
  <si>
    <t>含投影</t>
  </si>
  <si>
    <t>冥想课程</t>
  </si>
  <si>
    <t>高尔夫</t>
  </si>
  <si>
    <t>筷子制作</t>
  </si>
  <si>
    <t>含礼盒</t>
  </si>
  <si>
    <t>河北廊坊新绎七修酒店</t>
  </si>
  <si>
    <t>高级标准间</t>
  </si>
  <si>
    <t>烧烤晚宴</t>
  </si>
  <si>
    <t>北京-河北，45座</t>
  </si>
  <si>
    <t>外出大巴，45座</t>
  </si>
  <si>
    <t>河北-北京，45座</t>
  </si>
  <si>
    <t>含司机住宿用餐</t>
  </si>
  <si>
    <t>口红制作</t>
  </si>
  <si>
    <t>米酒制作</t>
  </si>
  <si>
    <t>网球/羽毛球</t>
  </si>
  <si>
    <t>场</t>
  </si>
  <si>
    <t>按10人高尔夫预估</t>
  </si>
  <si>
    <t>空中瑜伽</t>
  </si>
  <si>
    <t>华北成都/8月30日-9月2日</t>
  </si>
  <si>
    <t>北京-成都往返经济</t>
  </si>
  <si>
    <t>成都青城山六善酒店</t>
  </si>
  <si>
    <t>双人间含早</t>
  </si>
  <si>
    <t>成都博舍酒店（或同级）</t>
  </si>
  <si>
    <t>半天；4小时内</t>
  </si>
  <si>
    <t>欢迎晚宴-六善酒店中餐</t>
  </si>
  <si>
    <t>午餐 -普照寺素斋</t>
  </si>
  <si>
    <t>特色变脸晚宴-小龙翻大江火锅，20人大包间；含4分钟场川剧变脸</t>
  </si>
  <si>
    <t>Day4</t>
  </si>
  <si>
    <t>机场-成都六善酒店；接机大巴</t>
  </si>
  <si>
    <t>辆</t>
  </si>
  <si>
    <t>趟</t>
  </si>
  <si>
    <t>外出大巴，24人座航空座椅旅游车，含导游费用</t>
  </si>
  <si>
    <t>成都市内酒店-机场；送机大巴</t>
  </si>
  <si>
    <t>普照寺禅茶体验</t>
  </si>
  <si>
    <t>都江堰水利工程</t>
  </si>
  <si>
    <t>电瓶车</t>
  </si>
  <si>
    <t>都江堰大型表演</t>
  </si>
  <si>
    <t>都江堰放水大典、道解都江堰；VIP席位</t>
  </si>
  <si>
    <t>周五/周六下午场</t>
  </si>
  <si>
    <t>成都市区游览</t>
  </si>
  <si>
    <t>武侯祠</t>
  </si>
  <si>
    <t>北京-成都往返经济1人</t>
  </si>
  <si>
    <t>2人；北京1人，当地1人</t>
  </si>
  <si>
    <t>都江堰、武侯祠</t>
  </si>
  <si>
    <t>华南成都/8月10日-12日</t>
  </si>
  <si>
    <t>重庆-成都高铁二等座</t>
  </si>
  <si>
    <t xml:space="preserve">午餐 </t>
  </si>
  <si>
    <t>晚宴-都江堰导江楼河鲜，临江包间</t>
  </si>
  <si>
    <t>成都火车站-六善酒店，接站45座大巴</t>
  </si>
  <si>
    <t>机场-六善酒店，考斯特</t>
  </si>
  <si>
    <t>外出大巴，45座大巴，含导游费用</t>
  </si>
  <si>
    <t>六善酒店-成都火车站；送站45座大巴</t>
  </si>
  <si>
    <t>六善酒店-机场，送机考斯特</t>
  </si>
  <si>
    <t>青城山门票</t>
  </si>
  <si>
    <t>青城山缆车、观光车</t>
  </si>
  <si>
    <t>卡丁车体验项目</t>
  </si>
  <si>
    <t>2小时包场；30人</t>
  </si>
  <si>
    <t>小时</t>
  </si>
  <si>
    <t>泰国</t>
  </si>
  <si>
    <t>广州-泰国</t>
  </si>
  <si>
    <t>Grand Hyatt hotel erawan</t>
  </si>
  <si>
    <t xml:space="preserve">双人间 </t>
  </si>
  <si>
    <t>会议套餐</t>
  </si>
  <si>
    <t>导游工资</t>
  </si>
  <si>
    <t>小费</t>
  </si>
  <si>
    <t>学习泰拳</t>
  </si>
  <si>
    <t>（泰拳馆）1个半小时私课</t>
  </si>
  <si>
    <t>湄南河游船2小时（包豪华游艇）</t>
  </si>
  <si>
    <t>船</t>
  </si>
  <si>
    <t>大城府历史公园</t>
  </si>
  <si>
    <t>挽巴音夏宫</t>
  </si>
  <si>
    <t>实弹射击</t>
  </si>
  <si>
    <t>Asiatique人妖秀</t>
  </si>
  <si>
    <t>泰国签证费</t>
  </si>
  <si>
    <t>广州-东京  全日空往返</t>
  </si>
  <si>
    <t>9.6 广州-东京 NH934 0910-1440
9.9 东京-广州 NH923 0915-1305</t>
  </si>
  <si>
    <t>箱根小涌园天悠日式旅馆</t>
  </si>
  <si>
    <t>双人间</t>
  </si>
  <si>
    <t>半天会议室场地</t>
  </si>
  <si>
    <t>住宿含晚餐</t>
  </si>
  <si>
    <t>28座，含导司游费用</t>
  </si>
  <si>
    <t>箱根雕刻之森博物馆</t>
  </si>
  <si>
    <t>缆车</t>
  </si>
  <si>
    <t>海盗船</t>
  </si>
  <si>
    <t>箱根关所</t>
  </si>
  <si>
    <t>含领队一人</t>
  </si>
  <si>
    <t>最终优惠金额</t>
    <rPh sb="0" eb="1">
      <t>zui'z</t>
    </rPh>
    <rPh sb="2" eb="3">
      <t>you'hui</t>
    </rPh>
    <rPh sb="4" eb="5">
      <t>jin'e</t>
    </rPh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</si>
</sst>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 * #,##0.00_ ;_ * \-#,##0.00_ ;_ * &quot;-&quot;??_ ;_ @_ "/>
    <numFmt numFmtId="177" formatCode="\¥#,##0.00;\¥\-#,##0.00"/>
    <numFmt numFmtId="178" formatCode="\¥#,##0.00_);[Red]\(\¥#,##0.00\)"/>
  </numFmts>
  <fonts count="11" x14ac:knownFonts="1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6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DengXian"/>
      <scheme val="minor"/>
    </font>
    <font>
      <u/>
      <sz val="16"/>
      <color theme="11"/>
      <name val="DengXian"/>
      <charset val="134"/>
      <scheme val="minor"/>
    </font>
    <font>
      <u/>
      <sz val="16"/>
      <color theme="10"/>
      <name val="DengXian"/>
      <charset val="134"/>
      <scheme val="minor"/>
    </font>
    <font>
      <sz val="9"/>
      <name val="DengXian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1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76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178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5" borderId="2" xfId="0" applyNumberFormat="1" applyFont="1" applyFill="1" applyBorder="1" applyAlignment="1" applyProtection="1">
      <alignment horizontal="left" vertical="center" wrapText="1"/>
      <protection locked="0" hidden="1"/>
    </xf>
    <xf numFmtId="177" fontId="3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178" fontId="3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78" fontId="1" fillId="0" borderId="1" xfId="1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 applyProtection="1">
      <alignment horizontal="left" vertical="center" wrapText="1"/>
      <protection locked="0" hidden="1"/>
    </xf>
    <xf numFmtId="178" fontId="4" fillId="2" borderId="1" xfId="0" applyNumberFormat="1" applyFont="1" applyFill="1" applyBorder="1" applyAlignment="1">
      <alignment horizontal="center" vertical="center" wrapText="1"/>
    </xf>
    <xf numFmtId="178" fontId="2" fillId="4" borderId="1" xfId="1" applyNumberFormat="1" applyFont="1" applyFill="1" applyBorder="1" applyAlignment="1">
      <alignment horizontal="center" vertical="center"/>
    </xf>
    <xf numFmtId="178" fontId="2" fillId="4" borderId="1" xfId="1" applyNumberFormat="1" applyFont="1" applyFill="1" applyBorder="1" applyAlignment="1">
      <alignment vertical="center"/>
    </xf>
    <xf numFmtId="178" fontId="2" fillId="0" borderId="1" xfId="1" applyNumberFormat="1" applyFont="1" applyFill="1" applyBorder="1" applyAlignment="1">
      <alignment vertical="center"/>
    </xf>
    <xf numFmtId="178" fontId="3" fillId="0" borderId="1" xfId="1" applyNumberFormat="1" applyFont="1" applyFill="1" applyBorder="1" applyAlignment="1">
      <alignment vertical="center"/>
    </xf>
    <xf numFmtId="178" fontId="3" fillId="0" borderId="1" xfId="1" applyNumberFormat="1" applyFont="1" applyFill="1" applyBorder="1" applyAlignment="1">
      <alignment horizontal="left" vertical="center"/>
    </xf>
    <xf numFmtId="178" fontId="3" fillId="2" borderId="1" xfId="1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2" fillId="7" borderId="1" xfId="1" applyNumberFormat="1" applyFont="1" applyFill="1" applyBorder="1" applyAlignment="1">
      <alignment horizontal="center" vertical="center"/>
    </xf>
    <xf numFmtId="0" fontId="1" fillId="5" borderId="0" xfId="0" applyFont="1" applyFill="1" applyBorder="1" applyAlignment="1">
      <alignment vertical="top" wrapText="1"/>
    </xf>
    <xf numFmtId="0" fontId="1" fillId="5" borderId="5" xfId="0" applyFont="1" applyFill="1" applyBorder="1" applyAlignment="1">
      <alignment vertical="top" wrapText="1"/>
    </xf>
    <xf numFmtId="0" fontId="1" fillId="0" borderId="0" xfId="0" applyNumberFormat="1" applyFont="1" applyBorder="1" applyAlignment="1">
      <alignment vertical="top" wrapText="1"/>
    </xf>
    <xf numFmtId="14" fontId="1" fillId="0" borderId="2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/>
    <xf numFmtId="0" fontId="3" fillId="2" borderId="1" xfId="0" applyFont="1" applyFill="1" applyBorder="1" applyAlignment="1">
      <alignment vertical="center" wrapText="1"/>
    </xf>
    <xf numFmtId="14" fontId="3" fillId="2" borderId="1" xfId="0" applyNumberFormat="1" applyFont="1" applyFill="1" applyBorder="1" applyAlignment="1" applyProtection="1">
      <alignment horizontal="left" vertical="center" wrapText="1"/>
      <protection locked="0" hidden="1"/>
    </xf>
    <xf numFmtId="177" fontId="3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76" fontId="6" fillId="7" borderId="1" xfId="0" applyNumberFormat="1" applyFont="1" applyFill="1" applyBorder="1" applyAlignment="1">
      <alignment horizontal="center" vertical="center"/>
    </xf>
    <xf numFmtId="176" fontId="5" fillId="2" borderId="1" xfId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right" vertical="center"/>
    </xf>
    <xf numFmtId="176" fontId="6" fillId="8" borderId="1" xfId="0" applyNumberFormat="1" applyFont="1" applyFill="1" applyBorder="1"/>
    <xf numFmtId="0" fontId="6" fillId="7" borderId="1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3" fillId="5" borderId="2" xfId="0" applyNumberFormat="1" applyFont="1" applyFill="1" applyBorder="1" applyAlignment="1" applyProtection="1">
      <alignment horizontal="left" vertical="center" wrapText="1"/>
      <protection locked="0" hidden="1"/>
    </xf>
    <xf numFmtId="14" fontId="3" fillId="5" borderId="4" xfId="0" applyNumberFormat="1" applyFont="1" applyFill="1" applyBorder="1" applyAlignment="1" applyProtection="1">
      <alignment horizontal="left" vertical="center" wrapText="1"/>
      <protection locked="0" hidden="1"/>
    </xf>
    <xf numFmtId="14" fontId="1" fillId="0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8" fontId="2" fillId="3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left" vertical="center"/>
    </xf>
    <xf numFmtId="14" fontId="1" fillId="0" borderId="4" xfId="0" applyNumberFormat="1" applyFont="1" applyFill="1" applyBorder="1" applyAlignment="1">
      <alignment horizontal="left" vertical="center"/>
    </xf>
  </cellXfs>
  <cellStyles count="6">
    <cellStyle name="常规" xfId="0" builtinId="0"/>
    <cellStyle name="常规 2" xfId="3"/>
    <cellStyle name="常规 2 2" xfId="2"/>
    <cellStyle name="超链接 2" xfId="4"/>
    <cellStyle name="千位分隔" xfId="1" builtinId="3"/>
    <cellStyle name="已访问的超链接 2" xfId="5"/>
  </cellStyles>
  <dxfs count="0"/>
  <tableStyles count="0" defaultTableStyle="TableStyleMedium9" defaultPivotStyle="PivotStyleMedium4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showGridLines="0" tabSelected="1" workbookViewId="0">
      <selection activeCell="J14" sqref="J14"/>
    </sheetView>
  </sheetViews>
  <sheetFormatPr baseColWidth="10" defaultColWidth="8.83203125" defaultRowHeight="17" x14ac:dyDescent="0.25"/>
  <cols>
    <col min="1" max="1" width="8.83203125" style="54"/>
    <col min="2" max="2" width="8.5" style="54" customWidth="1"/>
    <col min="3" max="3" width="12.83203125" style="54" customWidth="1"/>
    <col min="4" max="4" width="11.1640625" style="54" customWidth="1"/>
    <col min="5" max="5" width="15.5" style="54" customWidth="1"/>
    <col min="6" max="7" width="13" style="54" customWidth="1"/>
    <col min="8" max="10" width="17.1640625" style="54" customWidth="1"/>
    <col min="11" max="16384" width="8.83203125" style="54"/>
  </cols>
  <sheetData>
    <row r="2" spans="1:10" ht="24" customHeight="1" x14ac:dyDescent="0.25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  <c r="G2" s="55" t="s">
        <v>6</v>
      </c>
      <c r="H2" s="55" t="s">
        <v>7</v>
      </c>
      <c r="I2" s="55" t="s">
        <v>8</v>
      </c>
      <c r="J2" s="55" t="s">
        <v>9</v>
      </c>
    </row>
    <row r="3" spans="1:10" ht="24" customHeight="1" x14ac:dyDescent="0.25">
      <c r="A3" s="56">
        <v>1</v>
      </c>
      <c r="B3" s="56" t="s">
        <v>10</v>
      </c>
      <c r="C3" s="57" t="s">
        <v>11</v>
      </c>
      <c r="D3" s="57" t="s">
        <v>12</v>
      </c>
      <c r="E3" s="57" t="s">
        <v>13</v>
      </c>
      <c r="F3" s="56">
        <v>20</v>
      </c>
      <c r="G3" s="56">
        <v>12</v>
      </c>
      <c r="H3" s="57">
        <v>400000</v>
      </c>
      <c r="I3" s="60">
        <f t="shared" ref="I3:I12" si="0">J3/F3</f>
        <v>24624.229299999999</v>
      </c>
      <c r="J3" s="60">
        <f>'1'!I58</f>
        <v>492484.58600000001</v>
      </c>
    </row>
    <row r="4" spans="1:10" ht="24" customHeight="1" x14ac:dyDescent="0.25">
      <c r="A4" s="56">
        <v>2</v>
      </c>
      <c r="B4" s="56" t="s">
        <v>10</v>
      </c>
      <c r="C4" s="57" t="s">
        <v>14</v>
      </c>
      <c r="D4" s="57" t="s">
        <v>12</v>
      </c>
      <c r="E4" s="57" t="s">
        <v>15</v>
      </c>
      <c r="F4" s="56">
        <v>25</v>
      </c>
      <c r="G4" s="56">
        <v>15</v>
      </c>
      <c r="H4" s="57">
        <v>400000</v>
      </c>
      <c r="I4" s="60">
        <f t="shared" si="0"/>
        <v>19285.826560000001</v>
      </c>
      <c r="J4" s="60">
        <f>'2'!I53</f>
        <v>482145.66399999999</v>
      </c>
    </row>
    <row r="5" spans="1:10" ht="24" customHeight="1" x14ac:dyDescent="0.25">
      <c r="A5" s="56">
        <v>3</v>
      </c>
      <c r="B5" s="56" t="s">
        <v>10</v>
      </c>
      <c r="C5" s="57" t="s">
        <v>16</v>
      </c>
      <c r="D5" s="57" t="s">
        <v>12</v>
      </c>
      <c r="E5" s="57" t="s">
        <v>17</v>
      </c>
      <c r="F5" s="56">
        <v>10</v>
      </c>
      <c r="G5" s="56">
        <v>6</v>
      </c>
      <c r="H5" s="57">
        <v>100000</v>
      </c>
      <c r="I5" s="60">
        <f t="shared" si="0"/>
        <v>18099.468199999999</v>
      </c>
      <c r="J5" s="60">
        <f>'3'!I54</f>
        <v>180994.682</v>
      </c>
    </row>
    <row r="6" spans="1:10" ht="24" customHeight="1" x14ac:dyDescent="0.25">
      <c r="A6" s="56">
        <v>4</v>
      </c>
      <c r="B6" s="56" t="s">
        <v>10</v>
      </c>
      <c r="C6" s="57" t="s">
        <v>18</v>
      </c>
      <c r="D6" s="57" t="s">
        <v>12</v>
      </c>
      <c r="E6" s="57" t="s">
        <v>17</v>
      </c>
      <c r="F6" s="56">
        <v>10</v>
      </c>
      <c r="G6" s="56">
        <v>8</v>
      </c>
      <c r="H6" s="57">
        <v>100000</v>
      </c>
      <c r="I6" s="60">
        <f t="shared" si="0"/>
        <v>18099.468199999999</v>
      </c>
      <c r="J6" s="60">
        <f>SUM('4'!I54)</f>
        <v>180994.682</v>
      </c>
    </row>
    <row r="7" spans="1:10" ht="24" customHeight="1" x14ac:dyDescent="0.25">
      <c r="A7" s="56">
        <v>5</v>
      </c>
      <c r="B7" s="56" t="s">
        <v>10</v>
      </c>
      <c r="C7" s="57" t="s">
        <v>19</v>
      </c>
      <c r="D7" s="57" t="s">
        <v>20</v>
      </c>
      <c r="E7" s="57" t="s">
        <v>21</v>
      </c>
      <c r="F7" s="56">
        <v>20</v>
      </c>
      <c r="G7" s="56">
        <v>15</v>
      </c>
      <c r="H7" s="57">
        <v>100000</v>
      </c>
      <c r="I7" s="60">
        <f t="shared" si="0"/>
        <v>9096.0825999999997</v>
      </c>
      <c r="J7" s="60">
        <f>'5'!I49</f>
        <v>181921.652</v>
      </c>
    </row>
    <row r="8" spans="1:10" ht="24" customHeight="1" x14ac:dyDescent="0.25">
      <c r="A8" s="56">
        <v>6</v>
      </c>
      <c r="B8" s="56" t="s">
        <v>10</v>
      </c>
      <c r="C8" s="57" t="s">
        <v>22</v>
      </c>
      <c r="D8" s="57" t="s">
        <v>20</v>
      </c>
      <c r="E8" s="57" t="s">
        <v>23</v>
      </c>
      <c r="F8" s="56">
        <v>20</v>
      </c>
      <c r="G8" s="56">
        <v>15</v>
      </c>
      <c r="H8" s="57">
        <v>300000</v>
      </c>
      <c r="I8" s="60">
        <f t="shared" si="0"/>
        <v>19155.747599999999</v>
      </c>
      <c r="J8" s="60">
        <f>'6'!I56</f>
        <v>383114.95199999999</v>
      </c>
    </row>
    <row r="9" spans="1:10" ht="24" customHeight="1" x14ac:dyDescent="0.25">
      <c r="A9" s="56">
        <v>7</v>
      </c>
      <c r="B9" s="56" t="s">
        <v>10</v>
      </c>
      <c r="C9" s="57" t="s">
        <v>19</v>
      </c>
      <c r="D9" s="57" t="s">
        <v>24</v>
      </c>
      <c r="E9" s="57" t="s">
        <v>23</v>
      </c>
      <c r="F9" s="56">
        <v>20</v>
      </c>
      <c r="G9" s="56">
        <v>15</v>
      </c>
      <c r="H9" s="57">
        <v>200000</v>
      </c>
      <c r="I9" s="60">
        <f t="shared" si="0"/>
        <v>14656.911499999998</v>
      </c>
      <c r="J9" s="60">
        <f>'7'!I51</f>
        <v>293138.23</v>
      </c>
    </row>
    <row r="10" spans="1:10" ht="24" customHeight="1" x14ac:dyDescent="0.25">
      <c r="A10" s="56">
        <v>8</v>
      </c>
      <c r="B10" s="56" t="s">
        <v>10</v>
      </c>
      <c r="C10" s="57" t="s">
        <v>25</v>
      </c>
      <c r="D10" s="56" t="s">
        <v>24</v>
      </c>
      <c r="E10" s="56" t="s">
        <v>26</v>
      </c>
      <c r="F10" s="56">
        <v>12</v>
      </c>
      <c r="G10" s="56">
        <v>9</v>
      </c>
      <c r="H10" s="57">
        <v>150000</v>
      </c>
      <c r="I10" s="61">
        <f t="shared" si="0"/>
        <v>19290.498333333333</v>
      </c>
      <c r="J10" s="61">
        <f>'8'!I55</f>
        <v>231485.97999999998</v>
      </c>
    </row>
    <row r="11" spans="1:10" ht="24" customHeight="1" x14ac:dyDescent="0.25">
      <c r="A11" s="56">
        <v>9</v>
      </c>
      <c r="B11" s="56" t="s">
        <v>10</v>
      </c>
      <c r="C11" s="56" t="s">
        <v>27</v>
      </c>
      <c r="D11" s="56" t="s">
        <v>24</v>
      </c>
      <c r="E11" s="56" t="s">
        <v>15</v>
      </c>
      <c r="F11" s="56">
        <v>15</v>
      </c>
      <c r="G11" s="56">
        <v>11</v>
      </c>
      <c r="H11" s="57">
        <v>250005</v>
      </c>
      <c r="I11" s="61">
        <f t="shared" si="0"/>
        <v>22121.50746666667</v>
      </c>
      <c r="J11" s="61">
        <f>'9'!I52</f>
        <v>331822.61200000002</v>
      </c>
    </row>
    <row r="12" spans="1:10" ht="24" customHeight="1" x14ac:dyDescent="0.25">
      <c r="A12" s="63" t="s">
        <v>28</v>
      </c>
      <c r="B12" s="63"/>
      <c r="C12" s="63"/>
      <c r="D12" s="63"/>
      <c r="E12" s="63"/>
      <c r="F12" s="58">
        <f>SUM(F3:F11)</f>
        <v>152</v>
      </c>
      <c r="G12" s="58">
        <f>SUM(G3:G11)</f>
        <v>106</v>
      </c>
      <c r="H12" s="59">
        <v>2000005</v>
      </c>
      <c r="I12" s="59">
        <f t="shared" si="0"/>
        <v>18145.414736842107</v>
      </c>
      <c r="J12" s="59">
        <f>SUM(J3:J11)</f>
        <v>2758103.04</v>
      </c>
    </row>
    <row r="13" spans="1:10" ht="21" customHeight="1" x14ac:dyDescent="0.25">
      <c r="A13" s="64" t="s">
        <v>29</v>
      </c>
      <c r="B13" s="65"/>
      <c r="C13" s="65"/>
      <c r="D13" s="65"/>
      <c r="E13" s="65"/>
      <c r="F13" s="65"/>
      <c r="G13" s="65"/>
      <c r="H13" s="65"/>
      <c r="I13" s="66"/>
      <c r="J13" s="62">
        <f>SUM(J3:J11)*0.95</f>
        <v>2620197.8879999998</v>
      </c>
    </row>
    <row r="14" spans="1:10" ht="20.25" customHeight="1" x14ac:dyDescent="0.25">
      <c r="A14" s="64" t="s">
        <v>247</v>
      </c>
      <c r="B14" s="65"/>
      <c r="C14" s="65"/>
      <c r="D14" s="65"/>
      <c r="E14" s="65"/>
      <c r="F14" s="65"/>
      <c r="G14" s="65"/>
      <c r="H14" s="65"/>
      <c r="I14" s="66"/>
      <c r="J14" s="62">
        <v>2620000</v>
      </c>
    </row>
  </sheetData>
  <mergeCells count="3">
    <mergeCell ref="A12:E12"/>
    <mergeCell ref="A13:I13"/>
    <mergeCell ref="A14:I14"/>
  </mergeCells>
  <phoneticPr fontId="10" type="noConversion"/>
  <pageMargins left="0.69930555555555596" right="0.69930555555555596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52"/>
  <sheetViews>
    <sheetView showGridLines="0" topLeftCell="A26" workbookViewId="0">
      <selection activeCell="I41" sqref="I41"/>
    </sheetView>
  </sheetViews>
  <sheetFormatPr baseColWidth="10" defaultColWidth="8.83203125" defaultRowHeight="14" x14ac:dyDescent="0.2"/>
  <cols>
    <col min="1" max="1" width="10.1640625" style="5" customWidth="1"/>
    <col min="2" max="2" width="23.6640625" style="6" customWidth="1"/>
    <col min="3" max="3" width="36.33203125" style="6" customWidth="1"/>
    <col min="4" max="7" width="5.1640625" style="5" customWidth="1"/>
    <col min="8" max="8" width="10.6640625" style="6" customWidth="1"/>
    <col min="9" max="9" width="15.6640625" style="6" customWidth="1"/>
    <col min="10" max="10" width="18.83203125" style="5" customWidth="1"/>
    <col min="11" max="16384" width="8.83203125" style="5"/>
  </cols>
  <sheetData>
    <row r="1" spans="1:10" ht="20" customHeight="1" x14ac:dyDescent="0.2">
      <c r="A1" s="7" t="s">
        <v>30</v>
      </c>
      <c r="B1" s="8" t="s">
        <v>128</v>
      </c>
      <c r="C1" s="8"/>
      <c r="D1" s="8"/>
      <c r="E1" s="8"/>
      <c r="F1" s="8"/>
      <c r="G1" s="8"/>
      <c r="H1" s="9"/>
      <c r="I1" s="9"/>
      <c r="J1" s="8"/>
    </row>
    <row r="2" spans="1:10" ht="20" customHeight="1" x14ac:dyDescent="0.2">
      <c r="A2" s="7" t="s">
        <v>34</v>
      </c>
      <c r="B2" s="8" t="s">
        <v>15</v>
      </c>
      <c r="C2" s="8"/>
      <c r="D2" s="8"/>
      <c r="E2" s="8"/>
      <c r="F2" s="8"/>
      <c r="G2" s="8"/>
      <c r="H2" s="9"/>
      <c r="I2" s="9"/>
      <c r="J2" s="8"/>
    </row>
    <row r="3" spans="1:10" ht="20" customHeight="1" x14ac:dyDescent="0.2">
      <c r="A3" s="7" t="s">
        <v>36</v>
      </c>
      <c r="B3" s="84">
        <v>15</v>
      </c>
      <c r="C3" s="84"/>
      <c r="D3" s="8"/>
      <c r="E3" s="8"/>
      <c r="F3" s="8"/>
      <c r="G3" s="8"/>
      <c r="H3" s="9"/>
      <c r="I3" s="9"/>
      <c r="J3" s="8">
        <v>9</v>
      </c>
    </row>
    <row r="4" spans="1:10" s="1" customFormat="1" ht="20" customHeight="1" x14ac:dyDescent="0.2">
      <c r="A4" s="67" t="s">
        <v>37</v>
      </c>
      <c r="B4" s="67"/>
      <c r="C4" s="67" t="s">
        <v>38</v>
      </c>
      <c r="D4" s="67" t="s">
        <v>39</v>
      </c>
      <c r="E4" s="67"/>
      <c r="F4" s="67"/>
      <c r="G4" s="67"/>
      <c r="H4" s="85" t="s">
        <v>40</v>
      </c>
      <c r="I4" s="85"/>
      <c r="J4" s="67" t="s">
        <v>41</v>
      </c>
    </row>
    <row r="5" spans="1:10" s="1" customFormat="1" ht="20" customHeight="1" x14ac:dyDescent="0.2">
      <c r="A5" s="67"/>
      <c r="B5" s="67"/>
      <c r="C5" s="67"/>
      <c r="D5" s="11" t="s">
        <v>42</v>
      </c>
      <c r="E5" s="11" t="s">
        <v>43</v>
      </c>
      <c r="F5" s="11" t="s">
        <v>42</v>
      </c>
      <c r="G5" s="11" t="s">
        <v>43</v>
      </c>
      <c r="H5" s="12" t="s">
        <v>44</v>
      </c>
      <c r="I5" s="12" t="s">
        <v>45</v>
      </c>
      <c r="J5" s="67"/>
    </row>
    <row r="6" spans="1:10" s="1" customFormat="1" ht="20" customHeight="1" x14ac:dyDescent="0.2">
      <c r="A6" s="13" t="s">
        <v>46</v>
      </c>
      <c r="B6" s="14"/>
      <c r="C6" s="15" t="s">
        <v>235</v>
      </c>
      <c r="D6" s="13">
        <v>15</v>
      </c>
      <c r="E6" s="13" t="s">
        <v>47</v>
      </c>
      <c r="F6" s="13">
        <v>1</v>
      </c>
      <c r="G6" s="13" t="s">
        <v>48</v>
      </c>
      <c r="H6" s="16">
        <v>3500</v>
      </c>
      <c r="I6" s="16">
        <f>D6*F6*H6</f>
        <v>52500</v>
      </c>
      <c r="J6" s="31" t="s">
        <v>236</v>
      </c>
    </row>
    <row r="7" spans="1:10" s="1" customFormat="1" ht="20" customHeight="1" x14ac:dyDescent="0.2">
      <c r="A7" s="82" t="s">
        <v>49</v>
      </c>
      <c r="B7" s="82"/>
      <c r="C7" s="82"/>
      <c r="D7" s="82"/>
      <c r="E7" s="82"/>
      <c r="F7" s="82"/>
      <c r="G7" s="82"/>
      <c r="H7" s="82"/>
      <c r="I7" s="32">
        <f>SUM(I6:I6)</f>
        <v>52500</v>
      </c>
      <c r="J7" s="33"/>
    </row>
    <row r="8" spans="1:10" s="1" customFormat="1" ht="20" customHeight="1" x14ac:dyDescent="0.2">
      <c r="A8" s="72" t="s">
        <v>50</v>
      </c>
      <c r="B8" s="18" t="s">
        <v>237</v>
      </c>
      <c r="C8" s="14" t="s">
        <v>238</v>
      </c>
      <c r="D8" s="17">
        <v>8</v>
      </c>
      <c r="E8" s="17" t="s">
        <v>53</v>
      </c>
      <c r="F8" s="17">
        <v>3</v>
      </c>
      <c r="G8" s="17" t="s">
        <v>54</v>
      </c>
      <c r="H8" s="19">
        <v>3300</v>
      </c>
      <c r="I8" s="19">
        <f>D8*F8*H8</f>
        <v>79200</v>
      </c>
      <c r="J8" s="19"/>
    </row>
    <row r="9" spans="1:10" s="1" customFormat="1" ht="20" customHeight="1" x14ac:dyDescent="0.2">
      <c r="A9" s="72"/>
      <c r="B9" s="18" t="s">
        <v>239</v>
      </c>
      <c r="C9" s="14" t="s">
        <v>161</v>
      </c>
      <c r="D9" s="17">
        <v>1</v>
      </c>
      <c r="E9" s="17" t="s">
        <v>121</v>
      </c>
      <c r="F9" s="17">
        <v>1</v>
      </c>
      <c r="G9" s="17" t="s">
        <v>48</v>
      </c>
      <c r="H9" s="19">
        <v>7500</v>
      </c>
      <c r="I9" s="19">
        <f t="shared" ref="I9" si="0">D9*F9*H9</f>
        <v>7500</v>
      </c>
      <c r="J9" s="19"/>
    </row>
    <row r="10" spans="1:10" s="1" customFormat="1" ht="20" customHeight="1" x14ac:dyDescent="0.2">
      <c r="A10" s="82" t="s">
        <v>60</v>
      </c>
      <c r="B10" s="82"/>
      <c r="C10" s="82"/>
      <c r="D10" s="82"/>
      <c r="E10" s="82"/>
      <c r="F10" s="82"/>
      <c r="G10" s="82"/>
      <c r="H10" s="82"/>
      <c r="I10" s="32">
        <f>SUM(I8:I9)</f>
        <v>86700</v>
      </c>
      <c r="J10" s="33"/>
    </row>
    <row r="11" spans="1:10" s="2" customFormat="1" ht="20" customHeight="1" x14ac:dyDescent="0.2">
      <c r="A11" s="72" t="s">
        <v>61</v>
      </c>
      <c r="B11" s="77" t="s">
        <v>62</v>
      </c>
      <c r="C11" s="21" t="s">
        <v>63</v>
      </c>
      <c r="D11" s="17">
        <v>15</v>
      </c>
      <c r="E11" s="17" t="s">
        <v>47</v>
      </c>
      <c r="F11" s="17">
        <v>1</v>
      </c>
      <c r="G11" s="17" t="s">
        <v>64</v>
      </c>
      <c r="H11" s="22">
        <v>180</v>
      </c>
      <c r="I11" s="22">
        <f>D11*F11*H11</f>
        <v>2700</v>
      </c>
      <c r="J11" s="34"/>
    </row>
    <row r="12" spans="1:10" s="2" customFormat="1" ht="20" customHeight="1" x14ac:dyDescent="0.2">
      <c r="A12" s="72"/>
      <c r="B12" s="77"/>
      <c r="C12" s="21" t="s">
        <v>138</v>
      </c>
      <c r="D12" s="17">
        <v>15</v>
      </c>
      <c r="E12" s="17" t="s">
        <v>47</v>
      </c>
      <c r="F12" s="17">
        <v>1</v>
      </c>
      <c r="G12" s="17" t="s">
        <v>64</v>
      </c>
      <c r="H12" s="22">
        <v>0</v>
      </c>
      <c r="I12" s="22">
        <f t="shared" ref="I12:I16" si="1">D12*F12*H12</f>
        <v>0</v>
      </c>
      <c r="J12" s="35" t="s">
        <v>240</v>
      </c>
    </row>
    <row r="13" spans="1:10" s="1" customFormat="1" ht="20" customHeight="1" x14ac:dyDescent="0.2">
      <c r="A13" s="72"/>
      <c r="B13" s="77" t="s">
        <v>66</v>
      </c>
      <c r="C13" s="21" t="s">
        <v>63</v>
      </c>
      <c r="D13" s="17">
        <v>15</v>
      </c>
      <c r="E13" s="17" t="s">
        <v>47</v>
      </c>
      <c r="F13" s="17">
        <v>1</v>
      </c>
      <c r="G13" s="17" t="s">
        <v>64</v>
      </c>
      <c r="H13" s="22">
        <v>180</v>
      </c>
      <c r="I13" s="22">
        <f t="shared" si="1"/>
        <v>2700</v>
      </c>
      <c r="J13" s="22"/>
    </row>
    <row r="14" spans="1:10" s="1" customFormat="1" ht="20" customHeight="1" x14ac:dyDescent="0.2">
      <c r="A14" s="72"/>
      <c r="B14" s="77"/>
      <c r="C14" s="21" t="s">
        <v>138</v>
      </c>
      <c r="D14" s="17">
        <v>15</v>
      </c>
      <c r="E14" s="17" t="s">
        <v>47</v>
      </c>
      <c r="F14" s="17">
        <v>1</v>
      </c>
      <c r="G14" s="17" t="s">
        <v>64</v>
      </c>
      <c r="H14" s="22">
        <v>0</v>
      </c>
      <c r="I14" s="22">
        <f t="shared" si="1"/>
        <v>0</v>
      </c>
      <c r="J14" s="36" t="s">
        <v>240</v>
      </c>
    </row>
    <row r="15" spans="1:10" s="1" customFormat="1" ht="20" customHeight="1" x14ac:dyDescent="0.2">
      <c r="A15" s="72"/>
      <c r="B15" s="20" t="s">
        <v>69</v>
      </c>
      <c r="C15" s="21" t="s">
        <v>63</v>
      </c>
      <c r="D15" s="17">
        <v>15</v>
      </c>
      <c r="E15" s="17" t="s">
        <v>47</v>
      </c>
      <c r="F15" s="17">
        <v>1</v>
      </c>
      <c r="G15" s="17" t="s">
        <v>64</v>
      </c>
      <c r="H15" s="22">
        <v>180</v>
      </c>
      <c r="I15" s="22">
        <f t="shared" si="1"/>
        <v>2700</v>
      </c>
      <c r="J15" s="22"/>
    </row>
    <row r="16" spans="1:10" s="1" customFormat="1" ht="20" customHeight="1" x14ac:dyDescent="0.2">
      <c r="A16" s="72"/>
      <c r="B16" s="20" t="s">
        <v>70</v>
      </c>
      <c r="C16" s="21" t="s">
        <v>71</v>
      </c>
      <c r="D16" s="17">
        <v>1</v>
      </c>
      <c r="E16" s="17" t="s">
        <v>121</v>
      </c>
      <c r="F16" s="17">
        <v>1</v>
      </c>
      <c r="G16" s="17" t="s">
        <v>48</v>
      </c>
      <c r="H16" s="22">
        <v>3000</v>
      </c>
      <c r="I16" s="22">
        <f t="shared" si="1"/>
        <v>3000</v>
      </c>
      <c r="J16" s="22"/>
    </row>
    <row r="17" spans="1:10" s="1" customFormat="1" ht="20" customHeight="1" x14ac:dyDescent="0.2">
      <c r="A17" s="82" t="s">
        <v>72</v>
      </c>
      <c r="B17" s="82"/>
      <c r="C17" s="82"/>
      <c r="D17" s="82"/>
      <c r="E17" s="82"/>
      <c r="F17" s="82"/>
      <c r="G17" s="82"/>
      <c r="H17" s="82"/>
      <c r="I17" s="32">
        <f>SUM(I11:I16)</f>
        <v>11100</v>
      </c>
      <c r="J17" s="33"/>
    </row>
    <row r="18" spans="1:10" s="1" customFormat="1" ht="20" customHeight="1" x14ac:dyDescent="0.2">
      <c r="A18" s="73" t="s">
        <v>73</v>
      </c>
      <c r="B18" s="24" t="s">
        <v>62</v>
      </c>
      <c r="C18" s="14" t="s">
        <v>241</v>
      </c>
      <c r="D18" s="13">
        <v>1</v>
      </c>
      <c r="E18" s="13" t="s">
        <v>58</v>
      </c>
      <c r="F18" s="13">
        <v>1</v>
      </c>
      <c r="G18" s="13" t="s">
        <v>48</v>
      </c>
      <c r="H18" s="22">
        <v>8000</v>
      </c>
      <c r="I18" s="37">
        <f>D18*F18*H18</f>
        <v>8000</v>
      </c>
      <c r="J18" s="37"/>
    </row>
    <row r="19" spans="1:10" s="1" customFormat="1" ht="20" customHeight="1" x14ac:dyDescent="0.2">
      <c r="A19" s="73"/>
      <c r="B19" s="25" t="s">
        <v>66</v>
      </c>
      <c r="C19" s="14" t="s">
        <v>241</v>
      </c>
      <c r="D19" s="13">
        <v>1</v>
      </c>
      <c r="E19" s="13" t="s">
        <v>58</v>
      </c>
      <c r="F19" s="13">
        <v>1</v>
      </c>
      <c r="G19" s="13" t="s">
        <v>48</v>
      </c>
      <c r="H19" s="22">
        <v>8000</v>
      </c>
      <c r="I19" s="37">
        <v>12000</v>
      </c>
      <c r="J19" s="37"/>
    </row>
    <row r="20" spans="1:10" s="1" customFormat="1" ht="20" customHeight="1" x14ac:dyDescent="0.2">
      <c r="A20" s="73"/>
      <c r="B20" s="26" t="s">
        <v>69</v>
      </c>
      <c r="C20" s="14" t="s">
        <v>241</v>
      </c>
      <c r="D20" s="13">
        <v>1</v>
      </c>
      <c r="E20" s="13" t="s">
        <v>58</v>
      </c>
      <c r="F20" s="13">
        <v>1</v>
      </c>
      <c r="G20" s="13" t="s">
        <v>48</v>
      </c>
      <c r="H20" s="22">
        <v>8000</v>
      </c>
      <c r="I20" s="37">
        <v>12000</v>
      </c>
      <c r="J20" s="37"/>
    </row>
    <row r="21" spans="1:10" s="1" customFormat="1" ht="20" customHeight="1" x14ac:dyDescent="0.2">
      <c r="A21" s="73"/>
      <c r="B21" s="26" t="s">
        <v>150</v>
      </c>
      <c r="C21" s="14" t="s">
        <v>241</v>
      </c>
      <c r="D21" s="17">
        <v>1</v>
      </c>
      <c r="E21" s="13" t="s">
        <v>47</v>
      </c>
      <c r="F21" s="13">
        <v>1</v>
      </c>
      <c r="G21" s="13" t="s">
        <v>58</v>
      </c>
      <c r="H21" s="22">
        <v>6500</v>
      </c>
      <c r="I21" s="37">
        <f t="shared" ref="I21" si="2">D21*F21*H21</f>
        <v>6500</v>
      </c>
      <c r="J21" s="37"/>
    </row>
    <row r="22" spans="1:10" s="1" customFormat="1" ht="20" customHeight="1" x14ac:dyDescent="0.2">
      <c r="A22" s="83" t="s">
        <v>81</v>
      </c>
      <c r="B22" s="83"/>
      <c r="C22" s="83"/>
      <c r="D22" s="83"/>
      <c r="E22" s="83"/>
      <c r="F22" s="83"/>
      <c r="G22" s="83"/>
      <c r="H22" s="83"/>
      <c r="I22" s="32">
        <f>SUM(I18:I21)</f>
        <v>38500</v>
      </c>
      <c r="J22" s="33"/>
    </row>
    <row r="23" spans="1:10" s="1" customFormat="1" ht="20" customHeight="1" x14ac:dyDescent="0.2">
      <c r="A23" s="73" t="s">
        <v>82</v>
      </c>
      <c r="B23" s="24" t="s">
        <v>242</v>
      </c>
      <c r="C23" s="23"/>
      <c r="D23" s="13">
        <v>15</v>
      </c>
      <c r="E23" s="13" t="s">
        <v>47</v>
      </c>
      <c r="F23" s="13">
        <v>1</v>
      </c>
      <c r="G23" s="13" t="s">
        <v>48</v>
      </c>
      <c r="H23" s="19">
        <v>100</v>
      </c>
      <c r="I23" s="37">
        <f>D23*F23*H23</f>
        <v>1500</v>
      </c>
      <c r="J23" s="37"/>
    </row>
    <row r="24" spans="1:10" s="1" customFormat="1" ht="20" customHeight="1" x14ac:dyDescent="0.2">
      <c r="A24" s="73"/>
      <c r="B24" s="27" t="s">
        <v>243</v>
      </c>
      <c r="C24" s="23"/>
      <c r="D24" s="13">
        <v>15</v>
      </c>
      <c r="E24" s="13" t="s">
        <v>47</v>
      </c>
      <c r="F24" s="13">
        <v>1</v>
      </c>
      <c r="G24" s="13" t="s">
        <v>48</v>
      </c>
      <c r="H24" s="19">
        <v>70</v>
      </c>
      <c r="I24" s="37">
        <f t="shared" ref="I24:I26" si="3">D24*F24*H24</f>
        <v>1050</v>
      </c>
      <c r="J24" s="37"/>
    </row>
    <row r="25" spans="1:10" s="1" customFormat="1" ht="20" customHeight="1" x14ac:dyDescent="0.2">
      <c r="A25" s="73"/>
      <c r="B25" s="27" t="s">
        <v>244</v>
      </c>
      <c r="C25" s="14"/>
      <c r="D25" s="13">
        <v>15</v>
      </c>
      <c r="E25" s="13" t="s">
        <v>47</v>
      </c>
      <c r="F25" s="13">
        <v>1</v>
      </c>
      <c r="G25" s="13" t="s">
        <v>48</v>
      </c>
      <c r="H25" s="19">
        <v>65</v>
      </c>
      <c r="I25" s="37">
        <f t="shared" ref="I25" si="4">D25*F25*H25</f>
        <v>975</v>
      </c>
      <c r="J25" s="38"/>
    </row>
    <row r="26" spans="1:10" s="1" customFormat="1" ht="20" customHeight="1" x14ac:dyDescent="0.2">
      <c r="A26" s="73"/>
      <c r="B26" s="27" t="s">
        <v>245</v>
      </c>
      <c r="C26" s="14"/>
      <c r="D26" s="13">
        <v>15</v>
      </c>
      <c r="E26" s="13" t="s">
        <v>47</v>
      </c>
      <c r="F26" s="13">
        <v>1</v>
      </c>
      <c r="G26" s="13" t="s">
        <v>48</v>
      </c>
      <c r="H26" s="19">
        <v>35</v>
      </c>
      <c r="I26" s="37">
        <f t="shared" si="3"/>
        <v>525</v>
      </c>
      <c r="J26" s="38"/>
    </row>
    <row r="27" spans="1:10" s="3" customFormat="1" ht="20" customHeight="1" x14ac:dyDescent="0.2">
      <c r="A27" s="83" t="s">
        <v>89</v>
      </c>
      <c r="B27" s="83"/>
      <c r="C27" s="83"/>
      <c r="D27" s="83"/>
      <c r="E27" s="83"/>
      <c r="F27" s="83"/>
      <c r="G27" s="83"/>
      <c r="H27" s="83"/>
      <c r="I27" s="32">
        <f>SUM(I23:I26)</f>
        <v>4050</v>
      </c>
      <c r="J27" s="33"/>
    </row>
    <row r="28" spans="1:10" s="3" customFormat="1" ht="20" customHeight="1" x14ac:dyDescent="0.2">
      <c r="A28" s="68" t="s">
        <v>90</v>
      </c>
      <c r="B28" s="68" t="s">
        <v>91</v>
      </c>
      <c r="C28" s="24" t="s">
        <v>92</v>
      </c>
      <c r="D28" s="13">
        <v>75</v>
      </c>
      <c r="E28" s="13" t="s">
        <v>93</v>
      </c>
      <c r="F28" s="13">
        <v>1</v>
      </c>
      <c r="G28" s="13" t="s">
        <v>48</v>
      </c>
      <c r="H28" s="22">
        <v>10</v>
      </c>
      <c r="I28" s="37">
        <f>D28*F28*H28</f>
        <v>750</v>
      </c>
      <c r="J28" s="37" t="s">
        <v>94</v>
      </c>
    </row>
    <row r="29" spans="1:10" s="3" customFormat="1" ht="20" customHeight="1" x14ac:dyDescent="0.2">
      <c r="A29" s="69"/>
      <c r="B29" s="69"/>
      <c r="C29" s="14" t="s">
        <v>98</v>
      </c>
      <c r="D29" s="17">
        <v>15</v>
      </c>
      <c r="E29" s="13" t="s">
        <v>96</v>
      </c>
      <c r="F29" s="13">
        <v>1</v>
      </c>
      <c r="G29" s="13" t="s">
        <v>48</v>
      </c>
      <c r="H29" s="28">
        <v>100</v>
      </c>
      <c r="I29" s="37">
        <f t="shared" ref="I29:I39" si="5">D29*F29*H29</f>
        <v>1500</v>
      </c>
      <c r="J29" s="37"/>
    </row>
    <row r="30" spans="1:10" s="3" customFormat="1" ht="20" customHeight="1" x14ac:dyDescent="0.2">
      <c r="A30" s="69"/>
      <c r="B30" s="69"/>
      <c r="C30" s="14" t="s">
        <v>99</v>
      </c>
      <c r="D30" s="17">
        <v>17</v>
      </c>
      <c r="E30" s="13" t="s">
        <v>96</v>
      </c>
      <c r="F30" s="13">
        <v>1</v>
      </c>
      <c r="G30" s="13" t="s">
        <v>48</v>
      </c>
      <c r="H30" s="28">
        <v>6</v>
      </c>
      <c r="I30" s="37">
        <f t="shared" si="5"/>
        <v>102</v>
      </c>
      <c r="J30" s="37"/>
    </row>
    <row r="31" spans="1:10" s="3" customFormat="1" ht="20" customHeight="1" x14ac:dyDescent="0.2">
      <c r="A31" s="69"/>
      <c r="B31" s="69"/>
      <c r="C31" s="14" t="s">
        <v>153</v>
      </c>
      <c r="D31" s="17">
        <v>15</v>
      </c>
      <c r="E31" s="13" t="s">
        <v>96</v>
      </c>
      <c r="F31" s="13">
        <v>1</v>
      </c>
      <c r="G31" s="13" t="s">
        <v>48</v>
      </c>
      <c r="H31" s="28">
        <v>100</v>
      </c>
      <c r="I31" s="37">
        <f t="shared" si="5"/>
        <v>1500</v>
      </c>
      <c r="J31" s="37"/>
    </row>
    <row r="32" spans="1:10" s="3" customFormat="1" ht="20" customHeight="1" x14ac:dyDescent="0.2">
      <c r="A32" s="69"/>
      <c r="B32" s="69"/>
      <c r="C32" s="14" t="s">
        <v>102</v>
      </c>
      <c r="D32" s="17">
        <v>4</v>
      </c>
      <c r="E32" s="13" t="s">
        <v>96</v>
      </c>
      <c r="F32" s="13">
        <v>1</v>
      </c>
      <c r="G32" s="13" t="s">
        <v>48</v>
      </c>
      <c r="H32" s="28">
        <v>400</v>
      </c>
      <c r="I32" s="37">
        <f t="shared" si="5"/>
        <v>1600</v>
      </c>
      <c r="J32" s="37"/>
    </row>
    <row r="33" spans="1:10" s="3" customFormat="1" ht="20" customHeight="1" x14ac:dyDescent="0.2">
      <c r="A33" s="69"/>
      <c r="B33" s="69"/>
      <c r="C33" s="14" t="s">
        <v>103</v>
      </c>
      <c r="D33" s="17">
        <v>7</v>
      </c>
      <c r="E33" s="13" t="s">
        <v>96</v>
      </c>
      <c r="F33" s="13">
        <v>1</v>
      </c>
      <c r="G33" s="13" t="s">
        <v>48</v>
      </c>
      <c r="H33" s="28">
        <v>50</v>
      </c>
      <c r="I33" s="37">
        <f t="shared" si="5"/>
        <v>350</v>
      </c>
      <c r="J33" s="37"/>
    </row>
    <row r="34" spans="1:10" s="3" customFormat="1" ht="20" customHeight="1" x14ac:dyDescent="0.2">
      <c r="A34" s="69"/>
      <c r="B34" s="69"/>
      <c r="C34" s="14" t="s">
        <v>105</v>
      </c>
      <c r="D34" s="17">
        <v>32</v>
      </c>
      <c r="E34" s="13" t="s">
        <v>96</v>
      </c>
      <c r="F34" s="13">
        <v>1</v>
      </c>
      <c r="G34" s="13" t="s">
        <v>48</v>
      </c>
      <c r="H34" s="28">
        <v>5</v>
      </c>
      <c r="I34" s="37">
        <f t="shared" si="5"/>
        <v>160</v>
      </c>
      <c r="J34" s="37"/>
    </row>
    <row r="35" spans="1:10" s="3" customFormat="1" ht="20" customHeight="1" x14ac:dyDescent="0.2">
      <c r="A35" s="69"/>
      <c r="B35" s="69"/>
      <c r="C35" s="14" t="s">
        <v>106</v>
      </c>
      <c r="D35" s="17">
        <v>1</v>
      </c>
      <c r="E35" s="13" t="s">
        <v>96</v>
      </c>
      <c r="F35" s="13">
        <v>1</v>
      </c>
      <c r="G35" s="13" t="s">
        <v>48</v>
      </c>
      <c r="H35" s="28">
        <v>80</v>
      </c>
      <c r="I35" s="37">
        <f t="shared" si="5"/>
        <v>80</v>
      </c>
      <c r="J35" s="37"/>
    </row>
    <row r="36" spans="1:10" s="3" customFormat="1" ht="20" customHeight="1" x14ac:dyDescent="0.2">
      <c r="A36" s="69"/>
      <c r="B36" s="69"/>
      <c r="C36" s="14" t="s">
        <v>107</v>
      </c>
      <c r="D36" s="17">
        <v>17</v>
      </c>
      <c r="E36" s="13" t="s">
        <v>96</v>
      </c>
      <c r="F36" s="13">
        <v>1</v>
      </c>
      <c r="G36" s="13" t="s">
        <v>48</v>
      </c>
      <c r="H36" s="28">
        <v>20</v>
      </c>
      <c r="I36" s="37">
        <f t="shared" si="5"/>
        <v>340</v>
      </c>
      <c r="J36" s="37"/>
    </row>
    <row r="37" spans="1:10" s="3" customFormat="1" ht="20" customHeight="1" x14ac:dyDescent="0.2">
      <c r="A37" s="69"/>
      <c r="B37" s="69"/>
      <c r="C37" s="14" t="s">
        <v>108</v>
      </c>
      <c r="D37" s="17">
        <v>1</v>
      </c>
      <c r="E37" s="13" t="s">
        <v>96</v>
      </c>
      <c r="F37" s="13">
        <v>1</v>
      </c>
      <c r="G37" s="13" t="s">
        <v>48</v>
      </c>
      <c r="H37" s="28">
        <v>30</v>
      </c>
      <c r="I37" s="37">
        <f t="shared" si="5"/>
        <v>30</v>
      </c>
      <c r="J37" s="37"/>
    </row>
    <row r="38" spans="1:10" s="3" customFormat="1" ht="19.5" customHeight="1" x14ac:dyDescent="0.2">
      <c r="A38" s="69"/>
      <c r="B38" s="69"/>
      <c r="C38" s="14" t="s">
        <v>109</v>
      </c>
      <c r="D38" s="17">
        <v>35</v>
      </c>
      <c r="E38" s="13" t="s">
        <v>96</v>
      </c>
      <c r="F38" s="13">
        <v>1</v>
      </c>
      <c r="G38" s="13" t="s">
        <v>48</v>
      </c>
      <c r="H38" s="28">
        <v>15</v>
      </c>
      <c r="I38" s="37">
        <f t="shared" si="5"/>
        <v>525</v>
      </c>
      <c r="J38" s="37"/>
    </row>
    <row r="39" spans="1:10" s="3" customFormat="1" ht="20" customHeight="1" x14ac:dyDescent="0.2">
      <c r="A39" s="70"/>
      <c r="B39" s="29"/>
      <c r="C39" s="30" t="s">
        <v>113</v>
      </c>
      <c r="D39" s="17">
        <v>1</v>
      </c>
      <c r="E39" s="17" t="s">
        <v>47</v>
      </c>
      <c r="F39" s="17">
        <v>1</v>
      </c>
      <c r="G39" s="17" t="s">
        <v>111</v>
      </c>
      <c r="H39" s="19">
        <v>70500</v>
      </c>
      <c r="I39" s="37">
        <f t="shared" si="5"/>
        <v>70500</v>
      </c>
      <c r="J39" s="39"/>
    </row>
    <row r="40" spans="1:10" s="3" customFormat="1" ht="20" customHeight="1" x14ac:dyDescent="0.2">
      <c r="A40" s="83" t="s">
        <v>114</v>
      </c>
      <c r="B40" s="83"/>
      <c r="C40" s="83"/>
      <c r="D40" s="83"/>
      <c r="E40" s="83"/>
      <c r="F40" s="83"/>
      <c r="G40" s="83"/>
      <c r="H40" s="83"/>
      <c r="I40" s="32">
        <f>SUM(I28:I39)</f>
        <v>77437</v>
      </c>
      <c r="J40" s="33"/>
    </row>
    <row r="41" spans="1:10" s="3" customFormat="1" ht="20" customHeight="1" x14ac:dyDescent="0.2">
      <c r="A41" s="74" t="s">
        <v>115</v>
      </c>
      <c r="B41" s="24" t="s">
        <v>116</v>
      </c>
      <c r="C41" s="14"/>
      <c r="D41" s="13">
        <v>1</v>
      </c>
      <c r="E41" s="13" t="s">
        <v>47</v>
      </c>
      <c r="F41" s="17">
        <v>1</v>
      </c>
      <c r="G41" s="13" t="s">
        <v>48</v>
      </c>
      <c r="H41" s="19">
        <v>3500</v>
      </c>
      <c r="I41" s="37">
        <f>D41*F41*H41</f>
        <v>3500</v>
      </c>
      <c r="J41" s="37"/>
    </row>
    <row r="42" spans="1:10" s="3" customFormat="1" ht="20" customHeight="1" x14ac:dyDescent="0.2">
      <c r="A42" s="74"/>
      <c r="B42" s="24" t="s">
        <v>117</v>
      </c>
      <c r="C42" s="14"/>
      <c r="D42" s="13">
        <v>1</v>
      </c>
      <c r="E42" s="13" t="s">
        <v>47</v>
      </c>
      <c r="F42" s="17">
        <v>3</v>
      </c>
      <c r="G42" s="13" t="s">
        <v>58</v>
      </c>
      <c r="H42" s="19">
        <v>1000</v>
      </c>
      <c r="I42" s="37">
        <f t="shared" ref="I42:I47" si="6">D42*F42*H42</f>
        <v>3000</v>
      </c>
      <c r="J42" s="37"/>
    </row>
    <row r="43" spans="1:10" s="3" customFormat="1" ht="20" customHeight="1" x14ac:dyDescent="0.2">
      <c r="A43" s="74"/>
      <c r="B43" s="24" t="s">
        <v>118</v>
      </c>
      <c r="C43" s="14"/>
      <c r="D43" s="13">
        <v>1</v>
      </c>
      <c r="E43" s="13" t="s">
        <v>47</v>
      </c>
      <c r="F43" s="13">
        <v>5</v>
      </c>
      <c r="G43" s="13" t="s">
        <v>61</v>
      </c>
      <c r="H43" s="19">
        <v>120</v>
      </c>
      <c r="I43" s="37">
        <f t="shared" si="6"/>
        <v>600</v>
      </c>
      <c r="J43" s="37"/>
    </row>
    <row r="44" spans="1:10" s="3" customFormat="1" ht="20" customHeight="1" x14ac:dyDescent="0.2">
      <c r="A44" s="74"/>
      <c r="B44" s="24" t="s">
        <v>119</v>
      </c>
      <c r="C44" s="14"/>
      <c r="D44" s="13">
        <v>1</v>
      </c>
      <c r="E44" s="13" t="s">
        <v>47</v>
      </c>
      <c r="F44" s="13">
        <v>1</v>
      </c>
      <c r="G44" s="13" t="s">
        <v>48</v>
      </c>
      <c r="H44" s="22">
        <v>270</v>
      </c>
      <c r="I44" s="37">
        <f t="shared" si="6"/>
        <v>270</v>
      </c>
      <c r="J44" s="37"/>
    </row>
    <row r="45" spans="1:10" s="3" customFormat="1" ht="20" customHeight="1" x14ac:dyDescent="0.2">
      <c r="A45" s="74"/>
      <c r="B45" s="24" t="s">
        <v>120</v>
      </c>
      <c r="C45" s="14"/>
      <c r="D45" s="13">
        <v>1</v>
      </c>
      <c r="E45" s="13" t="s">
        <v>121</v>
      </c>
      <c r="F45" s="13">
        <v>1</v>
      </c>
      <c r="G45" s="13" t="s">
        <v>48</v>
      </c>
      <c r="H45" s="22">
        <v>0</v>
      </c>
      <c r="I45" s="37">
        <f t="shared" si="6"/>
        <v>0</v>
      </c>
      <c r="J45" s="37"/>
    </row>
    <row r="46" spans="1:10" s="3" customFormat="1" ht="20" customHeight="1" x14ac:dyDescent="0.2">
      <c r="A46" s="74"/>
      <c r="B46" s="24" t="s">
        <v>155</v>
      </c>
      <c r="C46" s="14"/>
      <c r="D46" s="13">
        <v>16</v>
      </c>
      <c r="E46" s="13" t="s">
        <v>121</v>
      </c>
      <c r="F46" s="13">
        <v>1</v>
      </c>
      <c r="G46" s="13" t="s">
        <v>48</v>
      </c>
      <c r="H46" s="22">
        <v>400</v>
      </c>
      <c r="I46" s="37">
        <f t="shared" si="6"/>
        <v>6400</v>
      </c>
      <c r="J46" s="37" t="s">
        <v>246</v>
      </c>
    </row>
    <row r="47" spans="1:10" s="3" customFormat="1" ht="20" customHeight="1" x14ac:dyDescent="0.2">
      <c r="A47" s="74"/>
      <c r="B47" s="30" t="s">
        <v>122</v>
      </c>
      <c r="C47" s="14"/>
      <c r="D47" s="17">
        <v>15</v>
      </c>
      <c r="E47" s="13" t="s">
        <v>47</v>
      </c>
      <c r="F47" s="13">
        <v>1</v>
      </c>
      <c r="G47" s="13" t="s">
        <v>48</v>
      </c>
      <c r="H47" s="22">
        <v>35</v>
      </c>
      <c r="I47" s="37">
        <f t="shared" si="6"/>
        <v>525</v>
      </c>
      <c r="J47" s="39"/>
    </row>
    <row r="48" spans="1:10" s="3" customFormat="1" ht="20" customHeight="1" x14ac:dyDescent="0.2">
      <c r="A48" s="83" t="s">
        <v>123</v>
      </c>
      <c r="B48" s="83"/>
      <c r="C48" s="83"/>
      <c r="D48" s="83"/>
      <c r="E48" s="83"/>
      <c r="F48" s="83"/>
      <c r="G48" s="83"/>
      <c r="H48" s="83"/>
      <c r="I48" s="32">
        <f>SUM(I41:I47)</f>
        <v>14295</v>
      </c>
      <c r="J48" s="33"/>
    </row>
    <row r="49" spans="1:247" s="3" customFormat="1" ht="20" customHeight="1" x14ac:dyDescent="0.2">
      <c r="A49" s="71" t="s">
        <v>124</v>
      </c>
      <c r="B49" s="71"/>
      <c r="C49" s="71"/>
      <c r="D49" s="71"/>
      <c r="E49" s="71"/>
      <c r="F49" s="71"/>
      <c r="G49" s="71"/>
      <c r="H49" s="71"/>
      <c r="I49" s="40">
        <f>I48+I40+I27+I22+I17+I10+I7</f>
        <v>284582</v>
      </c>
      <c r="J49" s="40"/>
    </row>
    <row r="50" spans="1:247" s="3" customFormat="1" ht="20" customHeight="1" x14ac:dyDescent="0.2">
      <c r="A50" s="71" t="s">
        <v>125</v>
      </c>
      <c r="B50" s="71"/>
      <c r="C50" s="71"/>
      <c r="D50" s="71"/>
      <c r="E50" s="71"/>
      <c r="F50" s="71"/>
      <c r="G50" s="71"/>
      <c r="H50" s="71"/>
      <c r="I50" s="40">
        <f>I49*0.1</f>
        <v>28458.2</v>
      </c>
      <c r="J50" s="40"/>
    </row>
    <row r="51" spans="1:247" s="4" customFormat="1" ht="20" customHeight="1" x14ac:dyDescent="0.2">
      <c r="A51" s="71" t="s">
        <v>126</v>
      </c>
      <c r="B51" s="71"/>
      <c r="C51" s="71"/>
      <c r="D51" s="71"/>
      <c r="E51" s="71"/>
      <c r="F51" s="71"/>
      <c r="G51" s="71"/>
      <c r="H51" s="71"/>
      <c r="I51" s="40">
        <f>(I49+I50)*0.06</f>
        <v>18782.412</v>
      </c>
      <c r="J51" s="40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  <c r="HG51" s="41"/>
      <c r="HH51" s="41"/>
      <c r="HI51" s="41"/>
      <c r="HJ51" s="41"/>
      <c r="HK51" s="41"/>
      <c r="HL51" s="42"/>
      <c r="HM51" s="43"/>
      <c r="HN51" s="43"/>
      <c r="HO51" s="43"/>
      <c r="HP51" s="43"/>
      <c r="HQ51" s="43"/>
      <c r="HR51" s="43"/>
      <c r="HS51" s="43"/>
      <c r="HT51" s="43"/>
      <c r="HU51" s="43"/>
      <c r="HV51" s="43"/>
      <c r="HW51" s="43"/>
      <c r="HX51" s="43"/>
      <c r="HY51" s="43"/>
      <c r="HZ51" s="43"/>
      <c r="IA51" s="43"/>
      <c r="IB51" s="43"/>
      <c r="IC51" s="43"/>
      <c r="ID51" s="43"/>
      <c r="IE51" s="43"/>
      <c r="IF51" s="43"/>
      <c r="IG51" s="43"/>
      <c r="IH51" s="43"/>
      <c r="II51" s="43"/>
      <c r="IJ51" s="43"/>
      <c r="IK51" s="43"/>
      <c r="IL51" s="43"/>
      <c r="IM51" s="43"/>
    </row>
    <row r="52" spans="1:247" s="4" customFormat="1" ht="20" customHeight="1" x14ac:dyDescent="0.2">
      <c r="A52" s="71" t="s">
        <v>127</v>
      </c>
      <c r="B52" s="71"/>
      <c r="C52" s="71"/>
      <c r="D52" s="71"/>
      <c r="E52" s="71"/>
      <c r="F52" s="71"/>
      <c r="G52" s="71"/>
      <c r="H52" s="71"/>
      <c r="I52" s="40">
        <f>I51+I50+I49</f>
        <v>331822.61200000002</v>
      </c>
      <c r="J52" s="40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GZ52" s="41"/>
      <c r="HA52" s="41"/>
      <c r="HB52" s="41"/>
      <c r="HC52" s="41"/>
      <c r="HD52" s="41"/>
      <c r="HE52" s="41"/>
      <c r="HF52" s="41"/>
      <c r="HG52" s="41"/>
      <c r="HH52" s="41"/>
      <c r="HI52" s="41"/>
      <c r="HJ52" s="41"/>
      <c r="HK52" s="41"/>
      <c r="HL52" s="42"/>
      <c r="HM52" s="43"/>
      <c r="HN52" s="43"/>
      <c r="HO52" s="43"/>
      <c r="HP52" s="43"/>
      <c r="HQ52" s="43"/>
      <c r="HR52" s="43"/>
      <c r="HS52" s="43"/>
      <c r="HT52" s="43"/>
      <c r="HU52" s="43"/>
      <c r="HV52" s="43"/>
      <c r="HW52" s="43"/>
      <c r="HX52" s="43"/>
      <c r="HY52" s="43"/>
      <c r="HZ52" s="43"/>
      <c r="IA52" s="43"/>
      <c r="IB52" s="43"/>
      <c r="IC52" s="43"/>
      <c r="ID52" s="43"/>
      <c r="IE52" s="43"/>
      <c r="IF52" s="43"/>
      <c r="IG52" s="43"/>
      <c r="IH52" s="43"/>
      <c r="II52" s="43"/>
      <c r="IJ52" s="43"/>
      <c r="IK52" s="43"/>
      <c r="IL52" s="43"/>
      <c r="IM52" s="43"/>
    </row>
  </sheetData>
  <mergeCells count="26">
    <mergeCell ref="B3:C3"/>
    <mergeCell ref="D4:G4"/>
    <mergeCell ref="H4:I4"/>
    <mergeCell ref="A7:H7"/>
    <mergeCell ref="A10:H10"/>
    <mergeCell ref="C4:C5"/>
    <mergeCell ref="A52:H52"/>
    <mergeCell ref="A8:A9"/>
    <mergeCell ref="A11:A16"/>
    <mergeCell ref="A18:A21"/>
    <mergeCell ref="A23:A26"/>
    <mergeCell ref="A28:A39"/>
    <mergeCell ref="A41:A47"/>
    <mergeCell ref="B11:B12"/>
    <mergeCell ref="B13:B14"/>
    <mergeCell ref="B28:B38"/>
    <mergeCell ref="A17:H17"/>
    <mergeCell ref="A22:H22"/>
    <mergeCell ref="A27:H27"/>
    <mergeCell ref="A40:H40"/>
    <mergeCell ref="A48:H48"/>
    <mergeCell ref="J4:J5"/>
    <mergeCell ref="A4:B5"/>
    <mergeCell ref="A49:H49"/>
    <mergeCell ref="A50:H50"/>
    <mergeCell ref="A51:H51"/>
  </mergeCells>
  <phoneticPr fontId="10" type="noConversion"/>
  <pageMargins left="0.70763888888888904" right="0.70763888888888904" top="0.74791666666666701" bottom="0.74791666666666701" header="0.31388888888888899" footer="0.31388888888888899"/>
  <pageSetup paperSize="9" scale="96" orientation="landscape"/>
  <rowBreaks count="2" manualBreakCount="2">
    <brk id="10" max="16383" man="1"/>
    <brk id="17" max="24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58"/>
  <sheetViews>
    <sheetView showGridLines="0" topLeftCell="A33" workbookViewId="0">
      <selection activeCell="I48" sqref="I48"/>
    </sheetView>
  </sheetViews>
  <sheetFormatPr baseColWidth="10" defaultColWidth="8.83203125" defaultRowHeight="14" x14ac:dyDescent="0.2"/>
  <cols>
    <col min="1" max="1" width="10.1640625" style="5" customWidth="1"/>
    <col min="2" max="2" width="23.6640625" style="6" customWidth="1"/>
    <col min="3" max="3" width="36.33203125" style="6" customWidth="1"/>
    <col min="4" max="7" width="5.1640625" style="5" customWidth="1"/>
    <col min="8" max="8" width="10.6640625" style="6" customWidth="1"/>
    <col min="9" max="9" width="15.6640625" style="6" customWidth="1"/>
    <col min="10" max="10" width="18.83203125" style="5" customWidth="1"/>
    <col min="11" max="16384" width="8.83203125" style="5"/>
  </cols>
  <sheetData>
    <row r="1" spans="1:10" ht="20" customHeight="1" x14ac:dyDescent="0.2">
      <c r="A1" s="7" t="s">
        <v>30</v>
      </c>
      <c r="B1" s="8" t="s">
        <v>31</v>
      </c>
      <c r="C1" s="8"/>
      <c r="D1" s="8"/>
      <c r="E1" s="8"/>
      <c r="F1" s="8"/>
      <c r="G1" s="8"/>
      <c r="H1" s="9"/>
      <c r="I1" s="9"/>
      <c r="J1" s="8"/>
    </row>
    <row r="2" spans="1:10" ht="20" customHeight="1" x14ac:dyDescent="0.2">
      <c r="A2" s="7" t="s">
        <v>32</v>
      </c>
      <c r="B2" s="8" t="s">
        <v>33</v>
      </c>
      <c r="C2" s="10"/>
      <c r="D2" s="8"/>
      <c r="F2" s="8"/>
      <c r="G2" s="8"/>
      <c r="H2" s="9"/>
      <c r="I2" s="9"/>
      <c r="J2" s="8"/>
    </row>
    <row r="3" spans="1:10" ht="20" customHeight="1" x14ac:dyDescent="0.2">
      <c r="A3" s="7" t="s">
        <v>34</v>
      </c>
      <c r="B3" s="8" t="s">
        <v>35</v>
      </c>
      <c r="C3" s="8"/>
      <c r="D3" s="8"/>
      <c r="E3" s="8"/>
      <c r="F3" s="8"/>
      <c r="G3" s="8"/>
      <c r="H3" s="9"/>
      <c r="I3" s="9"/>
      <c r="J3" s="8"/>
    </row>
    <row r="4" spans="1:10" ht="20" customHeight="1" x14ac:dyDescent="0.2">
      <c r="A4" s="7" t="s">
        <v>36</v>
      </c>
      <c r="B4" s="84">
        <v>17</v>
      </c>
      <c r="C4" s="84"/>
      <c r="D4" s="8"/>
      <c r="E4" s="8"/>
      <c r="F4" s="8"/>
      <c r="G4" s="8"/>
      <c r="H4" s="9"/>
      <c r="I4" s="9"/>
      <c r="J4" s="8">
        <v>1</v>
      </c>
    </row>
    <row r="5" spans="1:10" s="1" customFormat="1" ht="20" customHeight="1" x14ac:dyDescent="0.2">
      <c r="A5" s="67" t="s">
        <v>37</v>
      </c>
      <c r="B5" s="67"/>
      <c r="C5" s="67" t="s">
        <v>38</v>
      </c>
      <c r="D5" s="67" t="s">
        <v>39</v>
      </c>
      <c r="E5" s="67"/>
      <c r="F5" s="67"/>
      <c r="G5" s="67"/>
      <c r="H5" s="85" t="s">
        <v>40</v>
      </c>
      <c r="I5" s="85"/>
      <c r="J5" s="67" t="s">
        <v>41</v>
      </c>
    </row>
    <row r="6" spans="1:10" s="1" customFormat="1" ht="20" customHeight="1" x14ac:dyDescent="0.2">
      <c r="A6" s="67"/>
      <c r="B6" s="67"/>
      <c r="C6" s="67"/>
      <c r="D6" s="11" t="s">
        <v>42</v>
      </c>
      <c r="E6" s="11" t="s">
        <v>43</v>
      </c>
      <c r="F6" s="11" t="s">
        <v>42</v>
      </c>
      <c r="G6" s="11" t="s">
        <v>43</v>
      </c>
      <c r="H6" s="12" t="s">
        <v>44</v>
      </c>
      <c r="I6" s="12" t="s">
        <v>45</v>
      </c>
      <c r="J6" s="67"/>
    </row>
    <row r="7" spans="1:10" s="1" customFormat="1" ht="20" customHeight="1" x14ac:dyDescent="0.2">
      <c r="A7" s="13" t="s">
        <v>46</v>
      </c>
      <c r="B7" s="14"/>
      <c r="C7" s="14"/>
      <c r="D7" s="13"/>
      <c r="E7" s="13" t="s">
        <v>47</v>
      </c>
      <c r="F7" s="13"/>
      <c r="G7" s="13" t="s">
        <v>48</v>
      </c>
      <c r="H7" s="16"/>
      <c r="I7" s="16">
        <f>D7*F7*H7</f>
        <v>0</v>
      </c>
      <c r="J7" s="47"/>
    </row>
    <row r="8" spans="1:10" s="1" customFormat="1" ht="20" customHeight="1" x14ac:dyDescent="0.2">
      <c r="A8" s="82" t="s">
        <v>49</v>
      </c>
      <c r="B8" s="82"/>
      <c r="C8" s="82"/>
      <c r="D8" s="82"/>
      <c r="E8" s="82"/>
      <c r="F8" s="82"/>
      <c r="G8" s="82"/>
      <c r="H8" s="82"/>
      <c r="I8" s="32">
        <f>SUM(I7:I7)</f>
        <v>0</v>
      </c>
      <c r="J8" s="33"/>
    </row>
    <row r="9" spans="1:10" s="1" customFormat="1" ht="20" customHeight="1" x14ac:dyDescent="0.2">
      <c r="A9" s="72" t="s">
        <v>50</v>
      </c>
      <c r="B9" s="75" t="s">
        <v>51</v>
      </c>
      <c r="C9" s="14" t="s">
        <v>52</v>
      </c>
      <c r="D9" s="17">
        <v>5</v>
      </c>
      <c r="E9" s="17" t="s">
        <v>53</v>
      </c>
      <c r="F9" s="17">
        <v>2</v>
      </c>
      <c r="G9" s="17" t="s">
        <v>54</v>
      </c>
      <c r="H9" s="19">
        <v>3800</v>
      </c>
      <c r="I9" s="19">
        <f>D9*F9*H9</f>
        <v>38000</v>
      </c>
      <c r="J9" s="19"/>
    </row>
    <row r="10" spans="1:10" s="1" customFormat="1" ht="20" customHeight="1" x14ac:dyDescent="0.2">
      <c r="A10" s="72"/>
      <c r="B10" s="76"/>
      <c r="C10" s="14" t="s">
        <v>55</v>
      </c>
      <c r="D10" s="17">
        <v>7</v>
      </c>
      <c r="E10" s="17" t="s">
        <v>53</v>
      </c>
      <c r="F10" s="17">
        <v>2</v>
      </c>
      <c r="G10" s="17" t="s">
        <v>54</v>
      </c>
      <c r="H10" s="19">
        <v>3800</v>
      </c>
      <c r="I10" s="19">
        <f>D10*F10*H10</f>
        <v>53200</v>
      </c>
      <c r="J10" s="19"/>
    </row>
    <row r="11" spans="1:10" s="1" customFormat="1" ht="20" customHeight="1" x14ac:dyDescent="0.2">
      <c r="A11" s="72"/>
      <c r="B11" s="30" t="s">
        <v>56</v>
      </c>
      <c r="C11" s="14" t="s">
        <v>57</v>
      </c>
      <c r="D11" s="17">
        <v>1</v>
      </c>
      <c r="E11" s="17" t="s">
        <v>53</v>
      </c>
      <c r="F11" s="17">
        <v>1</v>
      </c>
      <c r="G11" s="17" t="s">
        <v>58</v>
      </c>
      <c r="H11" s="19">
        <v>19000</v>
      </c>
      <c r="I11" s="19">
        <f t="shared" ref="I11" si="0">D11*F11*H11</f>
        <v>19000</v>
      </c>
      <c r="J11" s="19" t="s">
        <v>59</v>
      </c>
    </row>
    <row r="12" spans="1:10" s="1" customFormat="1" ht="20" customHeight="1" x14ac:dyDescent="0.2">
      <c r="A12" s="82" t="s">
        <v>60</v>
      </c>
      <c r="B12" s="82"/>
      <c r="C12" s="82"/>
      <c r="D12" s="82"/>
      <c r="E12" s="82"/>
      <c r="F12" s="82"/>
      <c r="G12" s="82"/>
      <c r="H12" s="82"/>
      <c r="I12" s="32">
        <f>SUM(I9:I11)</f>
        <v>110200</v>
      </c>
      <c r="J12" s="33"/>
    </row>
    <row r="13" spans="1:10" s="2" customFormat="1" ht="20" customHeight="1" x14ac:dyDescent="0.2">
      <c r="A13" s="72" t="s">
        <v>61</v>
      </c>
      <c r="B13" s="77" t="s">
        <v>62</v>
      </c>
      <c r="C13" s="21" t="s">
        <v>63</v>
      </c>
      <c r="D13" s="17">
        <v>0</v>
      </c>
      <c r="E13" s="17" t="s">
        <v>47</v>
      </c>
      <c r="F13" s="17">
        <v>1</v>
      </c>
      <c r="G13" s="17" t="s">
        <v>64</v>
      </c>
      <c r="H13" s="22">
        <v>0</v>
      </c>
      <c r="I13" s="22">
        <f>D13*F13*H13</f>
        <v>0</v>
      </c>
      <c r="J13" s="34"/>
    </row>
    <row r="14" spans="1:10" s="2" customFormat="1" ht="20" customHeight="1" x14ac:dyDescent="0.2">
      <c r="A14" s="72"/>
      <c r="B14" s="77"/>
      <c r="C14" s="21" t="s">
        <v>65</v>
      </c>
      <c r="D14" s="17">
        <v>17</v>
      </c>
      <c r="E14" s="17" t="s">
        <v>47</v>
      </c>
      <c r="F14" s="17">
        <v>1</v>
      </c>
      <c r="G14" s="17" t="s">
        <v>64</v>
      </c>
      <c r="H14" s="22">
        <v>900</v>
      </c>
      <c r="I14" s="22">
        <f t="shared" ref="I14:I18" si="1">D14*F14*H14</f>
        <v>15300</v>
      </c>
      <c r="J14" s="34"/>
    </row>
    <row r="15" spans="1:10" s="1" customFormat="1" ht="20" customHeight="1" x14ac:dyDescent="0.2">
      <c r="A15" s="72"/>
      <c r="B15" s="77" t="s">
        <v>66</v>
      </c>
      <c r="C15" s="21" t="s">
        <v>67</v>
      </c>
      <c r="D15" s="17">
        <v>17</v>
      </c>
      <c r="E15" s="17" t="s">
        <v>47</v>
      </c>
      <c r="F15" s="17">
        <v>1</v>
      </c>
      <c r="G15" s="17" t="s">
        <v>64</v>
      </c>
      <c r="H15" s="22">
        <v>500</v>
      </c>
      <c r="I15" s="22">
        <f t="shared" si="1"/>
        <v>8500</v>
      </c>
      <c r="J15" s="22"/>
    </row>
    <row r="16" spans="1:10" s="1" customFormat="1" ht="20" customHeight="1" x14ac:dyDescent="0.2">
      <c r="A16" s="72"/>
      <c r="B16" s="77"/>
      <c r="C16" s="14" t="s">
        <v>68</v>
      </c>
      <c r="D16" s="17">
        <v>17</v>
      </c>
      <c r="E16" s="17" t="s">
        <v>47</v>
      </c>
      <c r="F16" s="17">
        <v>1</v>
      </c>
      <c r="G16" s="17" t="s">
        <v>64</v>
      </c>
      <c r="H16" s="22">
        <v>900</v>
      </c>
      <c r="I16" s="22">
        <f t="shared" si="1"/>
        <v>15300</v>
      </c>
      <c r="J16" s="22"/>
    </row>
    <row r="17" spans="1:10" s="1" customFormat="1" ht="20" customHeight="1" x14ac:dyDescent="0.2">
      <c r="A17" s="72"/>
      <c r="B17" s="20" t="s">
        <v>69</v>
      </c>
      <c r="C17" s="21" t="s">
        <v>63</v>
      </c>
      <c r="D17" s="17">
        <v>17</v>
      </c>
      <c r="E17" s="17" t="s">
        <v>47</v>
      </c>
      <c r="F17" s="17">
        <v>1</v>
      </c>
      <c r="G17" s="17" t="s">
        <v>64</v>
      </c>
      <c r="H17" s="22">
        <v>500</v>
      </c>
      <c r="I17" s="22">
        <f t="shared" si="1"/>
        <v>8500</v>
      </c>
      <c r="J17" s="22"/>
    </row>
    <row r="18" spans="1:10" s="1" customFormat="1" ht="20" customHeight="1" x14ac:dyDescent="0.2">
      <c r="A18" s="72"/>
      <c r="B18" s="20" t="s">
        <v>70</v>
      </c>
      <c r="C18" s="21" t="s">
        <v>71</v>
      </c>
      <c r="D18" s="17">
        <v>1</v>
      </c>
      <c r="E18" s="17"/>
      <c r="F18" s="17">
        <v>1</v>
      </c>
      <c r="G18" s="17"/>
      <c r="H18" s="22">
        <v>24000</v>
      </c>
      <c r="I18" s="22">
        <f t="shared" si="1"/>
        <v>24000</v>
      </c>
      <c r="J18" s="22"/>
    </row>
    <row r="19" spans="1:10" s="1" customFormat="1" ht="20" customHeight="1" x14ac:dyDescent="0.2">
      <c r="A19" s="82" t="s">
        <v>72</v>
      </c>
      <c r="B19" s="82"/>
      <c r="C19" s="82"/>
      <c r="D19" s="82"/>
      <c r="E19" s="82"/>
      <c r="F19" s="82"/>
      <c r="G19" s="82"/>
      <c r="H19" s="82"/>
      <c r="I19" s="32">
        <f>SUM(I13:I18)</f>
        <v>71600</v>
      </c>
      <c r="J19" s="33"/>
    </row>
    <row r="20" spans="1:10" s="1" customFormat="1" ht="20" customHeight="1" x14ac:dyDescent="0.2">
      <c r="A20" s="73" t="s">
        <v>73</v>
      </c>
      <c r="B20" s="78" t="s">
        <v>62</v>
      </c>
      <c r="C20" s="14" t="s">
        <v>74</v>
      </c>
      <c r="D20" s="13">
        <v>1</v>
      </c>
      <c r="E20" s="13" t="s">
        <v>58</v>
      </c>
      <c r="F20" s="13">
        <v>1</v>
      </c>
      <c r="G20" s="13" t="s">
        <v>48</v>
      </c>
      <c r="H20" s="22">
        <v>3500</v>
      </c>
      <c r="I20" s="37">
        <f>D20*F20*H20</f>
        <v>3500</v>
      </c>
      <c r="J20" s="37"/>
    </row>
    <row r="21" spans="1:10" s="1" customFormat="1" ht="20" customHeight="1" x14ac:dyDescent="0.2">
      <c r="A21" s="73"/>
      <c r="B21" s="79"/>
      <c r="C21" s="14" t="s">
        <v>75</v>
      </c>
      <c r="D21" s="13">
        <v>1</v>
      </c>
      <c r="E21" s="13" t="s">
        <v>58</v>
      </c>
      <c r="F21" s="13">
        <v>1</v>
      </c>
      <c r="G21" s="13" t="s">
        <v>48</v>
      </c>
      <c r="H21" s="22">
        <v>5000</v>
      </c>
      <c r="I21" s="37">
        <f>D21*F21*H21</f>
        <v>5000</v>
      </c>
      <c r="J21" s="37" t="s">
        <v>76</v>
      </c>
    </row>
    <row r="22" spans="1:10" s="1" customFormat="1" ht="20" customHeight="1" x14ac:dyDescent="0.2">
      <c r="A22" s="73"/>
      <c r="B22" s="80" t="s">
        <v>66</v>
      </c>
      <c r="C22" s="14" t="s">
        <v>77</v>
      </c>
      <c r="D22" s="13">
        <v>1</v>
      </c>
      <c r="E22" s="13" t="s">
        <v>58</v>
      </c>
      <c r="F22" s="13">
        <v>1</v>
      </c>
      <c r="G22" s="13" t="s">
        <v>48</v>
      </c>
      <c r="H22" s="22">
        <v>3000</v>
      </c>
      <c r="I22" s="37">
        <f t="shared" ref="I22:I25" si="2">D22*F22*H22</f>
        <v>3000</v>
      </c>
      <c r="J22" s="37"/>
    </row>
    <row r="23" spans="1:10" s="1" customFormat="1" ht="20" customHeight="1" x14ac:dyDescent="0.2">
      <c r="A23" s="73"/>
      <c r="B23" s="81"/>
      <c r="C23" s="14" t="s">
        <v>78</v>
      </c>
      <c r="D23" s="13">
        <v>1</v>
      </c>
      <c r="E23" s="13" t="s">
        <v>58</v>
      </c>
      <c r="F23" s="13">
        <v>1</v>
      </c>
      <c r="G23" s="13" t="s">
        <v>48</v>
      </c>
      <c r="H23" s="22">
        <v>5000</v>
      </c>
      <c r="I23" s="37">
        <f t="shared" si="2"/>
        <v>5000</v>
      </c>
      <c r="J23" s="37" t="s">
        <v>76</v>
      </c>
    </row>
    <row r="24" spans="1:10" s="1" customFormat="1" ht="20" customHeight="1" x14ac:dyDescent="0.2">
      <c r="A24" s="73"/>
      <c r="B24" s="80" t="s">
        <v>69</v>
      </c>
      <c r="C24" s="14" t="s">
        <v>79</v>
      </c>
      <c r="D24" s="13">
        <v>1</v>
      </c>
      <c r="E24" s="13" t="s">
        <v>58</v>
      </c>
      <c r="F24" s="13">
        <v>1</v>
      </c>
      <c r="G24" s="13" t="s">
        <v>48</v>
      </c>
      <c r="H24" s="22">
        <v>3500</v>
      </c>
      <c r="I24" s="37">
        <f t="shared" si="2"/>
        <v>3500</v>
      </c>
      <c r="J24" s="37"/>
    </row>
    <row r="25" spans="1:10" s="1" customFormat="1" ht="20" customHeight="1" x14ac:dyDescent="0.2">
      <c r="A25" s="73"/>
      <c r="B25" s="81"/>
      <c r="C25" s="14" t="s">
        <v>80</v>
      </c>
      <c r="D25" s="17">
        <v>1</v>
      </c>
      <c r="E25" s="13" t="s">
        <v>48</v>
      </c>
      <c r="F25" s="13">
        <v>1</v>
      </c>
      <c r="G25" s="13" t="s">
        <v>48</v>
      </c>
      <c r="H25" s="22">
        <v>5000</v>
      </c>
      <c r="I25" s="37">
        <f t="shared" si="2"/>
        <v>5000</v>
      </c>
      <c r="J25" s="37"/>
    </row>
    <row r="26" spans="1:10" s="1" customFormat="1" ht="20" customHeight="1" x14ac:dyDescent="0.2">
      <c r="A26" s="83" t="s">
        <v>81</v>
      </c>
      <c r="B26" s="83"/>
      <c r="C26" s="83"/>
      <c r="D26" s="83"/>
      <c r="E26" s="83"/>
      <c r="F26" s="83"/>
      <c r="G26" s="83"/>
      <c r="H26" s="83"/>
      <c r="I26" s="32">
        <f>SUM(I20:I25)</f>
        <v>25000</v>
      </c>
      <c r="J26" s="33"/>
    </row>
    <row r="27" spans="1:10" s="1" customFormat="1" ht="20" customHeight="1" x14ac:dyDescent="0.2">
      <c r="A27" s="73" t="s">
        <v>82</v>
      </c>
      <c r="B27" s="24" t="s">
        <v>83</v>
      </c>
      <c r="C27" s="23"/>
      <c r="D27" s="13">
        <v>17</v>
      </c>
      <c r="E27" s="13" t="s">
        <v>47</v>
      </c>
      <c r="F27" s="13">
        <v>1</v>
      </c>
      <c r="G27" s="13" t="s">
        <v>48</v>
      </c>
      <c r="H27" s="37">
        <v>360</v>
      </c>
      <c r="I27" s="37">
        <f>D27*F27*H27</f>
        <v>6120</v>
      </c>
      <c r="J27" s="37"/>
    </row>
    <row r="28" spans="1:10" s="1" customFormat="1" ht="20" customHeight="1" x14ac:dyDescent="0.2">
      <c r="A28" s="73"/>
      <c r="B28" s="24" t="s">
        <v>84</v>
      </c>
      <c r="C28" s="23"/>
      <c r="D28" s="13">
        <v>17</v>
      </c>
      <c r="E28" s="13" t="s">
        <v>47</v>
      </c>
      <c r="F28" s="13">
        <v>1</v>
      </c>
      <c r="G28" s="13" t="s">
        <v>48</v>
      </c>
      <c r="H28" s="37">
        <v>2300</v>
      </c>
      <c r="I28" s="37">
        <f t="shared" ref="I28:I31" si="3">D28*F28*H28</f>
        <v>39100</v>
      </c>
      <c r="J28" s="37"/>
    </row>
    <row r="29" spans="1:10" s="1" customFormat="1" ht="20" customHeight="1" x14ac:dyDescent="0.2">
      <c r="A29" s="73"/>
      <c r="B29" s="52" t="s">
        <v>85</v>
      </c>
      <c r="C29" s="14" t="s">
        <v>86</v>
      </c>
      <c r="D29" s="13">
        <v>17</v>
      </c>
      <c r="E29" s="13" t="s">
        <v>47</v>
      </c>
      <c r="F29" s="13">
        <v>1</v>
      </c>
      <c r="G29" s="13" t="s">
        <v>48</v>
      </c>
      <c r="H29" s="53">
        <v>2500</v>
      </c>
      <c r="I29" s="37">
        <f t="shared" si="3"/>
        <v>42500</v>
      </c>
      <c r="J29" s="38"/>
    </row>
    <row r="30" spans="1:10" s="1" customFormat="1" ht="20" customHeight="1" x14ac:dyDescent="0.2">
      <c r="A30" s="73"/>
      <c r="B30" s="24" t="s">
        <v>87</v>
      </c>
      <c r="C30" s="23"/>
      <c r="D30" s="13">
        <v>17</v>
      </c>
      <c r="E30" s="13" t="s">
        <v>47</v>
      </c>
      <c r="F30" s="13">
        <v>1</v>
      </c>
      <c r="G30" s="13" t="s">
        <v>48</v>
      </c>
      <c r="H30" s="37">
        <v>298</v>
      </c>
      <c r="I30" s="37">
        <f t="shared" si="3"/>
        <v>5066</v>
      </c>
      <c r="J30" s="37"/>
    </row>
    <row r="31" spans="1:10" s="3" customFormat="1" ht="20" customHeight="1" x14ac:dyDescent="0.2">
      <c r="A31" s="73"/>
      <c r="B31" s="27" t="s">
        <v>88</v>
      </c>
      <c r="C31" s="27"/>
      <c r="D31" s="13">
        <v>17</v>
      </c>
      <c r="E31" s="13" t="s">
        <v>47</v>
      </c>
      <c r="F31" s="13">
        <v>1</v>
      </c>
      <c r="G31" s="13" t="s">
        <v>48</v>
      </c>
      <c r="H31" s="37">
        <v>145</v>
      </c>
      <c r="I31" s="37">
        <f t="shared" si="3"/>
        <v>2465</v>
      </c>
      <c r="J31" s="37"/>
    </row>
    <row r="32" spans="1:10" s="3" customFormat="1" ht="20" customHeight="1" x14ac:dyDescent="0.2">
      <c r="A32" s="83" t="s">
        <v>89</v>
      </c>
      <c r="B32" s="83"/>
      <c r="C32" s="83"/>
      <c r="D32" s="83"/>
      <c r="E32" s="83"/>
      <c r="F32" s="83"/>
      <c r="G32" s="83"/>
      <c r="H32" s="83"/>
      <c r="I32" s="32">
        <f>SUM(I27:I31)</f>
        <v>95251</v>
      </c>
      <c r="J32" s="33"/>
    </row>
    <row r="33" spans="1:10" s="3" customFormat="1" ht="20" customHeight="1" x14ac:dyDescent="0.2">
      <c r="A33" s="68" t="s">
        <v>90</v>
      </c>
      <c r="B33" s="68" t="s">
        <v>91</v>
      </c>
      <c r="C33" s="24" t="s">
        <v>92</v>
      </c>
      <c r="D33" s="13">
        <v>85</v>
      </c>
      <c r="E33" s="13" t="s">
        <v>93</v>
      </c>
      <c r="F33" s="13">
        <v>1</v>
      </c>
      <c r="G33" s="13" t="s">
        <v>48</v>
      </c>
      <c r="H33" s="28">
        <v>5</v>
      </c>
      <c r="I33" s="37">
        <f>D33*F33*H33</f>
        <v>425</v>
      </c>
      <c r="J33" s="37" t="s">
        <v>94</v>
      </c>
    </row>
    <row r="34" spans="1:10" s="3" customFormat="1" ht="20" customHeight="1" x14ac:dyDescent="0.2">
      <c r="A34" s="69"/>
      <c r="B34" s="69"/>
      <c r="C34" s="14" t="s">
        <v>95</v>
      </c>
      <c r="D34" s="17">
        <v>1</v>
      </c>
      <c r="E34" s="13" t="s">
        <v>96</v>
      </c>
      <c r="F34" s="13">
        <v>1</v>
      </c>
      <c r="G34" s="13" t="s">
        <v>48</v>
      </c>
      <c r="H34" s="28">
        <v>2000</v>
      </c>
      <c r="I34" s="37">
        <f t="shared" ref="I34:I46" si="4">D34*F34*H34</f>
        <v>2000</v>
      </c>
      <c r="J34" s="37" t="s">
        <v>97</v>
      </c>
    </row>
    <row r="35" spans="1:10" s="3" customFormat="1" ht="20" customHeight="1" x14ac:dyDescent="0.2">
      <c r="A35" s="69"/>
      <c r="B35" s="69"/>
      <c r="C35" s="14" t="s">
        <v>98</v>
      </c>
      <c r="D35" s="17">
        <v>17</v>
      </c>
      <c r="E35" s="13" t="s">
        <v>96</v>
      </c>
      <c r="F35" s="13">
        <v>1</v>
      </c>
      <c r="G35" s="13" t="s">
        <v>48</v>
      </c>
      <c r="H35" s="28">
        <v>100</v>
      </c>
      <c r="I35" s="37">
        <f t="shared" si="4"/>
        <v>1700</v>
      </c>
      <c r="J35" s="37"/>
    </row>
    <row r="36" spans="1:10" s="3" customFormat="1" ht="20" customHeight="1" x14ac:dyDescent="0.2">
      <c r="A36" s="69"/>
      <c r="B36" s="69"/>
      <c r="C36" s="14" t="s">
        <v>99</v>
      </c>
      <c r="D36" s="17">
        <v>20</v>
      </c>
      <c r="E36" s="13" t="s">
        <v>96</v>
      </c>
      <c r="F36" s="13">
        <v>1</v>
      </c>
      <c r="G36" s="13" t="s">
        <v>48</v>
      </c>
      <c r="H36" s="28">
        <v>6</v>
      </c>
      <c r="I36" s="37">
        <f t="shared" si="4"/>
        <v>120</v>
      </c>
      <c r="J36" s="37"/>
    </row>
    <row r="37" spans="1:10" s="3" customFormat="1" ht="20" customHeight="1" x14ac:dyDescent="0.2">
      <c r="A37" s="69"/>
      <c r="B37" s="69"/>
      <c r="C37" s="14" t="s">
        <v>100</v>
      </c>
      <c r="D37" s="17">
        <v>17</v>
      </c>
      <c r="E37" s="13" t="s">
        <v>96</v>
      </c>
      <c r="F37" s="13">
        <v>1</v>
      </c>
      <c r="G37" s="13" t="s">
        <v>48</v>
      </c>
      <c r="H37" s="28">
        <v>20</v>
      </c>
      <c r="I37" s="37">
        <f t="shared" si="4"/>
        <v>340</v>
      </c>
      <c r="J37" s="37" t="s">
        <v>101</v>
      </c>
    </row>
    <row r="38" spans="1:10" s="3" customFormat="1" ht="20" customHeight="1" x14ac:dyDescent="0.2">
      <c r="A38" s="69"/>
      <c r="B38" s="69"/>
      <c r="C38" s="14" t="s">
        <v>102</v>
      </c>
      <c r="D38" s="17">
        <v>4</v>
      </c>
      <c r="E38" s="13" t="s">
        <v>96</v>
      </c>
      <c r="F38" s="13">
        <v>1</v>
      </c>
      <c r="G38" s="13" t="s">
        <v>48</v>
      </c>
      <c r="H38" s="28">
        <v>400</v>
      </c>
      <c r="I38" s="37">
        <f t="shared" si="4"/>
        <v>1600</v>
      </c>
      <c r="J38" s="37"/>
    </row>
    <row r="39" spans="1:10" s="3" customFormat="1" ht="20" customHeight="1" x14ac:dyDescent="0.2">
      <c r="A39" s="69"/>
      <c r="B39" s="69"/>
      <c r="C39" s="14" t="s">
        <v>103</v>
      </c>
      <c r="D39" s="17">
        <v>8</v>
      </c>
      <c r="E39" s="13" t="s">
        <v>96</v>
      </c>
      <c r="F39" s="13">
        <v>1</v>
      </c>
      <c r="G39" s="13" t="s">
        <v>48</v>
      </c>
      <c r="H39" s="28">
        <v>50</v>
      </c>
      <c r="I39" s="37">
        <f t="shared" si="4"/>
        <v>400</v>
      </c>
      <c r="J39" s="37" t="s">
        <v>104</v>
      </c>
    </row>
    <row r="40" spans="1:10" s="3" customFormat="1" ht="20" customHeight="1" x14ac:dyDescent="0.2">
      <c r="A40" s="69"/>
      <c r="B40" s="69"/>
      <c r="C40" s="14" t="s">
        <v>105</v>
      </c>
      <c r="D40" s="17">
        <v>40</v>
      </c>
      <c r="E40" s="13" t="s">
        <v>96</v>
      </c>
      <c r="F40" s="13">
        <v>1</v>
      </c>
      <c r="G40" s="13" t="s">
        <v>48</v>
      </c>
      <c r="H40" s="28">
        <v>5</v>
      </c>
      <c r="I40" s="37">
        <f t="shared" si="4"/>
        <v>200</v>
      </c>
      <c r="J40" s="37"/>
    </row>
    <row r="41" spans="1:10" s="3" customFormat="1" ht="20" customHeight="1" x14ac:dyDescent="0.2">
      <c r="A41" s="69"/>
      <c r="B41" s="69"/>
      <c r="C41" s="14" t="s">
        <v>106</v>
      </c>
      <c r="D41" s="17">
        <v>1</v>
      </c>
      <c r="E41" s="13" t="s">
        <v>96</v>
      </c>
      <c r="F41" s="13">
        <v>1</v>
      </c>
      <c r="G41" s="13" t="s">
        <v>48</v>
      </c>
      <c r="H41" s="28">
        <v>80</v>
      </c>
      <c r="I41" s="37">
        <f t="shared" si="4"/>
        <v>80</v>
      </c>
      <c r="J41" s="37"/>
    </row>
    <row r="42" spans="1:10" s="3" customFormat="1" ht="20" customHeight="1" x14ac:dyDescent="0.2">
      <c r="A42" s="69"/>
      <c r="B42" s="69"/>
      <c r="C42" s="14" t="s">
        <v>107</v>
      </c>
      <c r="D42" s="17">
        <v>17</v>
      </c>
      <c r="E42" s="13" t="s">
        <v>96</v>
      </c>
      <c r="F42" s="13">
        <v>1</v>
      </c>
      <c r="G42" s="13" t="s">
        <v>48</v>
      </c>
      <c r="H42" s="28">
        <v>20</v>
      </c>
      <c r="I42" s="37">
        <f t="shared" si="4"/>
        <v>340</v>
      </c>
      <c r="J42" s="37"/>
    </row>
    <row r="43" spans="1:10" s="3" customFormat="1" ht="20" customHeight="1" x14ac:dyDescent="0.2">
      <c r="A43" s="69"/>
      <c r="B43" s="69"/>
      <c r="C43" s="14" t="s">
        <v>108</v>
      </c>
      <c r="D43" s="17">
        <v>4</v>
      </c>
      <c r="E43" s="13" t="s">
        <v>96</v>
      </c>
      <c r="F43" s="13">
        <v>1</v>
      </c>
      <c r="G43" s="13" t="s">
        <v>48</v>
      </c>
      <c r="H43" s="28">
        <v>30</v>
      </c>
      <c r="I43" s="37">
        <f t="shared" si="4"/>
        <v>120</v>
      </c>
      <c r="J43" s="37"/>
    </row>
    <row r="44" spans="1:10" s="3" customFormat="1" ht="20" customHeight="1" x14ac:dyDescent="0.2">
      <c r="A44" s="69"/>
      <c r="B44" s="69"/>
      <c r="C44" s="14" t="s">
        <v>109</v>
      </c>
      <c r="D44" s="17">
        <v>60</v>
      </c>
      <c r="E44" s="13" t="s">
        <v>96</v>
      </c>
      <c r="F44" s="13">
        <v>1</v>
      </c>
      <c r="G44" s="13" t="s">
        <v>48</v>
      </c>
      <c r="H44" s="28">
        <v>15</v>
      </c>
      <c r="I44" s="37">
        <f t="shared" si="4"/>
        <v>900</v>
      </c>
      <c r="J44" s="37"/>
    </row>
    <row r="45" spans="1:10" s="3" customFormat="1" ht="20" customHeight="1" x14ac:dyDescent="0.2">
      <c r="A45" s="69"/>
      <c r="B45" s="69"/>
      <c r="C45" s="30" t="s">
        <v>110</v>
      </c>
      <c r="D45" s="17">
        <v>17</v>
      </c>
      <c r="E45" s="17" t="s">
        <v>47</v>
      </c>
      <c r="F45" s="17">
        <v>1</v>
      </c>
      <c r="G45" s="17" t="s">
        <v>111</v>
      </c>
      <c r="H45" s="19">
        <v>1200</v>
      </c>
      <c r="I45" s="37">
        <f t="shared" si="4"/>
        <v>20400</v>
      </c>
      <c r="J45" s="39" t="s">
        <v>112</v>
      </c>
    </row>
    <row r="46" spans="1:10" s="3" customFormat="1" ht="20" customHeight="1" x14ac:dyDescent="0.2">
      <c r="A46" s="70"/>
      <c r="B46" s="70"/>
      <c r="C46" s="30" t="s">
        <v>113</v>
      </c>
      <c r="D46" s="17">
        <v>1</v>
      </c>
      <c r="E46" s="17" t="s">
        <v>47</v>
      </c>
      <c r="F46" s="17">
        <v>1</v>
      </c>
      <c r="G46" s="17" t="s">
        <v>111</v>
      </c>
      <c r="H46" s="19">
        <v>80000</v>
      </c>
      <c r="I46" s="37">
        <f t="shared" si="4"/>
        <v>80000</v>
      </c>
      <c r="J46" s="39"/>
    </row>
    <row r="47" spans="1:10" s="3" customFormat="1" ht="20" customHeight="1" x14ac:dyDescent="0.2">
      <c r="A47" s="83" t="s">
        <v>114</v>
      </c>
      <c r="B47" s="83"/>
      <c r="C47" s="83"/>
      <c r="D47" s="83"/>
      <c r="E47" s="83"/>
      <c r="F47" s="83"/>
      <c r="G47" s="83"/>
      <c r="H47" s="83"/>
      <c r="I47" s="32">
        <f>SUM(I33:I46)</f>
        <v>108625</v>
      </c>
      <c r="J47" s="33"/>
    </row>
    <row r="48" spans="1:10" s="3" customFormat="1" ht="20" customHeight="1" x14ac:dyDescent="0.2">
      <c r="A48" s="74" t="s">
        <v>115</v>
      </c>
      <c r="B48" s="24" t="s">
        <v>116</v>
      </c>
      <c r="C48" s="14"/>
      <c r="D48" s="13">
        <v>2</v>
      </c>
      <c r="E48" s="13" t="s">
        <v>47</v>
      </c>
      <c r="F48" s="17">
        <v>1</v>
      </c>
      <c r="G48" s="13" t="s">
        <v>48</v>
      </c>
      <c r="H48" s="19">
        <v>2500</v>
      </c>
      <c r="I48" s="37">
        <f>D48*F48*H48</f>
        <v>5000</v>
      </c>
      <c r="J48" s="37"/>
    </row>
    <row r="49" spans="1:247" s="3" customFormat="1" ht="20" customHeight="1" x14ac:dyDescent="0.2">
      <c r="A49" s="74"/>
      <c r="B49" s="24" t="s">
        <v>117</v>
      </c>
      <c r="C49" s="14"/>
      <c r="D49" s="13">
        <v>1</v>
      </c>
      <c r="E49" s="13" t="s">
        <v>53</v>
      </c>
      <c r="F49" s="17">
        <v>3</v>
      </c>
      <c r="G49" s="13" t="s">
        <v>58</v>
      </c>
      <c r="H49" s="19">
        <v>800</v>
      </c>
      <c r="I49" s="37">
        <f t="shared" ref="I49:I53" si="5">D49*F49*H49</f>
        <v>2400</v>
      </c>
      <c r="J49" s="37"/>
    </row>
    <row r="50" spans="1:247" s="3" customFormat="1" ht="20" customHeight="1" x14ac:dyDescent="0.2">
      <c r="A50" s="74"/>
      <c r="B50" s="24" t="s">
        <v>118</v>
      </c>
      <c r="C50" s="14"/>
      <c r="D50" s="13">
        <v>2</v>
      </c>
      <c r="E50" s="13" t="s">
        <v>47</v>
      </c>
      <c r="F50" s="13">
        <v>5</v>
      </c>
      <c r="G50" s="13" t="s">
        <v>61</v>
      </c>
      <c r="H50" s="19">
        <v>50</v>
      </c>
      <c r="I50" s="37">
        <f t="shared" si="5"/>
        <v>500</v>
      </c>
      <c r="J50" s="37"/>
    </row>
    <row r="51" spans="1:247" s="3" customFormat="1" ht="20" customHeight="1" x14ac:dyDescent="0.2">
      <c r="A51" s="74"/>
      <c r="B51" s="24" t="s">
        <v>119</v>
      </c>
      <c r="C51" s="14"/>
      <c r="D51" s="13">
        <v>2</v>
      </c>
      <c r="E51" s="13" t="s">
        <v>47</v>
      </c>
      <c r="F51" s="13">
        <v>1</v>
      </c>
      <c r="G51" s="13" t="s">
        <v>48</v>
      </c>
      <c r="H51" s="22">
        <v>100</v>
      </c>
      <c r="I51" s="37">
        <f t="shared" si="5"/>
        <v>200</v>
      </c>
      <c r="J51" s="37"/>
    </row>
    <row r="52" spans="1:247" s="3" customFormat="1" ht="20" customHeight="1" x14ac:dyDescent="0.2">
      <c r="A52" s="74"/>
      <c r="B52" s="24" t="s">
        <v>120</v>
      </c>
      <c r="C52" s="14"/>
      <c r="D52" s="13">
        <v>1</v>
      </c>
      <c r="E52" s="13" t="s">
        <v>121</v>
      </c>
      <c r="F52" s="13">
        <v>1</v>
      </c>
      <c r="G52" s="13" t="s">
        <v>48</v>
      </c>
      <c r="H52" s="22">
        <v>3000</v>
      </c>
      <c r="I52" s="37">
        <f t="shared" si="5"/>
        <v>3000</v>
      </c>
      <c r="J52" s="37"/>
    </row>
    <row r="53" spans="1:247" s="3" customFormat="1" ht="20" customHeight="1" x14ac:dyDescent="0.2">
      <c r="A53" s="74"/>
      <c r="B53" s="30" t="s">
        <v>122</v>
      </c>
      <c r="C53" s="14"/>
      <c r="D53" s="17">
        <v>17</v>
      </c>
      <c r="E53" s="13" t="s">
        <v>47</v>
      </c>
      <c r="F53" s="13">
        <v>1</v>
      </c>
      <c r="G53" s="13" t="s">
        <v>48</v>
      </c>
      <c r="H53" s="22">
        <v>35</v>
      </c>
      <c r="I53" s="37">
        <f t="shared" si="5"/>
        <v>595</v>
      </c>
      <c r="J53" s="39"/>
    </row>
    <row r="54" spans="1:247" s="3" customFormat="1" ht="20" customHeight="1" x14ac:dyDescent="0.2">
      <c r="A54" s="83" t="s">
        <v>123</v>
      </c>
      <c r="B54" s="83"/>
      <c r="C54" s="83"/>
      <c r="D54" s="83"/>
      <c r="E54" s="83"/>
      <c r="F54" s="83"/>
      <c r="G54" s="83"/>
      <c r="H54" s="83"/>
      <c r="I54" s="32">
        <f>SUM(I48:I53)</f>
        <v>11695</v>
      </c>
      <c r="J54" s="33"/>
    </row>
    <row r="55" spans="1:247" s="3" customFormat="1" ht="20" customHeight="1" x14ac:dyDescent="0.2">
      <c r="A55" s="71" t="s">
        <v>124</v>
      </c>
      <c r="B55" s="71"/>
      <c r="C55" s="71"/>
      <c r="D55" s="71"/>
      <c r="E55" s="71"/>
      <c r="F55" s="71"/>
      <c r="G55" s="71"/>
      <c r="H55" s="71"/>
      <c r="I55" s="40">
        <f>I54+I47+I32+I26+I19+I12+I8</f>
        <v>422371</v>
      </c>
      <c r="J55" s="40"/>
    </row>
    <row r="56" spans="1:247" s="3" customFormat="1" ht="20" customHeight="1" x14ac:dyDescent="0.2">
      <c r="A56" s="71" t="s">
        <v>125</v>
      </c>
      <c r="B56" s="71"/>
      <c r="C56" s="71"/>
      <c r="D56" s="71"/>
      <c r="E56" s="71"/>
      <c r="F56" s="71"/>
      <c r="G56" s="71"/>
      <c r="H56" s="71"/>
      <c r="I56" s="40">
        <f>I55*0.1</f>
        <v>42237.100000000006</v>
      </c>
      <c r="J56" s="40"/>
    </row>
    <row r="57" spans="1:247" s="4" customFormat="1" ht="20" customHeight="1" x14ac:dyDescent="0.2">
      <c r="A57" s="71" t="s">
        <v>126</v>
      </c>
      <c r="B57" s="71"/>
      <c r="C57" s="71"/>
      <c r="D57" s="71"/>
      <c r="E57" s="71"/>
      <c r="F57" s="71"/>
      <c r="G57" s="71"/>
      <c r="H57" s="71"/>
      <c r="I57" s="40">
        <f>(I55+I56)*0.06</f>
        <v>27876.485999999997</v>
      </c>
      <c r="J57" s="40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  <c r="FT57" s="41"/>
      <c r="FU57" s="41"/>
      <c r="FV57" s="41"/>
      <c r="FW57" s="41"/>
      <c r="FX57" s="41"/>
      <c r="FY57" s="41"/>
      <c r="FZ57" s="41"/>
      <c r="GA57" s="41"/>
      <c r="GB57" s="41"/>
      <c r="GC57" s="41"/>
      <c r="GD57" s="41"/>
      <c r="GE57" s="41"/>
      <c r="GF57" s="41"/>
      <c r="GG57" s="41"/>
      <c r="GH57" s="41"/>
      <c r="GI57" s="41"/>
      <c r="GJ57" s="41"/>
      <c r="GK57" s="41"/>
      <c r="GL57" s="41"/>
      <c r="GM57" s="41"/>
      <c r="GN57" s="41"/>
      <c r="GO57" s="41"/>
      <c r="GP57" s="41"/>
      <c r="GQ57" s="41"/>
      <c r="GR57" s="41"/>
      <c r="GS57" s="41"/>
      <c r="GT57" s="41"/>
      <c r="GU57" s="41"/>
      <c r="GV57" s="41"/>
      <c r="GW57" s="41"/>
      <c r="GX57" s="41"/>
      <c r="GY57" s="41"/>
      <c r="GZ57" s="41"/>
      <c r="HA57" s="41"/>
      <c r="HB57" s="41"/>
      <c r="HC57" s="41"/>
      <c r="HD57" s="41"/>
      <c r="HE57" s="41"/>
      <c r="HF57" s="41"/>
      <c r="HG57" s="41"/>
      <c r="HH57" s="41"/>
      <c r="HI57" s="41"/>
      <c r="HJ57" s="41"/>
      <c r="HK57" s="41"/>
      <c r="HL57" s="42"/>
      <c r="HM57" s="43"/>
      <c r="HN57" s="43"/>
      <c r="HO57" s="43"/>
      <c r="HP57" s="43"/>
      <c r="HQ57" s="43"/>
      <c r="HR57" s="43"/>
      <c r="HS57" s="43"/>
      <c r="HT57" s="43"/>
      <c r="HU57" s="43"/>
      <c r="HV57" s="43"/>
      <c r="HW57" s="43"/>
      <c r="HX57" s="43"/>
      <c r="HY57" s="43"/>
      <c r="HZ57" s="43"/>
      <c r="IA57" s="43"/>
      <c r="IB57" s="43"/>
      <c r="IC57" s="43"/>
      <c r="ID57" s="43"/>
      <c r="IE57" s="43"/>
      <c r="IF57" s="43"/>
      <c r="IG57" s="43"/>
      <c r="IH57" s="43"/>
      <c r="II57" s="43"/>
      <c r="IJ57" s="43"/>
      <c r="IK57" s="43"/>
      <c r="IL57" s="43"/>
      <c r="IM57" s="43"/>
    </row>
    <row r="58" spans="1:247" s="4" customFormat="1" ht="20" customHeight="1" x14ac:dyDescent="0.2">
      <c r="A58" s="71" t="s">
        <v>127</v>
      </c>
      <c r="B58" s="71"/>
      <c r="C58" s="71"/>
      <c r="D58" s="71"/>
      <c r="E58" s="71"/>
      <c r="F58" s="71"/>
      <c r="G58" s="71"/>
      <c r="H58" s="71"/>
      <c r="I58" s="40">
        <f>I57+I56+I55</f>
        <v>492484.58600000001</v>
      </c>
      <c r="J58" s="40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  <c r="FT58" s="41"/>
      <c r="FU58" s="41"/>
      <c r="FV58" s="41"/>
      <c r="FW58" s="41"/>
      <c r="FX58" s="41"/>
      <c r="FY58" s="41"/>
      <c r="FZ58" s="41"/>
      <c r="GA58" s="41"/>
      <c r="GB58" s="41"/>
      <c r="GC58" s="41"/>
      <c r="GD58" s="41"/>
      <c r="GE58" s="41"/>
      <c r="GF58" s="41"/>
      <c r="GG58" s="41"/>
      <c r="GH58" s="41"/>
      <c r="GI58" s="41"/>
      <c r="GJ58" s="41"/>
      <c r="GK58" s="41"/>
      <c r="GL58" s="41"/>
      <c r="GM58" s="41"/>
      <c r="GN58" s="41"/>
      <c r="GO58" s="41"/>
      <c r="GP58" s="41"/>
      <c r="GQ58" s="41"/>
      <c r="GR58" s="41"/>
      <c r="GS58" s="41"/>
      <c r="GT58" s="41"/>
      <c r="GU58" s="41"/>
      <c r="GV58" s="41"/>
      <c r="GW58" s="41"/>
      <c r="GX58" s="41"/>
      <c r="GY58" s="41"/>
      <c r="GZ58" s="41"/>
      <c r="HA58" s="41"/>
      <c r="HB58" s="41"/>
      <c r="HC58" s="41"/>
      <c r="HD58" s="41"/>
      <c r="HE58" s="41"/>
      <c r="HF58" s="41"/>
      <c r="HG58" s="41"/>
      <c r="HH58" s="41"/>
      <c r="HI58" s="41"/>
      <c r="HJ58" s="41"/>
      <c r="HK58" s="41"/>
      <c r="HL58" s="42"/>
      <c r="HM58" s="43"/>
      <c r="HN58" s="43"/>
      <c r="HO58" s="43"/>
      <c r="HP58" s="43"/>
      <c r="HQ58" s="43"/>
      <c r="HR58" s="43"/>
      <c r="HS58" s="43"/>
      <c r="HT58" s="43"/>
      <c r="HU58" s="43"/>
      <c r="HV58" s="43"/>
      <c r="HW58" s="43"/>
      <c r="HX58" s="43"/>
      <c r="HY58" s="43"/>
      <c r="HZ58" s="43"/>
      <c r="IA58" s="43"/>
      <c r="IB58" s="43"/>
      <c r="IC58" s="43"/>
      <c r="ID58" s="43"/>
      <c r="IE58" s="43"/>
      <c r="IF58" s="43"/>
      <c r="IG58" s="43"/>
      <c r="IH58" s="43"/>
      <c r="II58" s="43"/>
      <c r="IJ58" s="43"/>
      <c r="IK58" s="43"/>
      <c r="IL58" s="43"/>
      <c r="IM58" s="43"/>
    </row>
  </sheetData>
  <mergeCells count="30">
    <mergeCell ref="B4:C4"/>
    <mergeCell ref="D5:G5"/>
    <mergeCell ref="H5:I5"/>
    <mergeCell ref="A8:H8"/>
    <mergeCell ref="A12:H12"/>
    <mergeCell ref="C5:C6"/>
    <mergeCell ref="A57:H57"/>
    <mergeCell ref="A58:H58"/>
    <mergeCell ref="A9:A11"/>
    <mergeCell ref="A13:A18"/>
    <mergeCell ref="A20:A25"/>
    <mergeCell ref="A27:A31"/>
    <mergeCell ref="A33:A46"/>
    <mergeCell ref="A48:A53"/>
    <mergeCell ref="B9:B10"/>
    <mergeCell ref="B13:B14"/>
    <mergeCell ref="B15:B16"/>
    <mergeCell ref="B20:B21"/>
    <mergeCell ref="B22:B23"/>
    <mergeCell ref="B24:B25"/>
    <mergeCell ref="A19:H19"/>
    <mergeCell ref="A26:H26"/>
    <mergeCell ref="J5:J6"/>
    <mergeCell ref="A5:B6"/>
    <mergeCell ref="B33:B46"/>
    <mergeCell ref="A55:H55"/>
    <mergeCell ref="A56:H56"/>
    <mergeCell ref="A32:H32"/>
    <mergeCell ref="A47:H47"/>
    <mergeCell ref="A54:H54"/>
  </mergeCells>
  <phoneticPr fontId="10" type="noConversion"/>
  <pageMargins left="0.70763888888888904" right="0.70763888888888904" top="0.74791666666666701" bottom="0.74791666666666701" header="0.31388888888888899" footer="0.31388888888888899"/>
  <pageSetup paperSize="9" scale="96" orientation="landscape"/>
  <rowBreaks count="2" manualBreakCount="2">
    <brk id="12" max="16383" man="1"/>
    <brk id="19" max="24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53"/>
  <sheetViews>
    <sheetView showGridLines="0" topLeftCell="A33" workbookViewId="0">
      <selection activeCell="I42" sqref="I42"/>
    </sheetView>
  </sheetViews>
  <sheetFormatPr baseColWidth="10" defaultColWidth="8.83203125" defaultRowHeight="14" x14ac:dyDescent="0.2"/>
  <cols>
    <col min="1" max="1" width="10.1640625" style="5" customWidth="1"/>
    <col min="2" max="2" width="23.6640625" style="6" customWidth="1"/>
    <col min="3" max="3" width="36.33203125" style="6" customWidth="1"/>
    <col min="4" max="7" width="5.1640625" style="5" customWidth="1"/>
    <col min="8" max="8" width="10.6640625" style="6" customWidth="1"/>
    <col min="9" max="9" width="15.6640625" style="6" customWidth="1"/>
    <col min="10" max="10" width="18.83203125" style="5" customWidth="1"/>
    <col min="11" max="16384" width="8.83203125" style="5"/>
  </cols>
  <sheetData>
    <row r="1" spans="1:10" ht="20" customHeight="1" x14ac:dyDescent="0.2">
      <c r="A1" s="7" t="s">
        <v>30</v>
      </c>
      <c r="B1" s="8" t="s">
        <v>128</v>
      </c>
      <c r="C1" s="8"/>
      <c r="D1" s="8"/>
      <c r="E1" s="8"/>
      <c r="F1" s="8"/>
      <c r="G1" s="8"/>
      <c r="H1" s="9"/>
      <c r="I1" s="9"/>
      <c r="J1" s="8"/>
    </row>
    <row r="2" spans="1:10" ht="20" customHeight="1" x14ac:dyDescent="0.2">
      <c r="A2" s="7" t="s">
        <v>34</v>
      </c>
      <c r="B2" s="8" t="s">
        <v>129</v>
      </c>
      <c r="C2" s="8"/>
      <c r="D2" s="8"/>
      <c r="E2" s="8"/>
      <c r="F2" s="8"/>
      <c r="G2" s="8"/>
      <c r="H2" s="9"/>
      <c r="I2" s="9"/>
      <c r="J2" s="8"/>
    </row>
    <row r="3" spans="1:10" ht="20" customHeight="1" x14ac:dyDescent="0.2">
      <c r="A3" s="7" t="s">
        <v>36</v>
      </c>
      <c r="B3" s="84">
        <v>20</v>
      </c>
      <c r="C3" s="84"/>
      <c r="D3" s="8"/>
      <c r="E3" s="8"/>
      <c r="F3" s="8"/>
      <c r="G3" s="8"/>
      <c r="H3" s="9"/>
      <c r="I3" s="9"/>
      <c r="J3" s="8">
        <v>2</v>
      </c>
    </row>
    <row r="4" spans="1:10" s="1" customFormat="1" ht="20" customHeight="1" x14ac:dyDescent="0.2">
      <c r="A4" s="67" t="s">
        <v>37</v>
      </c>
      <c r="B4" s="67"/>
      <c r="C4" s="67" t="s">
        <v>38</v>
      </c>
      <c r="D4" s="67" t="s">
        <v>39</v>
      </c>
      <c r="E4" s="67"/>
      <c r="F4" s="67"/>
      <c r="G4" s="67"/>
      <c r="H4" s="85" t="s">
        <v>40</v>
      </c>
      <c r="I4" s="85"/>
      <c r="J4" s="67" t="s">
        <v>41</v>
      </c>
    </row>
    <row r="5" spans="1:10" s="1" customFormat="1" ht="20" customHeight="1" x14ac:dyDescent="0.2">
      <c r="A5" s="67"/>
      <c r="B5" s="67"/>
      <c r="C5" s="67"/>
      <c r="D5" s="11" t="s">
        <v>42</v>
      </c>
      <c r="E5" s="11" t="s">
        <v>43</v>
      </c>
      <c r="F5" s="11" t="s">
        <v>42</v>
      </c>
      <c r="G5" s="11" t="s">
        <v>43</v>
      </c>
      <c r="H5" s="12" t="s">
        <v>44</v>
      </c>
      <c r="I5" s="12" t="s">
        <v>45</v>
      </c>
      <c r="J5" s="67"/>
    </row>
    <row r="6" spans="1:10" s="1" customFormat="1" ht="20" customHeight="1" x14ac:dyDescent="0.2">
      <c r="A6" s="13" t="s">
        <v>46</v>
      </c>
      <c r="B6" s="14"/>
      <c r="C6" s="15" t="s">
        <v>130</v>
      </c>
      <c r="D6" s="13">
        <v>20</v>
      </c>
      <c r="E6" s="13" t="s">
        <v>47</v>
      </c>
      <c r="F6" s="13">
        <v>1</v>
      </c>
      <c r="G6" s="13" t="s">
        <v>48</v>
      </c>
      <c r="H6" s="16">
        <v>4600</v>
      </c>
      <c r="I6" s="16">
        <f>D6*F6*H6</f>
        <v>92000</v>
      </c>
      <c r="J6" s="31" t="s">
        <v>131</v>
      </c>
    </row>
    <row r="7" spans="1:10" s="1" customFormat="1" ht="20" customHeight="1" x14ac:dyDescent="0.2">
      <c r="A7" s="82" t="s">
        <v>49</v>
      </c>
      <c r="B7" s="82"/>
      <c r="C7" s="82"/>
      <c r="D7" s="82"/>
      <c r="E7" s="82"/>
      <c r="F7" s="82"/>
      <c r="G7" s="82"/>
      <c r="H7" s="82"/>
      <c r="I7" s="32">
        <f>SUM(I6:I6)</f>
        <v>92000</v>
      </c>
      <c r="J7" s="33"/>
    </row>
    <row r="8" spans="1:10" s="1" customFormat="1" ht="20" customHeight="1" x14ac:dyDescent="0.2">
      <c r="A8" s="72" t="s">
        <v>50</v>
      </c>
      <c r="B8" s="18" t="s">
        <v>132</v>
      </c>
      <c r="C8" s="14" t="s">
        <v>133</v>
      </c>
      <c r="D8" s="17">
        <v>13</v>
      </c>
      <c r="E8" s="17" t="s">
        <v>53</v>
      </c>
      <c r="F8" s="17">
        <v>1</v>
      </c>
      <c r="G8" s="17" t="s">
        <v>54</v>
      </c>
      <c r="H8" s="19">
        <v>3800</v>
      </c>
      <c r="I8" s="19">
        <f>D8*F8*H8</f>
        <v>49400</v>
      </c>
      <c r="J8" s="19" t="s">
        <v>134</v>
      </c>
    </row>
    <row r="9" spans="1:10" s="1" customFormat="1" ht="20" customHeight="1" x14ac:dyDescent="0.2">
      <c r="A9" s="72"/>
      <c r="B9" s="18" t="s">
        <v>132</v>
      </c>
      <c r="C9" s="14" t="s">
        <v>135</v>
      </c>
      <c r="D9" s="17">
        <v>1</v>
      </c>
      <c r="E9" s="17" t="s">
        <v>53</v>
      </c>
      <c r="F9" s="17">
        <v>1</v>
      </c>
      <c r="G9" s="17" t="s">
        <v>48</v>
      </c>
      <c r="H9" s="19">
        <v>12000</v>
      </c>
      <c r="I9" s="19">
        <f t="shared" ref="I9" si="0">D9*F9*H9</f>
        <v>12000</v>
      </c>
      <c r="J9" s="19"/>
    </row>
    <row r="10" spans="1:10" s="1" customFormat="1" ht="20" customHeight="1" x14ac:dyDescent="0.2">
      <c r="A10" s="72"/>
      <c r="B10" s="18" t="s">
        <v>136</v>
      </c>
      <c r="C10" s="14" t="s">
        <v>133</v>
      </c>
      <c r="D10" s="17">
        <v>13</v>
      </c>
      <c r="E10" s="17" t="s">
        <v>53</v>
      </c>
      <c r="F10" s="17">
        <v>2</v>
      </c>
      <c r="G10" s="17" t="s">
        <v>54</v>
      </c>
      <c r="H10" s="19">
        <v>2700</v>
      </c>
      <c r="I10" s="19">
        <f t="shared" ref="I10" si="1">D10*F10*H10</f>
        <v>70200</v>
      </c>
      <c r="J10" s="19" t="s">
        <v>134</v>
      </c>
    </row>
    <row r="11" spans="1:10" s="1" customFormat="1" ht="20" customHeight="1" x14ac:dyDescent="0.2">
      <c r="A11" s="82" t="s">
        <v>60</v>
      </c>
      <c r="B11" s="82"/>
      <c r="C11" s="82"/>
      <c r="D11" s="82"/>
      <c r="E11" s="82"/>
      <c r="F11" s="82"/>
      <c r="G11" s="82"/>
      <c r="H11" s="82"/>
      <c r="I11" s="32">
        <f>SUM(I8:I10)</f>
        <v>131600</v>
      </c>
      <c r="J11" s="33"/>
    </row>
    <row r="12" spans="1:10" s="2" customFormat="1" ht="20" customHeight="1" x14ac:dyDescent="0.2">
      <c r="A12" s="72" t="s">
        <v>61</v>
      </c>
      <c r="B12" s="77" t="s">
        <v>62</v>
      </c>
      <c r="C12" s="21" t="s">
        <v>63</v>
      </c>
      <c r="D12" s="17">
        <v>20</v>
      </c>
      <c r="E12" s="17" t="s">
        <v>47</v>
      </c>
      <c r="F12" s="17">
        <v>1</v>
      </c>
      <c r="G12" s="17" t="s">
        <v>64</v>
      </c>
      <c r="H12" s="22">
        <v>100</v>
      </c>
      <c r="I12" s="22">
        <f>D12*F12*H12</f>
        <v>2000</v>
      </c>
      <c r="J12" s="22" t="s">
        <v>137</v>
      </c>
    </row>
    <row r="13" spans="1:10" s="2" customFormat="1" ht="20" customHeight="1" x14ac:dyDescent="0.2">
      <c r="A13" s="72"/>
      <c r="B13" s="77"/>
      <c r="C13" s="21" t="s">
        <v>138</v>
      </c>
      <c r="D13" s="17">
        <v>20</v>
      </c>
      <c r="E13" s="17" t="s">
        <v>47</v>
      </c>
      <c r="F13" s="17">
        <v>1</v>
      </c>
      <c r="G13" s="17" t="s">
        <v>64</v>
      </c>
      <c r="H13" s="22">
        <v>500</v>
      </c>
      <c r="I13" s="22">
        <f t="shared" ref="I13:I19" si="2">D13*F13*H13</f>
        <v>10000</v>
      </c>
      <c r="J13" s="22" t="s">
        <v>139</v>
      </c>
    </row>
    <row r="14" spans="1:10" s="1" customFormat="1" ht="20" customHeight="1" x14ac:dyDescent="0.2">
      <c r="A14" s="72"/>
      <c r="B14" s="77" t="s">
        <v>66</v>
      </c>
      <c r="C14" s="21" t="s">
        <v>63</v>
      </c>
      <c r="D14" s="17">
        <v>20</v>
      </c>
      <c r="E14" s="17" t="s">
        <v>47</v>
      </c>
      <c r="F14" s="17">
        <v>1</v>
      </c>
      <c r="G14" s="17" t="s">
        <v>64</v>
      </c>
      <c r="H14" s="22">
        <v>200</v>
      </c>
      <c r="I14" s="22">
        <f t="shared" si="2"/>
        <v>4000</v>
      </c>
      <c r="J14" s="22"/>
    </row>
    <row r="15" spans="1:10" s="1" customFormat="1" ht="20" customHeight="1" x14ac:dyDescent="0.2">
      <c r="A15" s="72"/>
      <c r="B15" s="77"/>
      <c r="C15" s="21" t="s">
        <v>138</v>
      </c>
      <c r="D15" s="17">
        <v>20</v>
      </c>
      <c r="E15" s="17" t="s">
        <v>47</v>
      </c>
      <c r="F15" s="17">
        <v>1</v>
      </c>
      <c r="G15" s="17" t="s">
        <v>64</v>
      </c>
      <c r="H15" s="22">
        <v>500</v>
      </c>
      <c r="I15" s="22">
        <f t="shared" si="2"/>
        <v>10000</v>
      </c>
      <c r="J15" s="22" t="s">
        <v>140</v>
      </c>
    </row>
    <row r="16" spans="1:10" s="1" customFormat="1" ht="20" customHeight="1" x14ac:dyDescent="0.2">
      <c r="A16" s="72"/>
      <c r="B16" s="77" t="s">
        <v>141</v>
      </c>
      <c r="C16" s="21" t="s">
        <v>63</v>
      </c>
      <c r="D16" s="17">
        <v>20</v>
      </c>
      <c r="E16" s="17" t="s">
        <v>47</v>
      </c>
      <c r="F16" s="17">
        <v>1</v>
      </c>
      <c r="G16" s="17" t="s">
        <v>64</v>
      </c>
      <c r="H16" s="22">
        <v>0</v>
      </c>
      <c r="I16" s="22">
        <f t="shared" ref="I16:I17" si="3">D16*F16*H16</f>
        <v>0</v>
      </c>
      <c r="J16" s="22" t="s">
        <v>142</v>
      </c>
    </row>
    <row r="17" spans="1:10" s="1" customFormat="1" ht="20" customHeight="1" x14ac:dyDescent="0.2">
      <c r="A17" s="72"/>
      <c r="B17" s="77"/>
      <c r="C17" s="21" t="s">
        <v>138</v>
      </c>
      <c r="D17" s="17">
        <v>20</v>
      </c>
      <c r="E17" s="17" t="s">
        <v>47</v>
      </c>
      <c r="F17" s="17">
        <v>1</v>
      </c>
      <c r="G17" s="17" t="s">
        <v>64</v>
      </c>
      <c r="H17" s="22">
        <v>500</v>
      </c>
      <c r="I17" s="22">
        <f t="shared" si="3"/>
        <v>10000</v>
      </c>
      <c r="J17" s="22" t="s">
        <v>143</v>
      </c>
    </row>
    <row r="18" spans="1:10" s="1" customFormat="1" ht="20" customHeight="1" x14ac:dyDescent="0.2">
      <c r="A18" s="72"/>
      <c r="B18" s="20" t="s">
        <v>144</v>
      </c>
      <c r="C18" s="21" t="s">
        <v>63</v>
      </c>
      <c r="D18" s="17">
        <v>20</v>
      </c>
      <c r="E18" s="17" t="s">
        <v>47</v>
      </c>
      <c r="F18" s="17">
        <v>1</v>
      </c>
      <c r="G18" s="17" t="s">
        <v>64</v>
      </c>
      <c r="H18" s="22">
        <v>150</v>
      </c>
      <c r="I18" s="22">
        <f t="shared" ref="I18" si="4">D18*F18*H18</f>
        <v>3000</v>
      </c>
      <c r="J18" s="22" t="s">
        <v>145</v>
      </c>
    </row>
    <row r="19" spans="1:10" s="1" customFormat="1" ht="20" customHeight="1" x14ac:dyDescent="0.2">
      <c r="A19" s="72"/>
      <c r="B19" s="20" t="s">
        <v>70</v>
      </c>
      <c r="C19" s="21" t="s">
        <v>71</v>
      </c>
      <c r="D19" s="17">
        <v>1</v>
      </c>
      <c r="E19" s="17" t="s">
        <v>121</v>
      </c>
      <c r="F19" s="17">
        <v>1</v>
      </c>
      <c r="G19" s="17" t="s">
        <v>48</v>
      </c>
      <c r="H19" s="22">
        <v>8000</v>
      </c>
      <c r="I19" s="22">
        <f t="shared" si="2"/>
        <v>8000</v>
      </c>
      <c r="J19" s="22"/>
    </row>
    <row r="20" spans="1:10" s="1" customFormat="1" ht="20" customHeight="1" x14ac:dyDescent="0.2">
      <c r="A20" s="82" t="s">
        <v>72</v>
      </c>
      <c r="B20" s="82"/>
      <c r="C20" s="82"/>
      <c r="D20" s="82"/>
      <c r="E20" s="82"/>
      <c r="F20" s="82"/>
      <c r="G20" s="82"/>
      <c r="H20" s="82"/>
      <c r="I20" s="32">
        <f>SUM(I12:I19)</f>
        <v>47000</v>
      </c>
      <c r="J20" s="33"/>
    </row>
    <row r="21" spans="1:10" s="1" customFormat="1" ht="20" customHeight="1" x14ac:dyDescent="0.2">
      <c r="A21" s="73" t="s">
        <v>73</v>
      </c>
      <c r="B21" s="24" t="s">
        <v>62</v>
      </c>
      <c r="C21" s="14" t="s">
        <v>146</v>
      </c>
      <c r="D21" s="13">
        <v>1</v>
      </c>
      <c r="E21" s="13" t="s">
        <v>58</v>
      </c>
      <c r="F21" s="13">
        <v>1</v>
      </c>
      <c r="G21" s="13" t="s">
        <v>48</v>
      </c>
      <c r="H21" s="22">
        <v>10000</v>
      </c>
      <c r="I21" s="37">
        <f>D21*F21*H21</f>
        <v>10000</v>
      </c>
      <c r="J21" s="37" t="s">
        <v>147</v>
      </c>
    </row>
    <row r="22" spans="1:10" s="1" customFormat="1" ht="20" customHeight="1" x14ac:dyDescent="0.2">
      <c r="A22" s="73"/>
      <c r="B22" s="25" t="s">
        <v>66</v>
      </c>
      <c r="C22" s="14" t="s">
        <v>146</v>
      </c>
      <c r="D22" s="13">
        <v>1</v>
      </c>
      <c r="E22" s="13" t="s">
        <v>58</v>
      </c>
      <c r="F22" s="13">
        <v>1</v>
      </c>
      <c r="G22" s="13" t="s">
        <v>48</v>
      </c>
      <c r="H22" s="22">
        <v>10000</v>
      </c>
      <c r="I22" s="37">
        <f t="shared" ref="I22:I24" si="5">D22*F22*H22</f>
        <v>10000</v>
      </c>
      <c r="J22" s="37" t="s">
        <v>148</v>
      </c>
    </row>
    <row r="23" spans="1:10" s="1" customFormat="1" ht="20" customHeight="1" x14ac:dyDescent="0.2">
      <c r="A23" s="73"/>
      <c r="B23" s="26" t="s">
        <v>69</v>
      </c>
      <c r="C23" s="14" t="s">
        <v>146</v>
      </c>
      <c r="D23" s="13">
        <v>1</v>
      </c>
      <c r="E23" s="13" t="s">
        <v>58</v>
      </c>
      <c r="F23" s="13">
        <v>1</v>
      </c>
      <c r="G23" s="13" t="s">
        <v>48</v>
      </c>
      <c r="H23" s="22">
        <v>10000</v>
      </c>
      <c r="I23" s="37">
        <f t="shared" si="5"/>
        <v>10000</v>
      </c>
      <c r="J23" s="37" t="s">
        <v>149</v>
      </c>
    </row>
    <row r="24" spans="1:10" s="1" customFormat="1" ht="20" customHeight="1" x14ac:dyDescent="0.2">
      <c r="A24" s="73"/>
      <c r="B24" s="26" t="s">
        <v>150</v>
      </c>
      <c r="C24" s="14" t="s">
        <v>146</v>
      </c>
      <c r="D24" s="17">
        <v>1</v>
      </c>
      <c r="E24" s="13" t="s">
        <v>47</v>
      </c>
      <c r="F24" s="13">
        <v>1</v>
      </c>
      <c r="G24" s="13" t="s">
        <v>58</v>
      </c>
      <c r="H24" s="22">
        <v>8000</v>
      </c>
      <c r="I24" s="37">
        <f t="shared" si="5"/>
        <v>8000</v>
      </c>
      <c r="J24" s="37" t="s">
        <v>151</v>
      </c>
    </row>
    <row r="25" spans="1:10" s="1" customFormat="1" ht="20" customHeight="1" x14ac:dyDescent="0.2">
      <c r="A25" s="83" t="s">
        <v>81</v>
      </c>
      <c r="B25" s="83"/>
      <c r="C25" s="83"/>
      <c r="D25" s="83"/>
      <c r="E25" s="83"/>
      <c r="F25" s="83"/>
      <c r="G25" s="83"/>
      <c r="H25" s="83"/>
      <c r="I25" s="32">
        <f>SUM(I21:I24)</f>
        <v>38000</v>
      </c>
      <c r="J25" s="33"/>
    </row>
    <row r="26" spans="1:10" s="1" customFormat="1" ht="20" customHeight="1" x14ac:dyDescent="0.2">
      <c r="A26" s="23" t="s">
        <v>82</v>
      </c>
      <c r="B26" s="27" t="s">
        <v>152</v>
      </c>
      <c r="C26" s="23"/>
      <c r="D26" s="13">
        <v>20</v>
      </c>
      <c r="E26" s="13" t="s">
        <v>47</v>
      </c>
      <c r="F26" s="13">
        <v>1</v>
      </c>
      <c r="G26" s="13" t="s">
        <v>48</v>
      </c>
      <c r="H26" s="19">
        <v>0</v>
      </c>
      <c r="I26" s="37">
        <f>D26*F26*H26</f>
        <v>0</v>
      </c>
      <c r="J26" s="37"/>
    </row>
    <row r="27" spans="1:10" s="3" customFormat="1" ht="20" customHeight="1" x14ac:dyDescent="0.2">
      <c r="A27" s="83" t="s">
        <v>89</v>
      </c>
      <c r="B27" s="83"/>
      <c r="C27" s="83"/>
      <c r="D27" s="83"/>
      <c r="E27" s="83"/>
      <c r="F27" s="83"/>
      <c r="G27" s="83"/>
      <c r="H27" s="83"/>
      <c r="I27" s="32">
        <f>SUM(I26:I26)</f>
        <v>0</v>
      </c>
      <c r="J27" s="33"/>
    </row>
    <row r="28" spans="1:10" s="3" customFormat="1" ht="20" customHeight="1" x14ac:dyDescent="0.2">
      <c r="A28" s="68" t="s">
        <v>90</v>
      </c>
      <c r="B28" s="68" t="s">
        <v>91</v>
      </c>
      <c r="C28" s="24" t="s">
        <v>92</v>
      </c>
      <c r="D28" s="13">
        <v>100</v>
      </c>
      <c r="E28" s="13" t="s">
        <v>93</v>
      </c>
      <c r="F28" s="13">
        <v>1</v>
      </c>
      <c r="G28" s="13" t="s">
        <v>48</v>
      </c>
      <c r="H28" s="22">
        <v>10</v>
      </c>
      <c r="I28" s="37">
        <f>D28*F28*H28</f>
        <v>1000</v>
      </c>
      <c r="J28" s="37" t="s">
        <v>94</v>
      </c>
    </row>
    <row r="29" spans="1:10" s="3" customFormat="1" ht="20" customHeight="1" x14ac:dyDescent="0.2">
      <c r="A29" s="69"/>
      <c r="B29" s="69"/>
      <c r="C29" s="14" t="s">
        <v>98</v>
      </c>
      <c r="D29" s="17">
        <v>20</v>
      </c>
      <c r="E29" s="13" t="s">
        <v>96</v>
      </c>
      <c r="F29" s="13">
        <v>1</v>
      </c>
      <c r="G29" s="13" t="s">
        <v>48</v>
      </c>
      <c r="H29" s="28">
        <v>100</v>
      </c>
      <c r="I29" s="37">
        <f t="shared" ref="I29" si="6">D29*F29*H29</f>
        <v>2000</v>
      </c>
      <c r="J29" s="37"/>
    </row>
    <row r="30" spans="1:10" s="3" customFormat="1" ht="20" customHeight="1" x14ac:dyDescent="0.2">
      <c r="A30" s="69"/>
      <c r="B30" s="69"/>
      <c r="C30" s="14" t="s">
        <v>99</v>
      </c>
      <c r="D30" s="17">
        <v>24</v>
      </c>
      <c r="E30" s="13" t="s">
        <v>96</v>
      </c>
      <c r="F30" s="13">
        <v>1</v>
      </c>
      <c r="G30" s="13" t="s">
        <v>48</v>
      </c>
      <c r="H30" s="28">
        <v>6</v>
      </c>
      <c r="I30" s="37">
        <f t="shared" ref="I30:I34" si="7">D30*F30*H30</f>
        <v>144</v>
      </c>
      <c r="J30" s="37"/>
    </row>
    <row r="31" spans="1:10" s="3" customFormat="1" ht="20" customHeight="1" x14ac:dyDescent="0.2">
      <c r="A31" s="69"/>
      <c r="B31" s="69"/>
      <c r="C31" s="14" t="s">
        <v>153</v>
      </c>
      <c r="D31" s="17">
        <v>20</v>
      </c>
      <c r="E31" s="13" t="s">
        <v>96</v>
      </c>
      <c r="F31" s="13">
        <v>1</v>
      </c>
      <c r="G31" s="13" t="s">
        <v>48</v>
      </c>
      <c r="H31" s="28">
        <v>100</v>
      </c>
      <c r="I31" s="37">
        <f t="shared" si="7"/>
        <v>2000</v>
      </c>
      <c r="J31" s="37"/>
    </row>
    <row r="32" spans="1:10" s="3" customFormat="1" ht="20" customHeight="1" x14ac:dyDescent="0.2">
      <c r="A32" s="69"/>
      <c r="B32" s="69"/>
      <c r="C32" s="14" t="s">
        <v>102</v>
      </c>
      <c r="D32" s="17">
        <v>4</v>
      </c>
      <c r="E32" s="13" t="s">
        <v>96</v>
      </c>
      <c r="F32" s="13">
        <v>1</v>
      </c>
      <c r="G32" s="13" t="s">
        <v>48</v>
      </c>
      <c r="H32" s="28">
        <v>400</v>
      </c>
      <c r="I32" s="37">
        <f t="shared" si="7"/>
        <v>1600</v>
      </c>
      <c r="J32" s="37"/>
    </row>
    <row r="33" spans="1:10" s="3" customFormat="1" ht="20" customHeight="1" x14ac:dyDescent="0.2">
      <c r="A33" s="69"/>
      <c r="B33" s="69"/>
      <c r="C33" s="14" t="s">
        <v>103</v>
      </c>
      <c r="D33" s="17">
        <v>10</v>
      </c>
      <c r="E33" s="13" t="s">
        <v>96</v>
      </c>
      <c r="F33" s="13">
        <v>1</v>
      </c>
      <c r="G33" s="13" t="s">
        <v>48</v>
      </c>
      <c r="H33" s="28">
        <v>50</v>
      </c>
      <c r="I33" s="37">
        <f t="shared" si="7"/>
        <v>500</v>
      </c>
      <c r="J33" s="37"/>
    </row>
    <row r="34" spans="1:10" s="3" customFormat="1" ht="20" customHeight="1" x14ac:dyDescent="0.2">
      <c r="A34" s="69"/>
      <c r="B34" s="69"/>
      <c r="C34" s="14" t="s">
        <v>105</v>
      </c>
      <c r="D34" s="17">
        <v>45</v>
      </c>
      <c r="E34" s="13" t="s">
        <v>96</v>
      </c>
      <c r="F34" s="13">
        <v>1</v>
      </c>
      <c r="G34" s="13" t="s">
        <v>48</v>
      </c>
      <c r="H34" s="28">
        <v>5</v>
      </c>
      <c r="I34" s="37">
        <f t="shared" si="7"/>
        <v>225</v>
      </c>
      <c r="J34" s="37"/>
    </row>
    <row r="35" spans="1:10" s="3" customFormat="1" ht="19.5" customHeight="1" x14ac:dyDescent="0.2">
      <c r="A35" s="69"/>
      <c r="B35" s="69"/>
      <c r="C35" s="14" t="s">
        <v>106</v>
      </c>
      <c r="D35" s="17">
        <v>1</v>
      </c>
      <c r="E35" s="13" t="s">
        <v>96</v>
      </c>
      <c r="F35" s="13">
        <v>1</v>
      </c>
      <c r="G35" s="13" t="s">
        <v>48</v>
      </c>
      <c r="H35" s="28">
        <v>80</v>
      </c>
      <c r="I35" s="37">
        <f t="shared" ref="I35:I40" si="8">D35*F35*H35</f>
        <v>80</v>
      </c>
      <c r="J35" s="37"/>
    </row>
    <row r="36" spans="1:10" s="3" customFormat="1" ht="19.5" customHeight="1" x14ac:dyDescent="0.2">
      <c r="A36" s="69"/>
      <c r="B36" s="69"/>
      <c r="C36" s="14" t="s">
        <v>107</v>
      </c>
      <c r="D36" s="17">
        <v>20</v>
      </c>
      <c r="E36" s="13" t="s">
        <v>96</v>
      </c>
      <c r="F36" s="13">
        <v>1</v>
      </c>
      <c r="G36" s="13" t="s">
        <v>48</v>
      </c>
      <c r="H36" s="28">
        <v>20</v>
      </c>
      <c r="I36" s="37">
        <f t="shared" si="8"/>
        <v>400</v>
      </c>
      <c r="J36" s="37"/>
    </row>
    <row r="37" spans="1:10" s="3" customFormat="1" ht="19.5" customHeight="1" x14ac:dyDescent="0.2">
      <c r="A37" s="69"/>
      <c r="B37" s="69"/>
      <c r="C37" s="14" t="s">
        <v>108</v>
      </c>
      <c r="D37" s="17">
        <v>1</v>
      </c>
      <c r="E37" s="13" t="s">
        <v>96</v>
      </c>
      <c r="F37" s="13">
        <v>1</v>
      </c>
      <c r="G37" s="13" t="s">
        <v>48</v>
      </c>
      <c r="H37" s="28">
        <v>30</v>
      </c>
      <c r="I37" s="37">
        <f t="shared" si="8"/>
        <v>30</v>
      </c>
      <c r="J37" s="37"/>
    </row>
    <row r="38" spans="1:10" s="3" customFormat="1" ht="19.5" customHeight="1" x14ac:dyDescent="0.2">
      <c r="A38" s="69"/>
      <c r="B38" s="69"/>
      <c r="C38" s="14" t="s">
        <v>109</v>
      </c>
      <c r="D38" s="17">
        <v>35</v>
      </c>
      <c r="E38" s="13" t="s">
        <v>96</v>
      </c>
      <c r="F38" s="13">
        <v>1</v>
      </c>
      <c r="G38" s="13" t="s">
        <v>48</v>
      </c>
      <c r="H38" s="28">
        <v>15</v>
      </c>
      <c r="I38" s="37">
        <f t="shared" si="8"/>
        <v>525</v>
      </c>
      <c r="J38" s="37"/>
    </row>
    <row r="39" spans="1:10" s="3" customFormat="1" ht="20" customHeight="1" x14ac:dyDescent="0.2">
      <c r="A39" s="69"/>
      <c r="B39" s="69"/>
      <c r="C39" s="30" t="s">
        <v>110</v>
      </c>
      <c r="D39" s="17">
        <v>20</v>
      </c>
      <c r="E39" s="13" t="s">
        <v>96</v>
      </c>
      <c r="F39" s="13">
        <v>1</v>
      </c>
      <c r="G39" s="13" t="s">
        <v>48</v>
      </c>
      <c r="H39" s="19">
        <v>200</v>
      </c>
      <c r="I39" s="37">
        <f t="shared" si="8"/>
        <v>4000</v>
      </c>
      <c r="J39" s="37"/>
    </row>
    <row r="40" spans="1:10" s="3" customFormat="1" ht="20" customHeight="1" x14ac:dyDescent="0.2">
      <c r="A40" s="70"/>
      <c r="B40" s="29"/>
      <c r="C40" s="30" t="s">
        <v>113</v>
      </c>
      <c r="D40" s="17">
        <v>1</v>
      </c>
      <c r="E40" s="17" t="s">
        <v>47</v>
      </c>
      <c r="F40" s="17">
        <v>1</v>
      </c>
      <c r="G40" s="17" t="s">
        <v>111</v>
      </c>
      <c r="H40" s="19">
        <v>70500</v>
      </c>
      <c r="I40" s="37">
        <f t="shared" si="8"/>
        <v>70500</v>
      </c>
      <c r="J40" s="39"/>
    </row>
    <row r="41" spans="1:10" s="3" customFormat="1" ht="20" customHeight="1" x14ac:dyDescent="0.2">
      <c r="A41" s="83" t="s">
        <v>114</v>
      </c>
      <c r="B41" s="83"/>
      <c r="C41" s="83"/>
      <c r="D41" s="83"/>
      <c r="E41" s="83"/>
      <c r="F41" s="83"/>
      <c r="G41" s="83"/>
      <c r="H41" s="83"/>
      <c r="I41" s="32">
        <f>SUM(I28:I40)</f>
        <v>83004</v>
      </c>
      <c r="J41" s="33"/>
    </row>
    <row r="42" spans="1:10" s="3" customFormat="1" ht="20" customHeight="1" x14ac:dyDescent="0.2">
      <c r="A42" s="74" t="s">
        <v>115</v>
      </c>
      <c r="B42" s="24" t="s">
        <v>116</v>
      </c>
      <c r="C42" s="14"/>
      <c r="D42" s="13">
        <v>1</v>
      </c>
      <c r="E42" s="13" t="s">
        <v>47</v>
      </c>
      <c r="F42" s="17">
        <v>1</v>
      </c>
      <c r="G42" s="13" t="s">
        <v>48</v>
      </c>
      <c r="H42" s="19">
        <v>4600</v>
      </c>
      <c r="I42" s="37">
        <f>D42*F42*H42</f>
        <v>4600</v>
      </c>
      <c r="J42" s="37"/>
    </row>
    <row r="43" spans="1:10" s="3" customFormat="1" ht="20" customHeight="1" x14ac:dyDescent="0.2">
      <c r="A43" s="74"/>
      <c r="B43" s="24" t="s">
        <v>117</v>
      </c>
      <c r="C43" s="14"/>
      <c r="D43" s="13">
        <v>1</v>
      </c>
      <c r="E43" s="13" t="s">
        <v>47</v>
      </c>
      <c r="F43" s="17">
        <v>3</v>
      </c>
      <c r="G43" s="13" t="s">
        <v>58</v>
      </c>
      <c r="H43" s="19">
        <v>1500</v>
      </c>
      <c r="I43" s="37">
        <f t="shared" ref="I43:I48" si="9">D43*F43*H43</f>
        <v>4500</v>
      </c>
      <c r="J43" s="37"/>
    </row>
    <row r="44" spans="1:10" s="3" customFormat="1" ht="20" customHeight="1" x14ac:dyDescent="0.2">
      <c r="A44" s="74"/>
      <c r="B44" s="24" t="s">
        <v>118</v>
      </c>
      <c r="C44" s="14"/>
      <c r="D44" s="13">
        <v>1</v>
      </c>
      <c r="E44" s="13" t="s">
        <v>47</v>
      </c>
      <c r="F44" s="13">
        <v>5</v>
      </c>
      <c r="G44" s="13" t="s">
        <v>61</v>
      </c>
      <c r="H44" s="19">
        <v>100</v>
      </c>
      <c r="I44" s="37">
        <f t="shared" si="9"/>
        <v>500</v>
      </c>
      <c r="J44" s="37"/>
    </row>
    <row r="45" spans="1:10" s="3" customFormat="1" ht="20" customHeight="1" x14ac:dyDescent="0.2">
      <c r="A45" s="74"/>
      <c r="B45" s="24" t="s">
        <v>154</v>
      </c>
      <c r="C45" s="14"/>
      <c r="D45" s="13">
        <v>1</v>
      </c>
      <c r="E45" s="13" t="s">
        <v>47</v>
      </c>
      <c r="F45" s="13">
        <v>1</v>
      </c>
      <c r="G45" s="13" t="s">
        <v>48</v>
      </c>
      <c r="H45" s="22">
        <v>600</v>
      </c>
      <c r="I45" s="37">
        <f t="shared" si="9"/>
        <v>600</v>
      </c>
      <c r="J45" s="37"/>
    </row>
    <row r="46" spans="1:10" s="3" customFormat="1" ht="20" customHeight="1" x14ac:dyDescent="0.2">
      <c r="A46" s="74"/>
      <c r="B46" s="24" t="s">
        <v>120</v>
      </c>
      <c r="C46" s="14"/>
      <c r="D46" s="13">
        <v>1</v>
      </c>
      <c r="E46" s="13" t="s">
        <v>121</v>
      </c>
      <c r="F46" s="13">
        <v>1</v>
      </c>
      <c r="G46" s="13" t="s">
        <v>48</v>
      </c>
      <c r="H46" s="22">
        <v>3000</v>
      </c>
      <c r="I46" s="37">
        <f t="shared" si="9"/>
        <v>3000</v>
      </c>
      <c r="J46" s="37"/>
    </row>
    <row r="47" spans="1:10" s="3" customFormat="1" ht="20" customHeight="1" x14ac:dyDescent="0.2">
      <c r="A47" s="74"/>
      <c r="B47" s="24" t="s">
        <v>155</v>
      </c>
      <c r="C47" s="14"/>
      <c r="D47" s="13">
        <v>20</v>
      </c>
      <c r="E47" s="13" t="s">
        <v>121</v>
      </c>
      <c r="F47" s="13">
        <v>1</v>
      </c>
      <c r="G47" s="13" t="s">
        <v>48</v>
      </c>
      <c r="H47" s="22">
        <v>400</v>
      </c>
      <c r="I47" s="37">
        <f t="shared" si="9"/>
        <v>8000</v>
      </c>
      <c r="J47" s="37"/>
    </row>
    <row r="48" spans="1:10" s="3" customFormat="1" ht="20" customHeight="1" x14ac:dyDescent="0.2">
      <c r="A48" s="74"/>
      <c r="B48" s="30" t="s">
        <v>122</v>
      </c>
      <c r="C48" s="14"/>
      <c r="D48" s="17">
        <v>20</v>
      </c>
      <c r="E48" s="13" t="s">
        <v>47</v>
      </c>
      <c r="F48" s="13">
        <v>1</v>
      </c>
      <c r="G48" s="13" t="s">
        <v>48</v>
      </c>
      <c r="H48" s="22">
        <v>35</v>
      </c>
      <c r="I48" s="37">
        <f t="shared" si="9"/>
        <v>700</v>
      </c>
      <c r="J48" s="39"/>
    </row>
    <row r="49" spans="1:247" s="3" customFormat="1" ht="20" customHeight="1" x14ac:dyDescent="0.2">
      <c r="A49" s="83" t="s">
        <v>123</v>
      </c>
      <c r="B49" s="83"/>
      <c r="C49" s="83"/>
      <c r="D49" s="83"/>
      <c r="E49" s="83"/>
      <c r="F49" s="83"/>
      <c r="G49" s="83"/>
      <c r="H49" s="83"/>
      <c r="I49" s="32">
        <f>SUM(I42:I48)</f>
        <v>21900</v>
      </c>
      <c r="J49" s="33"/>
    </row>
    <row r="50" spans="1:247" s="3" customFormat="1" ht="20" customHeight="1" x14ac:dyDescent="0.2">
      <c r="A50" s="71" t="s">
        <v>124</v>
      </c>
      <c r="B50" s="71"/>
      <c r="C50" s="71"/>
      <c r="D50" s="71"/>
      <c r="E50" s="71"/>
      <c r="F50" s="71"/>
      <c r="G50" s="71"/>
      <c r="H50" s="71"/>
      <c r="I50" s="40">
        <f>I49+I41+I27+I25+I20+I11+I7</f>
        <v>413504</v>
      </c>
      <c r="J50" s="40"/>
    </row>
    <row r="51" spans="1:247" s="3" customFormat="1" ht="20" customHeight="1" x14ac:dyDescent="0.2">
      <c r="A51" s="71" t="s">
        <v>125</v>
      </c>
      <c r="B51" s="71"/>
      <c r="C51" s="71"/>
      <c r="D51" s="71"/>
      <c r="E51" s="71"/>
      <c r="F51" s="71"/>
      <c r="G51" s="71"/>
      <c r="H51" s="71"/>
      <c r="I51" s="40">
        <f>I50*0.1</f>
        <v>41350.400000000001</v>
      </c>
      <c r="J51" s="40"/>
    </row>
    <row r="52" spans="1:247" s="4" customFormat="1" ht="20" customHeight="1" x14ac:dyDescent="0.2">
      <c r="A52" s="71" t="s">
        <v>126</v>
      </c>
      <c r="B52" s="71"/>
      <c r="C52" s="71"/>
      <c r="D52" s="71"/>
      <c r="E52" s="71"/>
      <c r="F52" s="71"/>
      <c r="G52" s="71"/>
      <c r="H52" s="71"/>
      <c r="I52" s="40">
        <f>(I50+I51)*0.06</f>
        <v>27291.263999999999</v>
      </c>
      <c r="J52" s="40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GZ52" s="41"/>
      <c r="HA52" s="41"/>
      <c r="HB52" s="41"/>
      <c r="HC52" s="41"/>
      <c r="HD52" s="41"/>
      <c r="HE52" s="41"/>
      <c r="HF52" s="41"/>
      <c r="HG52" s="41"/>
      <c r="HH52" s="41"/>
      <c r="HI52" s="41"/>
      <c r="HJ52" s="41"/>
      <c r="HK52" s="41"/>
      <c r="HL52" s="42"/>
      <c r="HM52" s="43"/>
      <c r="HN52" s="43"/>
      <c r="HO52" s="43"/>
      <c r="HP52" s="43"/>
      <c r="HQ52" s="43"/>
      <c r="HR52" s="43"/>
      <c r="HS52" s="43"/>
      <c r="HT52" s="43"/>
      <c r="HU52" s="43"/>
      <c r="HV52" s="43"/>
      <c r="HW52" s="43"/>
      <c r="HX52" s="43"/>
      <c r="HY52" s="43"/>
      <c r="HZ52" s="43"/>
      <c r="IA52" s="43"/>
      <c r="IB52" s="43"/>
      <c r="IC52" s="43"/>
      <c r="ID52" s="43"/>
      <c r="IE52" s="43"/>
      <c r="IF52" s="43"/>
      <c r="IG52" s="43"/>
      <c r="IH52" s="43"/>
      <c r="II52" s="43"/>
      <c r="IJ52" s="43"/>
      <c r="IK52" s="43"/>
      <c r="IL52" s="43"/>
      <c r="IM52" s="43"/>
    </row>
    <row r="53" spans="1:247" s="4" customFormat="1" ht="20" customHeight="1" x14ac:dyDescent="0.2">
      <c r="A53" s="71" t="s">
        <v>127</v>
      </c>
      <c r="B53" s="71"/>
      <c r="C53" s="71"/>
      <c r="D53" s="71"/>
      <c r="E53" s="71"/>
      <c r="F53" s="71"/>
      <c r="G53" s="71"/>
      <c r="H53" s="71"/>
      <c r="I53" s="40">
        <f>I52+I51+I50</f>
        <v>482145.66399999999</v>
      </c>
      <c r="J53" s="40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  <c r="GQ53" s="41"/>
      <c r="GR53" s="41"/>
      <c r="GS53" s="41"/>
      <c r="GT53" s="41"/>
      <c r="GU53" s="41"/>
      <c r="GV53" s="41"/>
      <c r="GW53" s="41"/>
      <c r="GX53" s="41"/>
      <c r="GY53" s="41"/>
      <c r="GZ53" s="41"/>
      <c r="HA53" s="41"/>
      <c r="HB53" s="41"/>
      <c r="HC53" s="41"/>
      <c r="HD53" s="41"/>
      <c r="HE53" s="41"/>
      <c r="HF53" s="41"/>
      <c r="HG53" s="41"/>
      <c r="HH53" s="41"/>
      <c r="HI53" s="41"/>
      <c r="HJ53" s="41"/>
      <c r="HK53" s="41"/>
      <c r="HL53" s="42"/>
      <c r="HM53" s="43"/>
      <c r="HN53" s="43"/>
      <c r="HO53" s="43"/>
      <c r="HP53" s="43"/>
      <c r="HQ53" s="43"/>
      <c r="HR53" s="43"/>
      <c r="HS53" s="43"/>
      <c r="HT53" s="43"/>
      <c r="HU53" s="43"/>
      <c r="HV53" s="43"/>
      <c r="HW53" s="43"/>
      <c r="HX53" s="43"/>
      <c r="HY53" s="43"/>
      <c r="HZ53" s="43"/>
      <c r="IA53" s="43"/>
      <c r="IB53" s="43"/>
      <c r="IC53" s="43"/>
      <c r="ID53" s="43"/>
      <c r="IE53" s="43"/>
      <c r="IF53" s="43"/>
      <c r="IG53" s="43"/>
      <c r="IH53" s="43"/>
      <c r="II53" s="43"/>
      <c r="IJ53" s="43"/>
      <c r="IK53" s="43"/>
      <c r="IL53" s="43"/>
      <c r="IM53" s="43"/>
    </row>
  </sheetData>
  <mergeCells count="26">
    <mergeCell ref="B3:C3"/>
    <mergeCell ref="D4:G4"/>
    <mergeCell ref="H4:I4"/>
    <mergeCell ref="A7:H7"/>
    <mergeCell ref="A11:H11"/>
    <mergeCell ref="C4:C5"/>
    <mergeCell ref="A53:H53"/>
    <mergeCell ref="A8:A10"/>
    <mergeCell ref="A12:A19"/>
    <mergeCell ref="A21:A24"/>
    <mergeCell ref="A28:A40"/>
    <mergeCell ref="A42:A48"/>
    <mergeCell ref="B12:B13"/>
    <mergeCell ref="B14:B15"/>
    <mergeCell ref="B16:B17"/>
    <mergeCell ref="B28:B39"/>
    <mergeCell ref="A20:H20"/>
    <mergeCell ref="A25:H25"/>
    <mergeCell ref="A27:H27"/>
    <mergeCell ref="A41:H41"/>
    <mergeCell ref="A49:H49"/>
    <mergeCell ref="J4:J5"/>
    <mergeCell ref="A4:B5"/>
    <mergeCell ref="A50:H50"/>
    <mergeCell ref="A51:H51"/>
    <mergeCell ref="A52:H52"/>
  </mergeCells>
  <phoneticPr fontId="10" type="noConversion"/>
  <pageMargins left="0.70763888888888904" right="0.70763888888888904" top="0.74791666666666701" bottom="0.74791666666666701" header="0.31388888888888899" footer="0.31388888888888899"/>
  <pageSetup paperSize="9" scale="96" orientation="landscape"/>
  <rowBreaks count="2" manualBreakCount="2">
    <brk id="11" max="16383" man="1"/>
    <brk id="20" max="24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54"/>
  <sheetViews>
    <sheetView showGridLines="0" topLeftCell="A18" workbookViewId="0">
      <selection activeCell="I44" sqref="I44"/>
    </sheetView>
  </sheetViews>
  <sheetFormatPr baseColWidth="10" defaultColWidth="8.83203125" defaultRowHeight="14" x14ac:dyDescent="0.2"/>
  <cols>
    <col min="1" max="1" width="10.1640625" style="5" customWidth="1"/>
    <col min="2" max="2" width="23.6640625" style="6" customWidth="1"/>
    <col min="3" max="3" width="36.33203125" style="6" customWidth="1"/>
    <col min="4" max="7" width="5.1640625" style="5" customWidth="1"/>
    <col min="8" max="8" width="10.6640625" style="6" customWidth="1"/>
    <col min="9" max="9" width="15.6640625" style="6" customWidth="1"/>
    <col min="10" max="10" width="18.83203125" style="5" customWidth="1"/>
    <col min="11" max="16384" width="8.83203125" style="5"/>
  </cols>
  <sheetData>
    <row r="1" spans="1:10" ht="20" customHeight="1" x14ac:dyDescent="0.2">
      <c r="A1" s="7" t="s">
        <v>30</v>
      </c>
      <c r="B1" s="8" t="s">
        <v>128</v>
      </c>
      <c r="C1" s="8"/>
      <c r="D1" s="8"/>
      <c r="E1" s="8"/>
      <c r="F1" s="8"/>
      <c r="G1" s="8"/>
      <c r="H1" s="9"/>
      <c r="I1" s="9"/>
      <c r="J1" s="8"/>
    </row>
    <row r="2" spans="1:10" ht="20" customHeight="1" x14ac:dyDescent="0.2">
      <c r="A2" s="7" t="s">
        <v>34</v>
      </c>
      <c r="B2" s="8" t="s">
        <v>35</v>
      </c>
      <c r="C2" s="8"/>
      <c r="D2" s="8"/>
      <c r="E2" s="8"/>
      <c r="F2" s="8"/>
      <c r="G2" s="8"/>
      <c r="H2" s="9"/>
      <c r="I2" s="9"/>
      <c r="J2" s="8"/>
    </row>
    <row r="3" spans="1:10" ht="20" customHeight="1" x14ac:dyDescent="0.2">
      <c r="A3" s="7" t="s">
        <v>36</v>
      </c>
      <c r="B3" s="84">
        <v>10</v>
      </c>
      <c r="C3" s="84"/>
      <c r="D3" s="8"/>
      <c r="E3" s="8"/>
      <c r="F3" s="8"/>
      <c r="G3" s="8"/>
      <c r="H3" s="9"/>
      <c r="I3" s="9"/>
      <c r="J3" s="8">
        <v>3</v>
      </c>
    </row>
    <row r="4" spans="1:10" s="1" customFormat="1" ht="20" customHeight="1" x14ac:dyDescent="0.2">
      <c r="A4" s="67" t="s">
        <v>37</v>
      </c>
      <c r="B4" s="67"/>
      <c r="C4" s="67" t="s">
        <v>38</v>
      </c>
      <c r="D4" s="67" t="s">
        <v>39</v>
      </c>
      <c r="E4" s="67"/>
      <c r="F4" s="67"/>
      <c r="G4" s="67"/>
      <c r="H4" s="85" t="s">
        <v>40</v>
      </c>
      <c r="I4" s="85"/>
      <c r="J4" s="67" t="s">
        <v>41</v>
      </c>
    </row>
    <row r="5" spans="1:10" s="1" customFormat="1" ht="20" customHeight="1" x14ac:dyDescent="0.2">
      <c r="A5" s="67"/>
      <c r="B5" s="67"/>
      <c r="C5" s="67"/>
      <c r="D5" s="11" t="s">
        <v>42</v>
      </c>
      <c r="E5" s="11" t="s">
        <v>43</v>
      </c>
      <c r="F5" s="11" t="s">
        <v>42</v>
      </c>
      <c r="G5" s="11" t="s">
        <v>43</v>
      </c>
      <c r="H5" s="12" t="s">
        <v>44</v>
      </c>
      <c r="I5" s="12" t="s">
        <v>45</v>
      </c>
      <c r="J5" s="67"/>
    </row>
    <row r="6" spans="1:10" s="1" customFormat="1" ht="20" customHeight="1" x14ac:dyDescent="0.2">
      <c r="A6" s="13" t="s">
        <v>46</v>
      </c>
      <c r="B6" s="14" t="s">
        <v>156</v>
      </c>
      <c r="C6" s="14" t="s">
        <v>157</v>
      </c>
      <c r="D6" s="13"/>
      <c r="E6" s="13" t="s">
        <v>47</v>
      </c>
      <c r="F6" s="13"/>
      <c r="G6" s="13" t="s">
        <v>48</v>
      </c>
      <c r="H6" s="16">
        <v>0</v>
      </c>
      <c r="I6" s="16">
        <f>D6*F6*H6</f>
        <v>0</v>
      </c>
      <c r="J6" s="47"/>
    </row>
    <row r="7" spans="1:10" s="1" customFormat="1" ht="20" customHeight="1" x14ac:dyDescent="0.2">
      <c r="A7" s="82" t="s">
        <v>49</v>
      </c>
      <c r="B7" s="82"/>
      <c r="C7" s="82"/>
      <c r="D7" s="82"/>
      <c r="E7" s="82"/>
      <c r="F7" s="82"/>
      <c r="G7" s="82"/>
      <c r="H7" s="82"/>
      <c r="I7" s="32">
        <f>SUM(I6:I6)</f>
        <v>0</v>
      </c>
      <c r="J7" s="33"/>
    </row>
    <row r="8" spans="1:10" s="1" customFormat="1" ht="20" customHeight="1" x14ac:dyDescent="0.2">
      <c r="A8" s="72" t="s">
        <v>50</v>
      </c>
      <c r="B8" s="75" t="s">
        <v>158</v>
      </c>
      <c r="C8" s="14" t="s">
        <v>159</v>
      </c>
      <c r="D8" s="17">
        <v>1</v>
      </c>
      <c r="E8" s="17" t="s">
        <v>53</v>
      </c>
      <c r="F8" s="17">
        <v>2</v>
      </c>
      <c r="G8" s="17" t="s">
        <v>54</v>
      </c>
      <c r="H8" s="19">
        <v>2100</v>
      </c>
      <c r="I8" s="19">
        <f>D8*F8*H8</f>
        <v>4200</v>
      </c>
      <c r="J8" s="19"/>
    </row>
    <row r="9" spans="1:10" s="1" customFormat="1" ht="20" customHeight="1" x14ac:dyDescent="0.2">
      <c r="A9" s="72"/>
      <c r="B9" s="76"/>
      <c r="C9" s="14" t="s">
        <v>160</v>
      </c>
      <c r="D9" s="17">
        <v>5</v>
      </c>
      <c r="E9" s="17" t="s">
        <v>53</v>
      </c>
      <c r="F9" s="17">
        <v>2</v>
      </c>
      <c r="G9" s="17" t="s">
        <v>54</v>
      </c>
      <c r="H9" s="19">
        <v>2100</v>
      </c>
      <c r="I9" s="19">
        <f>D9*F9*H9</f>
        <v>21000</v>
      </c>
      <c r="J9" s="19"/>
    </row>
    <row r="10" spans="1:10" s="1" customFormat="1" ht="20" customHeight="1" x14ac:dyDescent="0.2">
      <c r="A10" s="72"/>
      <c r="B10" s="30" t="s">
        <v>56</v>
      </c>
      <c r="C10" s="14" t="s">
        <v>161</v>
      </c>
      <c r="D10" s="17">
        <v>1</v>
      </c>
      <c r="E10" s="17" t="s">
        <v>53</v>
      </c>
      <c r="F10" s="17">
        <v>1</v>
      </c>
      <c r="G10" s="17" t="s">
        <v>58</v>
      </c>
      <c r="H10" s="19">
        <v>3000</v>
      </c>
      <c r="I10" s="19">
        <f t="shared" ref="I10" si="0">D10*F10*H10</f>
        <v>3000</v>
      </c>
      <c r="J10" s="19" t="s">
        <v>59</v>
      </c>
    </row>
    <row r="11" spans="1:10" s="1" customFormat="1" ht="20" customHeight="1" x14ac:dyDescent="0.2">
      <c r="A11" s="82" t="s">
        <v>60</v>
      </c>
      <c r="B11" s="82"/>
      <c r="C11" s="82"/>
      <c r="D11" s="82"/>
      <c r="E11" s="82"/>
      <c r="F11" s="82"/>
      <c r="G11" s="82"/>
      <c r="H11" s="82"/>
      <c r="I11" s="32">
        <f>SUM(I8:I10)</f>
        <v>28200</v>
      </c>
      <c r="J11" s="33"/>
    </row>
    <row r="12" spans="1:10" s="2" customFormat="1" ht="20" customHeight="1" x14ac:dyDescent="0.2">
      <c r="A12" s="72" t="s">
        <v>61</v>
      </c>
      <c r="B12" s="77" t="s">
        <v>62</v>
      </c>
      <c r="C12" s="21" t="s">
        <v>63</v>
      </c>
      <c r="D12" s="17">
        <v>0</v>
      </c>
      <c r="E12" s="17" t="s">
        <v>47</v>
      </c>
      <c r="F12" s="17">
        <v>0</v>
      </c>
      <c r="G12" s="17" t="s">
        <v>64</v>
      </c>
      <c r="H12" s="22">
        <v>0</v>
      </c>
      <c r="I12" s="22">
        <f>D12*F12*H12</f>
        <v>0</v>
      </c>
      <c r="J12" s="34"/>
    </row>
    <row r="13" spans="1:10" s="2" customFormat="1" ht="20" customHeight="1" x14ac:dyDescent="0.2">
      <c r="A13" s="72"/>
      <c r="B13" s="77"/>
      <c r="C13" s="21" t="s">
        <v>65</v>
      </c>
      <c r="D13" s="17">
        <v>10</v>
      </c>
      <c r="E13" s="17" t="s">
        <v>47</v>
      </c>
      <c r="F13" s="17">
        <v>1</v>
      </c>
      <c r="G13" s="17" t="s">
        <v>64</v>
      </c>
      <c r="H13" s="22">
        <v>400</v>
      </c>
      <c r="I13" s="22">
        <f t="shared" ref="I13:I17" si="1">D13*F13*H13</f>
        <v>4000</v>
      </c>
      <c r="J13" s="34"/>
    </row>
    <row r="14" spans="1:10" s="1" customFormat="1" ht="20" customHeight="1" x14ac:dyDescent="0.2">
      <c r="A14" s="72"/>
      <c r="B14" s="77" t="s">
        <v>66</v>
      </c>
      <c r="C14" s="21" t="s">
        <v>67</v>
      </c>
      <c r="D14" s="17">
        <v>10</v>
      </c>
      <c r="E14" s="17" t="s">
        <v>47</v>
      </c>
      <c r="F14" s="17">
        <v>1</v>
      </c>
      <c r="G14" s="17" t="s">
        <v>64</v>
      </c>
      <c r="H14" s="22">
        <v>200</v>
      </c>
      <c r="I14" s="22">
        <f t="shared" si="1"/>
        <v>2000</v>
      </c>
      <c r="J14" s="22"/>
    </row>
    <row r="15" spans="1:10" s="1" customFormat="1" ht="20" customHeight="1" x14ac:dyDescent="0.2">
      <c r="A15" s="72"/>
      <c r="B15" s="77"/>
      <c r="C15" s="14" t="s">
        <v>68</v>
      </c>
      <c r="D15" s="17">
        <v>10</v>
      </c>
      <c r="E15" s="17" t="s">
        <v>47</v>
      </c>
      <c r="F15" s="17">
        <v>1</v>
      </c>
      <c r="G15" s="17" t="s">
        <v>64</v>
      </c>
      <c r="H15" s="22">
        <v>400</v>
      </c>
      <c r="I15" s="22">
        <f t="shared" si="1"/>
        <v>4000</v>
      </c>
      <c r="J15" s="22"/>
    </row>
    <row r="16" spans="1:10" s="1" customFormat="1" ht="20" customHeight="1" x14ac:dyDescent="0.2">
      <c r="A16" s="72"/>
      <c r="B16" s="20" t="s">
        <v>69</v>
      </c>
      <c r="C16" s="21" t="s">
        <v>63</v>
      </c>
      <c r="D16" s="17">
        <v>10</v>
      </c>
      <c r="E16" s="17" t="s">
        <v>47</v>
      </c>
      <c r="F16" s="17">
        <v>1</v>
      </c>
      <c r="G16" s="17" t="s">
        <v>64</v>
      </c>
      <c r="H16" s="22">
        <v>200</v>
      </c>
      <c r="I16" s="22">
        <f t="shared" si="1"/>
        <v>2000</v>
      </c>
      <c r="J16" s="22"/>
    </row>
    <row r="17" spans="1:10" s="1" customFormat="1" ht="20" customHeight="1" x14ac:dyDescent="0.2">
      <c r="A17" s="72"/>
      <c r="B17" s="20" t="s">
        <v>70</v>
      </c>
      <c r="C17" s="21" t="s">
        <v>71</v>
      </c>
      <c r="D17" s="17">
        <v>1</v>
      </c>
      <c r="E17" s="17"/>
      <c r="F17" s="17">
        <v>1</v>
      </c>
      <c r="G17" s="17"/>
      <c r="H17" s="22">
        <v>2000</v>
      </c>
      <c r="I17" s="22">
        <f t="shared" si="1"/>
        <v>2000</v>
      </c>
      <c r="J17" s="22"/>
    </row>
    <row r="18" spans="1:10" s="1" customFormat="1" ht="20" customHeight="1" x14ac:dyDescent="0.2">
      <c r="A18" s="82" t="s">
        <v>72</v>
      </c>
      <c r="B18" s="82"/>
      <c r="C18" s="82"/>
      <c r="D18" s="82"/>
      <c r="E18" s="82"/>
      <c r="F18" s="82"/>
      <c r="G18" s="82"/>
      <c r="H18" s="82"/>
      <c r="I18" s="32">
        <f>SUM(I12:I17)</f>
        <v>14000</v>
      </c>
      <c r="J18" s="33"/>
    </row>
    <row r="19" spans="1:10" s="1" customFormat="1" ht="20" customHeight="1" x14ac:dyDescent="0.2">
      <c r="A19" s="73" t="s">
        <v>73</v>
      </c>
      <c r="B19" s="24" t="s">
        <v>62</v>
      </c>
      <c r="C19" s="14" t="s">
        <v>74</v>
      </c>
      <c r="D19" s="13">
        <v>1</v>
      </c>
      <c r="E19" s="13" t="s">
        <v>58</v>
      </c>
      <c r="F19" s="13">
        <v>1</v>
      </c>
      <c r="G19" s="13" t="s">
        <v>48</v>
      </c>
      <c r="H19" s="22">
        <v>3500</v>
      </c>
      <c r="I19" s="37">
        <f>D19*F19*H19</f>
        <v>3500</v>
      </c>
      <c r="J19" s="37"/>
    </row>
    <row r="20" spans="1:10" s="1" customFormat="1" ht="20" customHeight="1" x14ac:dyDescent="0.2">
      <c r="A20" s="73"/>
      <c r="B20" s="25" t="s">
        <v>66</v>
      </c>
      <c r="C20" s="14"/>
      <c r="D20" s="13"/>
      <c r="E20" s="13" t="s">
        <v>58</v>
      </c>
      <c r="F20" s="13">
        <v>1</v>
      </c>
      <c r="G20" s="13" t="s">
        <v>48</v>
      </c>
      <c r="H20" s="22">
        <v>0</v>
      </c>
      <c r="I20" s="37">
        <f t="shared" ref="I20:I21" si="2">D20*F20*H20</f>
        <v>0</v>
      </c>
      <c r="J20" s="37"/>
    </row>
    <row r="21" spans="1:10" s="1" customFormat="1" ht="20" customHeight="1" x14ac:dyDescent="0.2">
      <c r="A21" s="73"/>
      <c r="B21" s="46" t="s">
        <v>69</v>
      </c>
      <c r="C21" s="14" t="s">
        <v>79</v>
      </c>
      <c r="D21" s="13">
        <v>1</v>
      </c>
      <c r="E21" s="13" t="s">
        <v>58</v>
      </c>
      <c r="F21" s="13">
        <v>1</v>
      </c>
      <c r="G21" s="13" t="s">
        <v>48</v>
      </c>
      <c r="H21" s="22">
        <v>3500</v>
      </c>
      <c r="I21" s="37">
        <f t="shared" si="2"/>
        <v>3500</v>
      </c>
      <c r="J21" s="37"/>
    </row>
    <row r="22" spans="1:10" s="1" customFormat="1" ht="20" customHeight="1" x14ac:dyDescent="0.2">
      <c r="A22" s="83" t="s">
        <v>81</v>
      </c>
      <c r="B22" s="83"/>
      <c r="C22" s="83"/>
      <c r="D22" s="83"/>
      <c r="E22" s="83"/>
      <c r="F22" s="83"/>
      <c r="G22" s="83"/>
      <c r="H22" s="83"/>
      <c r="I22" s="32">
        <f>SUM(I19:I21)</f>
        <v>7000</v>
      </c>
      <c r="J22" s="33"/>
    </row>
    <row r="23" spans="1:10" s="1" customFormat="1" ht="20" customHeight="1" x14ac:dyDescent="0.2">
      <c r="A23" s="73" t="s">
        <v>82</v>
      </c>
      <c r="B23" s="24" t="s">
        <v>162</v>
      </c>
      <c r="C23" s="23"/>
      <c r="D23" s="13">
        <v>10</v>
      </c>
      <c r="E23" s="13" t="s">
        <v>47</v>
      </c>
      <c r="F23" s="13">
        <v>1</v>
      </c>
      <c r="G23" s="13" t="s">
        <v>48</v>
      </c>
      <c r="H23" s="37">
        <v>0</v>
      </c>
      <c r="I23" s="37">
        <f>D23*F23*H23</f>
        <v>0</v>
      </c>
      <c r="J23" s="37"/>
    </row>
    <row r="24" spans="1:10" s="1" customFormat="1" ht="20" customHeight="1" x14ac:dyDescent="0.2">
      <c r="A24" s="73"/>
      <c r="B24" s="24" t="s">
        <v>84</v>
      </c>
      <c r="C24" s="23"/>
      <c r="D24" s="13">
        <v>10</v>
      </c>
      <c r="E24" s="13" t="s">
        <v>47</v>
      </c>
      <c r="F24" s="13">
        <v>1</v>
      </c>
      <c r="G24" s="13" t="s">
        <v>48</v>
      </c>
      <c r="H24" s="37">
        <v>1200</v>
      </c>
      <c r="I24" s="37">
        <f t="shared" ref="I24:I27" si="3">D24*F24*H24</f>
        <v>12000</v>
      </c>
      <c r="J24" s="37"/>
    </row>
    <row r="25" spans="1:10" s="1" customFormat="1" ht="20" customHeight="1" x14ac:dyDescent="0.2">
      <c r="A25" s="73"/>
      <c r="B25" s="52" t="s">
        <v>163</v>
      </c>
      <c r="C25" s="14"/>
      <c r="D25" s="13">
        <v>0</v>
      </c>
      <c r="E25" s="13" t="s">
        <v>47</v>
      </c>
      <c r="F25" s="13">
        <v>1</v>
      </c>
      <c r="G25" s="13" t="s">
        <v>48</v>
      </c>
      <c r="H25" s="53">
        <v>1580</v>
      </c>
      <c r="I25" s="37">
        <f t="shared" si="3"/>
        <v>0</v>
      </c>
      <c r="J25" s="38"/>
    </row>
    <row r="26" spans="1:10" s="1" customFormat="1" ht="20" customHeight="1" x14ac:dyDescent="0.2">
      <c r="A26" s="73"/>
      <c r="B26" s="27" t="s">
        <v>164</v>
      </c>
      <c r="C26" s="27" t="s">
        <v>165</v>
      </c>
      <c r="D26" s="13">
        <v>10</v>
      </c>
      <c r="E26" s="13" t="s">
        <v>47</v>
      </c>
      <c r="F26" s="13">
        <v>1</v>
      </c>
      <c r="G26" s="13" t="s">
        <v>48</v>
      </c>
      <c r="H26" s="37">
        <v>420</v>
      </c>
      <c r="I26" s="37">
        <f t="shared" si="3"/>
        <v>4200</v>
      </c>
      <c r="J26" s="37"/>
    </row>
    <row r="27" spans="1:10" s="1" customFormat="1" ht="20" customHeight="1" x14ac:dyDescent="0.2">
      <c r="A27" s="73"/>
      <c r="B27" s="24" t="s">
        <v>87</v>
      </c>
      <c r="C27" s="23"/>
      <c r="D27" s="13">
        <v>10</v>
      </c>
      <c r="E27" s="13" t="s">
        <v>47</v>
      </c>
      <c r="F27" s="13">
        <v>1</v>
      </c>
      <c r="G27" s="13" t="s">
        <v>48</v>
      </c>
      <c r="H27" s="37">
        <v>298</v>
      </c>
      <c r="I27" s="37">
        <f t="shared" si="3"/>
        <v>2980</v>
      </c>
      <c r="J27" s="37"/>
    </row>
    <row r="28" spans="1:10" s="3" customFormat="1" ht="20" customHeight="1" x14ac:dyDescent="0.2">
      <c r="A28" s="83" t="s">
        <v>89</v>
      </c>
      <c r="B28" s="83"/>
      <c r="C28" s="83"/>
      <c r="D28" s="83"/>
      <c r="E28" s="83"/>
      <c r="F28" s="83"/>
      <c r="G28" s="83"/>
      <c r="H28" s="83"/>
      <c r="I28" s="32">
        <f>SUM(I23:I27)</f>
        <v>19180</v>
      </c>
      <c r="J28" s="33"/>
    </row>
    <row r="29" spans="1:10" s="3" customFormat="1" ht="20" customHeight="1" x14ac:dyDescent="0.2">
      <c r="A29" s="68" t="s">
        <v>90</v>
      </c>
      <c r="B29" s="68" t="s">
        <v>91</v>
      </c>
      <c r="C29" s="24" t="s">
        <v>92</v>
      </c>
      <c r="D29" s="13">
        <v>50</v>
      </c>
      <c r="E29" s="13" t="s">
        <v>93</v>
      </c>
      <c r="F29" s="13">
        <v>1</v>
      </c>
      <c r="G29" s="13" t="s">
        <v>48</v>
      </c>
      <c r="H29" s="28">
        <v>5</v>
      </c>
      <c r="I29" s="37">
        <f>D29*F29*H29</f>
        <v>250</v>
      </c>
      <c r="J29" s="37" t="s">
        <v>94</v>
      </c>
    </row>
    <row r="30" spans="1:10" s="3" customFormat="1" ht="20" customHeight="1" x14ac:dyDescent="0.2">
      <c r="A30" s="69"/>
      <c r="B30" s="69"/>
      <c r="C30" s="14" t="s">
        <v>95</v>
      </c>
      <c r="D30" s="17">
        <v>1</v>
      </c>
      <c r="E30" s="13" t="s">
        <v>96</v>
      </c>
      <c r="F30" s="13">
        <v>1</v>
      </c>
      <c r="G30" s="13" t="s">
        <v>48</v>
      </c>
      <c r="H30" s="28">
        <v>2000</v>
      </c>
      <c r="I30" s="37">
        <f t="shared" ref="I30:I42" si="4">D30*F30*H30</f>
        <v>2000</v>
      </c>
      <c r="J30" s="37" t="s">
        <v>97</v>
      </c>
    </row>
    <row r="31" spans="1:10" s="3" customFormat="1" ht="20" customHeight="1" x14ac:dyDescent="0.2">
      <c r="A31" s="69"/>
      <c r="B31" s="69"/>
      <c r="C31" s="14" t="s">
        <v>98</v>
      </c>
      <c r="D31" s="17">
        <v>10</v>
      </c>
      <c r="E31" s="13" t="s">
        <v>96</v>
      </c>
      <c r="F31" s="13">
        <v>1</v>
      </c>
      <c r="G31" s="13" t="s">
        <v>48</v>
      </c>
      <c r="H31" s="28">
        <v>100</v>
      </c>
      <c r="I31" s="37">
        <f t="shared" si="4"/>
        <v>1000</v>
      </c>
      <c r="J31" s="37"/>
    </row>
    <row r="32" spans="1:10" s="3" customFormat="1" ht="20" customHeight="1" x14ac:dyDescent="0.2">
      <c r="A32" s="69"/>
      <c r="B32" s="69"/>
      <c r="C32" s="14" t="s">
        <v>99</v>
      </c>
      <c r="D32" s="17">
        <v>12</v>
      </c>
      <c r="E32" s="13" t="s">
        <v>96</v>
      </c>
      <c r="F32" s="13">
        <v>1</v>
      </c>
      <c r="G32" s="13" t="s">
        <v>48</v>
      </c>
      <c r="H32" s="28">
        <v>6</v>
      </c>
      <c r="I32" s="37">
        <f t="shared" si="4"/>
        <v>72</v>
      </c>
      <c r="J32" s="37"/>
    </row>
    <row r="33" spans="1:10" s="3" customFormat="1" ht="20" customHeight="1" x14ac:dyDescent="0.2">
      <c r="A33" s="69"/>
      <c r="B33" s="69"/>
      <c r="C33" s="14" t="s">
        <v>100</v>
      </c>
      <c r="D33" s="17">
        <v>12</v>
      </c>
      <c r="E33" s="13" t="s">
        <v>96</v>
      </c>
      <c r="F33" s="13">
        <v>1</v>
      </c>
      <c r="G33" s="13" t="s">
        <v>48</v>
      </c>
      <c r="H33" s="28">
        <v>20</v>
      </c>
      <c r="I33" s="37">
        <f t="shared" si="4"/>
        <v>240</v>
      </c>
      <c r="J33" s="37" t="s">
        <v>101</v>
      </c>
    </row>
    <row r="34" spans="1:10" s="3" customFormat="1" ht="20" customHeight="1" x14ac:dyDescent="0.2">
      <c r="A34" s="69"/>
      <c r="B34" s="69"/>
      <c r="C34" s="14" t="s">
        <v>102</v>
      </c>
      <c r="D34" s="17">
        <v>2</v>
      </c>
      <c r="E34" s="13" t="s">
        <v>96</v>
      </c>
      <c r="F34" s="13">
        <v>1</v>
      </c>
      <c r="G34" s="13" t="s">
        <v>48</v>
      </c>
      <c r="H34" s="28">
        <v>400</v>
      </c>
      <c r="I34" s="37">
        <f t="shared" si="4"/>
        <v>800</v>
      </c>
      <c r="J34" s="37"/>
    </row>
    <row r="35" spans="1:10" s="3" customFormat="1" ht="20" customHeight="1" x14ac:dyDescent="0.2">
      <c r="A35" s="69"/>
      <c r="B35" s="69"/>
      <c r="C35" s="14" t="s">
        <v>103</v>
      </c>
      <c r="D35" s="17">
        <v>6</v>
      </c>
      <c r="E35" s="13" t="s">
        <v>96</v>
      </c>
      <c r="F35" s="13">
        <v>1</v>
      </c>
      <c r="G35" s="13" t="s">
        <v>48</v>
      </c>
      <c r="H35" s="28">
        <v>50</v>
      </c>
      <c r="I35" s="37">
        <f t="shared" si="4"/>
        <v>300</v>
      </c>
      <c r="J35" s="37" t="s">
        <v>104</v>
      </c>
    </row>
    <row r="36" spans="1:10" s="3" customFormat="1" ht="20" customHeight="1" x14ac:dyDescent="0.2">
      <c r="A36" s="69"/>
      <c r="B36" s="69"/>
      <c r="C36" s="14" t="s">
        <v>105</v>
      </c>
      <c r="D36" s="17">
        <v>12</v>
      </c>
      <c r="E36" s="13" t="s">
        <v>96</v>
      </c>
      <c r="F36" s="13">
        <v>1</v>
      </c>
      <c r="G36" s="13" t="s">
        <v>48</v>
      </c>
      <c r="H36" s="28">
        <v>5</v>
      </c>
      <c r="I36" s="37">
        <f t="shared" si="4"/>
        <v>60</v>
      </c>
      <c r="J36" s="37"/>
    </row>
    <row r="37" spans="1:10" s="3" customFormat="1" ht="20" customHeight="1" x14ac:dyDescent="0.2">
      <c r="A37" s="69"/>
      <c r="B37" s="69"/>
      <c r="C37" s="14" t="s">
        <v>106</v>
      </c>
      <c r="D37" s="17">
        <v>1</v>
      </c>
      <c r="E37" s="13" t="s">
        <v>96</v>
      </c>
      <c r="F37" s="13">
        <v>1</v>
      </c>
      <c r="G37" s="13" t="s">
        <v>48</v>
      </c>
      <c r="H37" s="28">
        <v>80</v>
      </c>
      <c r="I37" s="37">
        <f t="shared" si="4"/>
        <v>80</v>
      </c>
      <c r="J37" s="37"/>
    </row>
    <row r="38" spans="1:10" s="3" customFormat="1" ht="20" customHeight="1" x14ac:dyDescent="0.2">
      <c r="A38" s="69"/>
      <c r="B38" s="69"/>
      <c r="C38" s="14" t="s">
        <v>107</v>
      </c>
      <c r="D38" s="17">
        <v>12</v>
      </c>
      <c r="E38" s="13" t="s">
        <v>96</v>
      </c>
      <c r="F38" s="13">
        <v>1</v>
      </c>
      <c r="G38" s="13" t="s">
        <v>48</v>
      </c>
      <c r="H38" s="28">
        <v>20</v>
      </c>
      <c r="I38" s="37">
        <f t="shared" si="4"/>
        <v>240</v>
      </c>
      <c r="J38" s="37"/>
    </row>
    <row r="39" spans="1:10" s="3" customFormat="1" ht="20" customHeight="1" x14ac:dyDescent="0.2">
      <c r="A39" s="69"/>
      <c r="B39" s="69"/>
      <c r="C39" s="14" t="s">
        <v>108</v>
      </c>
      <c r="D39" s="17">
        <v>1</v>
      </c>
      <c r="E39" s="13" t="s">
        <v>96</v>
      </c>
      <c r="F39" s="13">
        <v>1</v>
      </c>
      <c r="G39" s="13" t="s">
        <v>48</v>
      </c>
      <c r="H39" s="28">
        <v>30</v>
      </c>
      <c r="I39" s="37">
        <f t="shared" si="4"/>
        <v>30</v>
      </c>
      <c r="J39" s="37"/>
    </row>
    <row r="40" spans="1:10" s="3" customFormat="1" ht="20" customHeight="1" x14ac:dyDescent="0.2">
      <c r="A40" s="69"/>
      <c r="B40" s="69"/>
      <c r="C40" s="14" t="s">
        <v>109</v>
      </c>
      <c r="D40" s="17">
        <v>35</v>
      </c>
      <c r="E40" s="13" t="s">
        <v>96</v>
      </c>
      <c r="F40" s="13">
        <v>1</v>
      </c>
      <c r="G40" s="13" t="s">
        <v>48</v>
      </c>
      <c r="H40" s="28">
        <v>15</v>
      </c>
      <c r="I40" s="37">
        <f t="shared" si="4"/>
        <v>525</v>
      </c>
      <c r="J40" s="37"/>
    </row>
    <row r="41" spans="1:10" s="3" customFormat="1" ht="20" customHeight="1" x14ac:dyDescent="0.2">
      <c r="A41" s="69"/>
      <c r="B41" s="69"/>
      <c r="C41" s="30" t="s">
        <v>110</v>
      </c>
      <c r="D41" s="17">
        <v>10</v>
      </c>
      <c r="E41" s="17" t="s">
        <v>47</v>
      </c>
      <c r="F41" s="17">
        <v>1</v>
      </c>
      <c r="G41" s="17" t="s">
        <v>111</v>
      </c>
      <c r="H41" s="19">
        <v>300</v>
      </c>
      <c r="I41" s="37">
        <f t="shared" si="4"/>
        <v>3000</v>
      </c>
      <c r="J41" s="39"/>
    </row>
    <row r="42" spans="1:10" s="3" customFormat="1" ht="20" customHeight="1" x14ac:dyDescent="0.2">
      <c r="A42" s="70"/>
      <c r="B42" s="70"/>
      <c r="C42" s="30" t="s">
        <v>113</v>
      </c>
      <c r="D42" s="17">
        <v>1</v>
      </c>
      <c r="E42" s="17" t="s">
        <v>47</v>
      </c>
      <c r="F42" s="17">
        <v>1</v>
      </c>
      <c r="G42" s="17" t="s">
        <v>111</v>
      </c>
      <c r="H42" s="19">
        <v>70000</v>
      </c>
      <c r="I42" s="37">
        <f t="shared" si="4"/>
        <v>70000</v>
      </c>
      <c r="J42" s="39"/>
    </row>
    <row r="43" spans="1:10" s="3" customFormat="1" ht="20" customHeight="1" x14ac:dyDescent="0.2">
      <c r="A43" s="83" t="s">
        <v>114</v>
      </c>
      <c r="B43" s="83"/>
      <c r="C43" s="83"/>
      <c r="D43" s="83"/>
      <c r="E43" s="83"/>
      <c r="F43" s="83"/>
      <c r="G43" s="83"/>
      <c r="H43" s="83"/>
      <c r="I43" s="32">
        <f>SUM(I29:I42)</f>
        <v>78597</v>
      </c>
      <c r="J43" s="33"/>
    </row>
    <row r="44" spans="1:10" s="3" customFormat="1" ht="20" customHeight="1" x14ac:dyDescent="0.2">
      <c r="A44" s="74" t="s">
        <v>115</v>
      </c>
      <c r="B44" s="24" t="s">
        <v>116</v>
      </c>
      <c r="C44" s="14"/>
      <c r="D44" s="13">
        <v>2</v>
      </c>
      <c r="E44" s="13" t="s">
        <v>47</v>
      </c>
      <c r="F44" s="17">
        <v>1</v>
      </c>
      <c r="G44" s="13" t="s">
        <v>48</v>
      </c>
      <c r="H44" s="19">
        <v>2500</v>
      </c>
      <c r="I44" s="37">
        <f>D44*F44*H44</f>
        <v>5000</v>
      </c>
      <c r="J44" s="37"/>
    </row>
    <row r="45" spans="1:10" s="3" customFormat="1" ht="20" customHeight="1" x14ac:dyDescent="0.2">
      <c r="A45" s="74"/>
      <c r="B45" s="24" t="s">
        <v>117</v>
      </c>
      <c r="C45" s="14"/>
      <c r="D45" s="13">
        <v>1</v>
      </c>
      <c r="E45" s="13" t="s">
        <v>53</v>
      </c>
      <c r="F45" s="17">
        <v>3</v>
      </c>
      <c r="G45" s="13" t="s">
        <v>58</v>
      </c>
      <c r="H45" s="19">
        <v>800</v>
      </c>
      <c r="I45" s="37">
        <f t="shared" ref="I45:I49" si="5">D45*F45*H45</f>
        <v>2400</v>
      </c>
      <c r="J45" s="37"/>
    </row>
    <row r="46" spans="1:10" s="3" customFormat="1" ht="20" customHeight="1" x14ac:dyDescent="0.2">
      <c r="A46" s="74"/>
      <c r="B46" s="24" t="s">
        <v>118</v>
      </c>
      <c r="C46" s="14"/>
      <c r="D46" s="13">
        <v>2</v>
      </c>
      <c r="E46" s="13" t="s">
        <v>47</v>
      </c>
      <c r="F46" s="13">
        <v>5</v>
      </c>
      <c r="G46" s="13" t="s">
        <v>61</v>
      </c>
      <c r="H46" s="19">
        <v>50</v>
      </c>
      <c r="I46" s="37">
        <f t="shared" si="5"/>
        <v>500</v>
      </c>
      <c r="J46" s="37"/>
    </row>
    <row r="47" spans="1:10" s="3" customFormat="1" ht="20" customHeight="1" x14ac:dyDescent="0.2">
      <c r="A47" s="74"/>
      <c r="B47" s="24" t="s">
        <v>119</v>
      </c>
      <c r="C47" s="14"/>
      <c r="D47" s="13">
        <v>1</v>
      </c>
      <c r="E47" s="13" t="s">
        <v>47</v>
      </c>
      <c r="F47" s="13">
        <v>1</v>
      </c>
      <c r="G47" s="13" t="s">
        <v>48</v>
      </c>
      <c r="H47" s="22">
        <v>0</v>
      </c>
      <c r="I47" s="37">
        <f t="shared" si="5"/>
        <v>0</v>
      </c>
      <c r="J47" s="37"/>
    </row>
    <row r="48" spans="1:10" s="3" customFormat="1" ht="20" customHeight="1" x14ac:dyDescent="0.2">
      <c r="A48" s="74"/>
      <c r="B48" s="24" t="s">
        <v>120</v>
      </c>
      <c r="C48" s="14"/>
      <c r="D48" s="13">
        <v>1</v>
      </c>
      <c r="E48" s="13" t="s">
        <v>121</v>
      </c>
      <c r="F48" s="13">
        <v>1</v>
      </c>
      <c r="G48" s="13" t="s">
        <v>48</v>
      </c>
      <c r="H48" s="22">
        <v>0</v>
      </c>
      <c r="I48" s="37">
        <f t="shared" si="5"/>
        <v>0</v>
      </c>
      <c r="J48" s="37"/>
    </row>
    <row r="49" spans="1:247" s="3" customFormat="1" ht="20" customHeight="1" x14ac:dyDescent="0.2">
      <c r="A49" s="74"/>
      <c r="B49" s="30" t="s">
        <v>122</v>
      </c>
      <c r="C49" s="14"/>
      <c r="D49" s="17">
        <v>10</v>
      </c>
      <c r="E49" s="13" t="s">
        <v>47</v>
      </c>
      <c r="F49" s="13">
        <v>1</v>
      </c>
      <c r="G49" s="13" t="s">
        <v>48</v>
      </c>
      <c r="H49" s="22">
        <v>35</v>
      </c>
      <c r="I49" s="37">
        <f t="shared" si="5"/>
        <v>350</v>
      </c>
      <c r="J49" s="39"/>
    </row>
    <row r="50" spans="1:247" s="3" customFormat="1" ht="20" customHeight="1" x14ac:dyDescent="0.2">
      <c r="A50" s="83" t="s">
        <v>123</v>
      </c>
      <c r="B50" s="83"/>
      <c r="C50" s="83"/>
      <c r="D50" s="83"/>
      <c r="E50" s="83"/>
      <c r="F50" s="83"/>
      <c r="G50" s="83"/>
      <c r="H50" s="83"/>
      <c r="I50" s="32">
        <f>SUM(I44:I49)</f>
        <v>8250</v>
      </c>
      <c r="J50" s="33"/>
    </row>
    <row r="51" spans="1:247" s="3" customFormat="1" ht="20" customHeight="1" x14ac:dyDescent="0.2">
      <c r="A51" s="71" t="s">
        <v>124</v>
      </c>
      <c r="B51" s="71"/>
      <c r="C51" s="71"/>
      <c r="D51" s="71"/>
      <c r="E51" s="71"/>
      <c r="F51" s="71"/>
      <c r="G51" s="71"/>
      <c r="H51" s="71"/>
      <c r="I51" s="40">
        <f>I50+I43+I28+I22+I18+I11+I7</f>
        <v>155227</v>
      </c>
      <c r="J51" s="40"/>
    </row>
    <row r="52" spans="1:247" s="3" customFormat="1" ht="20" customHeight="1" x14ac:dyDescent="0.2">
      <c r="A52" s="71" t="s">
        <v>125</v>
      </c>
      <c r="B52" s="71"/>
      <c r="C52" s="71"/>
      <c r="D52" s="71"/>
      <c r="E52" s="71"/>
      <c r="F52" s="71"/>
      <c r="G52" s="71"/>
      <c r="H52" s="71"/>
      <c r="I52" s="40">
        <f>I51*0.1</f>
        <v>15522.7</v>
      </c>
      <c r="J52" s="40"/>
    </row>
    <row r="53" spans="1:247" s="4" customFormat="1" ht="20" customHeight="1" x14ac:dyDescent="0.2">
      <c r="A53" s="71" t="s">
        <v>126</v>
      </c>
      <c r="B53" s="71"/>
      <c r="C53" s="71"/>
      <c r="D53" s="71"/>
      <c r="E53" s="71"/>
      <c r="F53" s="71"/>
      <c r="G53" s="71"/>
      <c r="H53" s="71"/>
      <c r="I53" s="40">
        <f>(I51+I52)*0.06</f>
        <v>10244.982</v>
      </c>
      <c r="J53" s="40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  <c r="GQ53" s="41"/>
      <c r="GR53" s="41"/>
      <c r="GS53" s="41"/>
      <c r="GT53" s="41"/>
      <c r="GU53" s="41"/>
      <c r="GV53" s="41"/>
      <c r="GW53" s="41"/>
      <c r="GX53" s="41"/>
      <c r="GY53" s="41"/>
      <c r="GZ53" s="41"/>
      <c r="HA53" s="41"/>
      <c r="HB53" s="41"/>
      <c r="HC53" s="41"/>
      <c r="HD53" s="41"/>
      <c r="HE53" s="41"/>
      <c r="HF53" s="41"/>
      <c r="HG53" s="41"/>
      <c r="HH53" s="41"/>
      <c r="HI53" s="41"/>
      <c r="HJ53" s="41"/>
      <c r="HK53" s="41"/>
      <c r="HL53" s="42"/>
      <c r="HM53" s="43"/>
      <c r="HN53" s="43"/>
      <c r="HO53" s="43"/>
      <c r="HP53" s="43"/>
      <c r="HQ53" s="43"/>
      <c r="HR53" s="43"/>
      <c r="HS53" s="43"/>
      <c r="HT53" s="43"/>
      <c r="HU53" s="43"/>
      <c r="HV53" s="43"/>
      <c r="HW53" s="43"/>
      <c r="HX53" s="43"/>
      <c r="HY53" s="43"/>
      <c r="HZ53" s="43"/>
      <c r="IA53" s="43"/>
      <c r="IB53" s="43"/>
      <c r="IC53" s="43"/>
      <c r="ID53" s="43"/>
      <c r="IE53" s="43"/>
      <c r="IF53" s="43"/>
      <c r="IG53" s="43"/>
      <c r="IH53" s="43"/>
      <c r="II53" s="43"/>
      <c r="IJ53" s="43"/>
      <c r="IK53" s="43"/>
      <c r="IL53" s="43"/>
      <c r="IM53" s="43"/>
    </row>
    <row r="54" spans="1:247" s="4" customFormat="1" ht="20" customHeight="1" x14ac:dyDescent="0.2">
      <c r="A54" s="71" t="s">
        <v>127</v>
      </c>
      <c r="B54" s="71"/>
      <c r="C54" s="71"/>
      <c r="D54" s="71"/>
      <c r="E54" s="71"/>
      <c r="F54" s="71"/>
      <c r="G54" s="71"/>
      <c r="H54" s="71"/>
      <c r="I54" s="40">
        <f>I53+I52+I51</f>
        <v>180994.682</v>
      </c>
      <c r="J54" s="40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  <c r="HG54" s="41"/>
      <c r="HH54" s="41"/>
      <c r="HI54" s="41"/>
      <c r="HJ54" s="41"/>
      <c r="HK54" s="41"/>
      <c r="HL54" s="42"/>
      <c r="HM54" s="43"/>
      <c r="HN54" s="43"/>
      <c r="HO54" s="43"/>
      <c r="HP54" s="43"/>
      <c r="HQ54" s="43"/>
      <c r="HR54" s="43"/>
      <c r="HS54" s="43"/>
      <c r="HT54" s="43"/>
      <c r="HU54" s="43"/>
      <c r="HV54" s="43"/>
      <c r="HW54" s="43"/>
      <c r="HX54" s="43"/>
      <c r="HY54" s="43"/>
      <c r="HZ54" s="43"/>
      <c r="IA54" s="43"/>
      <c r="IB54" s="43"/>
      <c r="IC54" s="43"/>
      <c r="ID54" s="43"/>
      <c r="IE54" s="43"/>
      <c r="IF54" s="43"/>
      <c r="IG54" s="43"/>
      <c r="IH54" s="43"/>
      <c r="II54" s="43"/>
      <c r="IJ54" s="43"/>
      <c r="IK54" s="43"/>
      <c r="IL54" s="43"/>
      <c r="IM54" s="43"/>
    </row>
  </sheetData>
  <mergeCells count="27">
    <mergeCell ref="B3:C3"/>
    <mergeCell ref="D4:G4"/>
    <mergeCell ref="H4:I4"/>
    <mergeCell ref="A7:H7"/>
    <mergeCell ref="A11:H11"/>
    <mergeCell ref="C4:C5"/>
    <mergeCell ref="A54:H54"/>
    <mergeCell ref="A8:A10"/>
    <mergeCell ref="A12:A17"/>
    <mergeCell ref="A19:A21"/>
    <mergeCell ref="A23:A27"/>
    <mergeCell ref="A29:A42"/>
    <mergeCell ref="A44:A49"/>
    <mergeCell ref="B8:B9"/>
    <mergeCell ref="B12:B13"/>
    <mergeCell ref="B14:B15"/>
    <mergeCell ref="B29:B42"/>
    <mergeCell ref="A18:H18"/>
    <mergeCell ref="A22:H22"/>
    <mergeCell ref="A28:H28"/>
    <mergeCell ref="A43:H43"/>
    <mergeCell ref="A50:H50"/>
    <mergeCell ref="J4:J5"/>
    <mergeCell ref="A4:B5"/>
    <mergeCell ref="A51:H51"/>
    <mergeCell ref="A52:H52"/>
    <mergeCell ref="A53:H53"/>
  </mergeCells>
  <phoneticPr fontId="10" type="noConversion"/>
  <pageMargins left="0.70763888888888904" right="0.70763888888888904" top="0.74791666666666701" bottom="0.74791666666666701" header="0.31388888888888899" footer="0.31388888888888899"/>
  <pageSetup paperSize="9" scale="96" orientation="landscape"/>
  <rowBreaks count="2" manualBreakCount="2">
    <brk id="11" max="16383" man="1"/>
    <brk id="18" max="24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54"/>
  <sheetViews>
    <sheetView showGridLines="0" topLeftCell="A26" workbookViewId="0">
      <selection activeCell="I44" sqref="I44"/>
    </sheetView>
  </sheetViews>
  <sheetFormatPr baseColWidth="10" defaultColWidth="8.83203125" defaultRowHeight="14" x14ac:dyDescent="0.2"/>
  <cols>
    <col min="1" max="1" width="10.1640625" style="5" customWidth="1"/>
    <col min="2" max="2" width="23.6640625" style="6" customWidth="1"/>
    <col min="3" max="3" width="36.33203125" style="6" customWidth="1"/>
    <col min="4" max="7" width="5.1640625" style="5" customWidth="1"/>
    <col min="8" max="8" width="10.6640625" style="6" customWidth="1"/>
    <col min="9" max="9" width="15.6640625" style="6" customWidth="1"/>
    <col min="10" max="10" width="18.83203125" style="5" customWidth="1"/>
    <col min="11" max="16384" width="8.83203125" style="5"/>
  </cols>
  <sheetData>
    <row r="1" spans="1:10" ht="20" customHeight="1" x14ac:dyDescent="0.2">
      <c r="A1" s="7" t="s">
        <v>30</v>
      </c>
      <c r="B1" s="8" t="s">
        <v>128</v>
      </c>
      <c r="C1" s="8"/>
      <c r="D1" s="8"/>
      <c r="E1" s="8"/>
      <c r="F1" s="8"/>
      <c r="G1" s="8"/>
      <c r="H1" s="9"/>
      <c r="I1" s="9"/>
      <c r="J1" s="8"/>
    </row>
    <row r="2" spans="1:10" ht="20" customHeight="1" x14ac:dyDescent="0.2">
      <c r="A2" s="7" t="s">
        <v>34</v>
      </c>
      <c r="B2" s="8" t="s">
        <v>35</v>
      </c>
      <c r="C2" s="8"/>
      <c r="D2" s="8"/>
      <c r="E2" s="8"/>
      <c r="F2" s="8"/>
      <c r="G2" s="8"/>
      <c r="H2" s="9"/>
      <c r="I2" s="9"/>
      <c r="J2" s="8"/>
    </row>
    <row r="3" spans="1:10" ht="20" customHeight="1" x14ac:dyDescent="0.2">
      <c r="A3" s="7" t="s">
        <v>36</v>
      </c>
      <c r="B3" s="84">
        <v>10</v>
      </c>
      <c r="C3" s="84"/>
      <c r="D3" s="8"/>
      <c r="E3" s="8"/>
      <c r="F3" s="8"/>
      <c r="G3" s="8"/>
      <c r="H3" s="9"/>
      <c r="I3" s="9"/>
      <c r="J3" s="8">
        <v>3</v>
      </c>
    </row>
    <row r="4" spans="1:10" s="1" customFormat="1" ht="20" customHeight="1" x14ac:dyDescent="0.2">
      <c r="A4" s="67" t="s">
        <v>37</v>
      </c>
      <c r="B4" s="67"/>
      <c r="C4" s="67" t="s">
        <v>38</v>
      </c>
      <c r="D4" s="67" t="s">
        <v>39</v>
      </c>
      <c r="E4" s="67"/>
      <c r="F4" s="67"/>
      <c r="G4" s="67"/>
      <c r="H4" s="85" t="s">
        <v>40</v>
      </c>
      <c r="I4" s="85"/>
      <c r="J4" s="67" t="s">
        <v>41</v>
      </c>
    </row>
    <row r="5" spans="1:10" s="1" customFormat="1" ht="20" customHeight="1" x14ac:dyDescent="0.2">
      <c r="A5" s="67"/>
      <c r="B5" s="67"/>
      <c r="C5" s="67"/>
      <c r="D5" s="11" t="s">
        <v>42</v>
      </c>
      <c r="E5" s="11" t="s">
        <v>43</v>
      </c>
      <c r="F5" s="11" t="s">
        <v>42</v>
      </c>
      <c r="G5" s="11" t="s">
        <v>43</v>
      </c>
      <c r="H5" s="12" t="s">
        <v>44</v>
      </c>
      <c r="I5" s="12" t="s">
        <v>45</v>
      </c>
      <c r="J5" s="67"/>
    </row>
    <row r="6" spans="1:10" s="1" customFormat="1" ht="20" customHeight="1" x14ac:dyDescent="0.2">
      <c r="A6" s="13" t="s">
        <v>46</v>
      </c>
      <c r="B6" s="14" t="s">
        <v>156</v>
      </c>
      <c r="C6" s="14" t="s">
        <v>157</v>
      </c>
      <c r="D6" s="13"/>
      <c r="E6" s="13" t="s">
        <v>47</v>
      </c>
      <c r="F6" s="13"/>
      <c r="G6" s="13" t="s">
        <v>48</v>
      </c>
      <c r="H6" s="16">
        <v>0</v>
      </c>
      <c r="I6" s="16">
        <f>D6*F6*H6</f>
        <v>0</v>
      </c>
      <c r="J6" s="47"/>
    </row>
    <row r="7" spans="1:10" s="1" customFormat="1" ht="20" customHeight="1" x14ac:dyDescent="0.2">
      <c r="A7" s="82" t="s">
        <v>49</v>
      </c>
      <c r="B7" s="82"/>
      <c r="C7" s="82"/>
      <c r="D7" s="82"/>
      <c r="E7" s="82"/>
      <c r="F7" s="82"/>
      <c r="G7" s="82"/>
      <c r="H7" s="82"/>
      <c r="I7" s="32">
        <f>SUM(I6:I6)</f>
        <v>0</v>
      </c>
      <c r="J7" s="33"/>
    </row>
    <row r="8" spans="1:10" s="1" customFormat="1" ht="20" customHeight="1" x14ac:dyDescent="0.2">
      <c r="A8" s="72" t="s">
        <v>50</v>
      </c>
      <c r="B8" s="75" t="s">
        <v>158</v>
      </c>
      <c r="C8" s="14" t="s">
        <v>159</v>
      </c>
      <c r="D8" s="17">
        <v>1</v>
      </c>
      <c r="E8" s="17" t="s">
        <v>53</v>
      </c>
      <c r="F8" s="17">
        <v>2</v>
      </c>
      <c r="G8" s="17" t="s">
        <v>54</v>
      </c>
      <c r="H8" s="19">
        <v>2100</v>
      </c>
      <c r="I8" s="19">
        <f>D8*F8*H8</f>
        <v>4200</v>
      </c>
      <c r="J8" s="19"/>
    </row>
    <row r="9" spans="1:10" s="1" customFormat="1" ht="20" customHeight="1" x14ac:dyDescent="0.2">
      <c r="A9" s="72"/>
      <c r="B9" s="76"/>
      <c r="C9" s="14" t="s">
        <v>160</v>
      </c>
      <c r="D9" s="17">
        <v>5</v>
      </c>
      <c r="E9" s="17" t="s">
        <v>53</v>
      </c>
      <c r="F9" s="17">
        <v>2</v>
      </c>
      <c r="G9" s="17" t="s">
        <v>54</v>
      </c>
      <c r="H9" s="19">
        <v>2100</v>
      </c>
      <c r="I9" s="19">
        <f>D9*F9*H9</f>
        <v>21000</v>
      </c>
      <c r="J9" s="19"/>
    </row>
    <row r="10" spans="1:10" s="1" customFormat="1" ht="20" customHeight="1" x14ac:dyDescent="0.2">
      <c r="A10" s="72"/>
      <c r="B10" s="30" t="s">
        <v>56</v>
      </c>
      <c r="C10" s="14" t="s">
        <v>161</v>
      </c>
      <c r="D10" s="17">
        <v>1</v>
      </c>
      <c r="E10" s="17" t="s">
        <v>53</v>
      </c>
      <c r="F10" s="17">
        <v>1</v>
      </c>
      <c r="G10" s="17" t="s">
        <v>58</v>
      </c>
      <c r="H10" s="19">
        <v>3000</v>
      </c>
      <c r="I10" s="19">
        <f t="shared" ref="I10" si="0">D10*F10*H10</f>
        <v>3000</v>
      </c>
      <c r="J10" s="19" t="s">
        <v>59</v>
      </c>
    </row>
    <row r="11" spans="1:10" s="1" customFormat="1" ht="20" customHeight="1" x14ac:dyDescent="0.2">
      <c r="A11" s="82" t="s">
        <v>60</v>
      </c>
      <c r="B11" s="82"/>
      <c r="C11" s="82"/>
      <c r="D11" s="82"/>
      <c r="E11" s="82"/>
      <c r="F11" s="82"/>
      <c r="G11" s="82"/>
      <c r="H11" s="82"/>
      <c r="I11" s="32">
        <f>SUM(I8:I10)</f>
        <v>28200</v>
      </c>
      <c r="J11" s="33"/>
    </row>
    <row r="12" spans="1:10" s="2" customFormat="1" ht="20" customHeight="1" x14ac:dyDescent="0.2">
      <c r="A12" s="72" t="s">
        <v>61</v>
      </c>
      <c r="B12" s="77" t="s">
        <v>62</v>
      </c>
      <c r="C12" s="21" t="s">
        <v>63</v>
      </c>
      <c r="D12" s="17">
        <v>0</v>
      </c>
      <c r="E12" s="17" t="s">
        <v>47</v>
      </c>
      <c r="F12" s="17">
        <v>0</v>
      </c>
      <c r="G12" s="17" t="s">
        <v>64</v>
      </c>
      <c r="H12" s="22">
        <v>0</v>
      </c>
      <c r="I12" s="22">
        <f>D12*F12*H12</f>
        <v>0</v>
      </c>
      <c r="J12" s="34"/>
    </row>
    <row r="13" spans="1:10" s="2" customFormat="1" ht="20" customHeight="1" x14ac:dyDescent="0.2">
      <c r="A13" s="72"/>
      <c r="B13" s="77"/>
      <c r="C13" s="21" t="s">
        <v>65</v>
      </c>
      <c r="D13" s="17">
        <v>10</v>
      </c>
      <c r="E13" s="17" t="s">
        <v>47</v>
      </c>
      <c r="F13" s="17">
        <v>1</v>
      </c>
      <c r="G13" s="17" t="s">
        <v>64</v>
      </c>
      <c r="H13" s="22">
        <v>400</v>
      </c>
      <c r="I13" s="22">
        <f t="shared" ref="I13:I17" si="1">D13*F13*H13</f>
        <v>4000</v>
      </c>
      <c r="J13" s="34"/>
    </row>
    <row r="14" spans="1:10" s="1" customFormat="1" ht="20" customHeight="1" x14ac:dyDescent="0.2">
      <c r="A14" s="72"/>
      <c r="B14" s="77" t="s">
        <v>66</v>
      </c>
      <c r="C14" s="21" t="s">
        <v>67</v>
      </c>
      <c r="D14" s="17">
        <v>10</v>
      </c>
      <c r="E14" s="17" t="s">
        <v>47</v>
      </c>
      <c r="F14" s="17">
        <v>1</v>
      </c>
      <c r="G14" s="17" t="s">
        <v>64</v>
      </c>
      <c r="H14" s="22">
        <v>200</v>
      </c>
      <c r="I14" s="22">
        <f t="shared" si="1"/>
        <v>2000</v>
      </c>
      <c r="J14" s="22"/>
    </row>
    <row r="15" spans="1:10" s="1" customFormat="1" ht="20" customHeight="1" x14ac:dyDescent="0.2">
      <c r="A15" s="72"/>
      <c r="B15" s="77"/>
      <c r="C15" s="14" t="s">
        <v>68</v>
      </c>
      <c r="D15" s="17">
        <v>10</v>
      </c>
      <c r="E15" s="17" t="s">
        <v>47</v>
      </c>
      <c r="F15" s="17">
        <v>1</v>
      </c>
      <c r="G15" s="17" t="s">
        <v>64</v>
      </c>
      <c r="H15" s="22">
        <v>400</v>
      </c>
      <c r="I15" s="22">
        <f t="shared" si="1"/>
        <v>4000</v>
      </c>
      <c r="J15" s="22"/>
    </row>
    <row r="16" spans="1:10" s="1" customFormat="1" ht="20" customHeight="1" x14ac:dyDescent="0.2">
      <c r="A16" s="72"/>
      <c r="B16" s="20" t="s">
        <v>69</v>
      </c>
      <c r="C16" s="21" t="s">
        <v>63</v>
      </c>
      <c r="D16" s="17">
        <v>10</v>
      </c>
      <c r="E16" s="17" t="s">
        <v>47</v>
      </c>
      <c r="F16" s="17">
        <v>1</v>
      </c>
      <c r="G16" s="17" t="s">
        <v>64</v>
      </c>
      <c r="H16" s="22">
        <v>200</v>
      </c>
      <c r="I16" s="22">
        <f t="shared" si="1"/>
        <v>2000</v>
      </c>
      <c r="J16" s="22"/>
    </row>
    <row r="17" spans="1:10" s="1" customFormat="1" ht="20" customHeight="1" x14ac:dyDescent="0.2">
      <c r="A17" s="72"/>
      <c r="B17" s="20" t="s">
        <v>70</v>
      </c>
      <c r="C17" s="21" t="s">
        <v>71</v>
      </c>
      <c r="D17" s="17">
        <v>1</v>
      </c>
      <c r="E17" s="17"/>
      <c r="F17" s="17">
        <v>1</v>
      </c>
      <c r="G17" s="17"/>
      <c r="H17" s="22">
        <v>2000</v>
      </c>
      <c r="I17" s="22">
        <f t="shared" si="1"/>
        <v>2000</v>
      </c>
      <c r="J17" s="22"/>
    </row>
    <row r="18" spans="1:10" s="1" customFormat="1" ht="20" customHeight="1" x14ac:dyDescent="0.2">
      <c r="A18" s="82" t="s">
        <v>72</v>
      </c>
      <c r="B18" s="82"/>
      <c r="C18" s="82"/>
      <c r="D18" s="82"/>
      <c r="E18" s="82"/>
      <c r="F18" s="82"/>
      <c r="G18" s="82"/>
      <c r="H18" s="82"/>
      <c r="I18" s="32">
        <f>SUM(I12:I17)</f>
        <v>14000</v>
      </c>
      <c r="J18" s="33"/>
    </row>
    <row r="19" spans="1:10" s="1" customFormat="1" ht="20" customHeight="1" x14ac:dyDescent="0.2">
      <c r="A19" s="73" t="s">
        <v>73</v>
      </c>
      <c r="B19" s="24" t="s">
        <v>62</v>
      </c>
      <c r="C19" s="14" t="s">
        <v>74</v>
      </c>
      <c r="D19" s="13">
        <v>1</v>
      </c>
      <c r="E19" s="13" t="s">
        <v>58</v>
      </c>
      <c r="F19" s="13">
        <v>1</v>
      </c>
      <c r="G19" s="13" t="s">
        <v>48</v>
      </c>
      <c r="H19" s="22">
        <v>3500</v>
      </c>
      <c r="I19" s="37">
        <f>D19*F19*H19</f>
        <v>3500</v>
      </c>
      <c r="J19" s="37"/>
    </row>
    <row r="20" spans="1:10" s="1" customFormat="1" ht="20" customHeight="1" x14ac:dyDescent="0.2">
      <c r="A20" s="73"/>
      <c r="B20" s="25" t="s">
        <v>66</v>
      </c>
      <c r="C20" s="14"/>
      <c r="D20" s="13"/>
      <c r="E20" s="13" t="s">
        <v>58</v>
      </c>
      <c r="F20" s="13">
        <v>1</v>
      </c>
      <c r="G20" s="13" t="s">
        <v>48</v>
      </c>
      <c r="H20" s="22">
        <v>0</v>
      </c>
      <c r="I20" s="37">
        <f t="shared" ref="I20:I21" si="2">D20*F20*H20</f>
        <v>0</v>
      </c>
      <c r="J20" s="37"/>
    </row>
    <row r="21" spans="1:10" s="1" customFormat="1" ht="20" customHeight="1" x14ac:dyDescent="0.2">
      <c r="A21" s="73"/>
      <c r="B21" s="46" t="s">
        <v>69</v>
      </c>
      <c r="C21" s="14" t="s">
        <v>79</v>
      </c>
      <c r="D21" s="13">
        <v>1</v>
      </c>
      <c r="E21" s="13" t="s">
        <v>58</v>
      </c>
      <c r="F21" s="13">
        <v>1</v>
      </c>
      <c r="G21" s="13" t="s">
        <v>48</v>
      </c>
      <c r="H21" s="22">
        <v>3500</v>
      </c>
      <c r="I21" s="37">
        <f t="shared" si="2"/>
        <v>3500</v>
      </c>
      <c r="J21" s="37"/>
    </row>
    <row r="22" spans="1:10" s="1" customFormat="1" ht="20" customHeight="1" x14ac:dyDescent="0.2">
      <c r="A22" s="83" t="s">
        <v>81</v>
      </c>
      <c r="B22" s="83"/>
      <c r="C22" s="83"/>
      <c r="D22" s="83"/>
      <c r="E22" s="83"/>
      <c r="F22" s="83"/>
      <c r="G22" s="83"/>
      <c r="H22" s="83"/>
      <c r="I22" s="32">
        <f>SUM(I19:I21)</f>
        <v>7000</v>
      </c>
      <c r="J22" s="33"/>
    </row>
    <row r="23" spans="1:10" s="1" customFormat="1" ht="20" customHeight="1" x14ac:dyDescent="0.2">
      <c r="A23" s="73" t="s">
        <v>82</v>
      </c>
      <c r="B23" s="24" t="s">
        <v>162</v>
      </c>
      <c r="C23" s="23"/>
      <c r="D23" s="13">
        <v>10</v>
      </c>
      <c r="E23" s="13" t="s">
        <v>47</v>
      </c>
      <c r="F23" s="13">
        <v>1</v>
      </c>
      <c r="G23" s="13" t="s">
        <v>48</v>
      </c>
      <c r="H23" s="37">
        <v>0</v>
      </c>
      <c r="I23" s="37">
        <f>D23*F23*H23</f>
        <v>0</v>
      </c>
      <c r="J23" s="37"/>
    </row>
    <row r="24" spans="1:10" s="1" customFormat="1" ht="20" customHeight="1" x14ac:dyDescent="0.2">
      <c r="A24" s="73"/>
      <c r="B24" s="24" t="s">
        <v>84</v>
      </c>
      <c r="C24" s="23"/>
      <c r="D24" s="13">
        <v>10</v>
      </c>
      <c r="E24" s="13" t="s">
        <v>47</v>
      </c>
      <c r="F24" s="13">
        <v>1</v>
      </c>
      <c r="G24" s="13" t="s">
        <v>48</v>
      </c>
      <c r="H24" s="37">
        <v>1200</v>
      </c>
      <c r="I24" s="37">
        <f t="shared" ref="I24:I27" si="3">D24*F24*H24</f>
        <v>12000</v>
      </c>
      <c r="J24" s="37"/>
    </row>
    <row r="25" spans="1:10" s="1" customFormat="1" ht="20" customHeight="1" x14ac:dyDescent="0.2">
      <c r="A25" s="73"/>
      <c r="B25" s="52" t="s">
        <v>163</v>
      </c>
      <c r="C25" s="14"/>
      <c r="D25" s="13">
        <v>0</v>
      </c>
      <c r="E25" s="13" t="s">
        <v>47</v>
      </c>
      <c r="F25" s="13">
        <v>1</v>
      </c>
      <c r="G25" s="13" t="s">
        <v>48</v>
      </c>
      <c r="H25" s="53">
        <v>1580</v>
      </c>
      <c r="I25" s="37">
        <f t="shared" si="3"/>
        <v>0</v>
      </c>
      <c r="J25" s="38"/>
    </row>
    <row r="26" spans="1:10" s="1" customFormat="1" ht="20" customHeight="1" x14ac:dyDescent="0.2">
      <c r="A26" s="73"/>
      <c r="B26" s="27" t="s">
        <v>164</v>
      </c>
      <c r="C26" s="27" t="s">
        <v>165</v>
      </c>
      <c r="D26" s="13">
        <v>10</v>
      </c>
      <c r="E26" s="13" t="s">
        <v>47</v>
      </c>
      <c r="F26" s="13">
        <v>1</v>
      </c>
      <c r="G26" s="13" t="s">
        <v>48</v>
      </c>
      <c r="H26" s="37">
        <v>420</v>
      </c>
      <c r="I26" s="37">
        <f t="shared" si="3"/>
        <v>4200</v>
      </c>
      <c r="J26" s="37"/>
    </row>
    <row r="27" spans="1:10" s="1" customFormat="1" ht="20" customHeight="1" x14ac:dyDescent="0.2">
      <c r="A27" s="73"/>
      <c r="B27" s="24" t="s">
        <v>87</v>
      </c>
      <c r="C27" s="23"/>
      <c r="D27" s="13">
        <v>10</v>
      </c>
      <c r="E27" s="13" t="s">
        <v>47</v>
      </c>
      <c r="F27" s="13">
        <v>1</v>
      </c>
      <c r="G27" s="13" t="s">
        <v>48</v>
      </c>
      <c r="H27" s="37">
        <v>298</v>
      </c>
      <c r="I27" s="37">
        <f t="shared" si="3"/>
        <v>2980</v>
      </c>
      <c r="J27" s="37"/>
    </row>
    <row r="28" spans="1:10" s="3" customFormat="1" ht="20" customHeight="1" x14ac:dyDescent="0.2">
      <c r="A28" s="83" t="s">
        <v>89</v>
      </c>
      <c r="B28" s="83"/>
      <c r="C28" s="83"/>
      <c r="D28" s="83"/>
      <c r="E28" s="83"/>
      <c r="F28" s="83"/>
      <c r="G28" s="83"/>
      <c r="H28" s="83"/>
      <c r="I28" s="32">
        <f>SUM(I23:I27)</f>
        <v>19180</v>
      </c>
      <c r="J28" s="33"/>
    </row>
    <row r="29" spans="1:10" s="3" customFormat="1" ht="20" customHeight="1" x14ac:dyDescent="0.2">
      <c r="A29" s="68" t="s">
        <v>90</v>
      </c>
      <c r="B29" s="68" t="s">
        <v>91</v>
      </c>
      <c r="C29" s="24" t="s">
        <v>92</v>
      </c>
      <c r="D29" s="13">
        <v>50</v>
      </c>
      <c r="E29" s="13" t="s">
        <v>93</v>
      </c>
      <c r="F29" s="13">
        <v>1</v>
      </c>
      <c r="G29" s="13" t="s">
        <v>48</v>
      </c>
      <c r="H29" s="28">
        <v>5</v>
      </c>
      <c r="I29" s="37">
        <f>D29*F29*H29</f>
        <v>250</v>
      </c>
      <c r="J29" s="37" t="s">
        <v>94</v>
      </c>
    </row>
    <row r="30" spans="1:10" s="3" customFormat="1" ht="20" customHeight="1" x14ac:dyDescent="0.2">
      <c r="A30" s="69"/>
      <c r="B30" s="69"/>
      <c r="C30" s="14" t="s">
        <v>95</v>
      </c>
      <c r="D30" s="17">
        <v>1</v>
      </c>
      <c r="E30" s="13" t="s">
        <v>96</v>
      </c>
      <c r="F30" s="13">
        <v>1</v>
      </c>
      <c r="G30" s="13" t="s">
        <v>48</v>
      </c>
      <c r="H30" s="28">
        <v>2000</v>
      </c>
      <c r="I30" s="37">
        <f t="shared" ref="I30:I42" si="4">D30*F30*H30</f>
        <v>2000</v>
      </c>
      <c r="J30" s="37" t="s">
        <v>97</v>
      </c>
    </row>
    <row r="31" spans="1:10" s="3" customFormat="1" ht="20" customHeight="1" x14ac:dyDescent="0.2">
      <c r="A31" s="69"/>
      <c r="B31" s="69"/>
      <c r="C31" s="14" t="s">
        <v>98</v>
      </c>
      <c r="D31" s="17">
        <v>10</v>
      </c>
      <c r="E31" s="13" t="s">
        <v>96</v>
      </c>
      <c r="F31" s="13">
        <v>1</v>
      </c>
      <c r="G31" s="13" t="s">
        <v>48</v>
      </c>
      <c r="H31" s="28">
        <v>100</v>
      </c>
      <c r="I31" s="37">
        <f t="shared" si="4"/>
        <v>1000</v>
      </c>
      <c r="J31" s="37"/>
    </row>
    <row r="32" spans="1:10" s="3" customFormat="1" ht="20" customHeight="1" x14ac:dyDescent="0.2">
      <c r="A32" s="69"/>
      <c r="B32" s="69"/>
      <c r="C32" s="14" t="s">
        <v>99</v>
      </c>
      <c r="D32" s="17">
        <v>12</v>
      </c>
      <c r="E32" s="13" t="s">
        <v>96</v>
      </c>
      <c r="F32" s="13">
        <v>1</v>
      </c>
      <c r="G32" s="13" t="s">
        <v>48</v>
      </c>
      <c r="H32" s="28">
        <v>6</v>
      </c>
      <c r="I32" s="37">
        <f t="shared" si="4"/>
        <v>72</v>
      </c>
      <c r="J32" s="37"/>
    </row>
    <row r="33" spans="1:10" s="3" customFormat="1" ht="20" customHeight="1" x14ac:dyDescent="0.2">
      <c r="A33" s="69"/>
      <c r="B33" s="69"/>
      <c r="C33" s="14" t="s">
        <v>100</v>
      </c>
      <c r="D33" s="17">
        <v>12</v>
      </c>
      <c r="E33" s="13" t="s">
        <v>96</v>
      </c>
      <c r="F33" s="13">
        <v>1</v>
      </c>
      <c r="G33" s="13" t="s">
        <v>48</v>
      </c>
      <c r="H33" s="28">
        <v>20</v>
      </c>
      <c r="I33" s="37">
        <f t="shared" si="4"/>
        <v>240</v>
      </c>
      <c r="J33" s="37" t="s">
        <v>101</v>
      </c>
    </row>
    <row r="34" spans="1:10" s="3" customFormat="1" ht="20" customHeight="1" x14ac:dyDescent="0.2">
      <c r="A34" s="69"/>
      <c r="B34" s="69"/>
      <c r="C34" s="14" t="s">
        <v>102</v>
      </c>
      <c r="D34" s="17">
        <v>2</v>
      </c>
      <c r="E34" s="13" t="s">
        <v>96</v>
      </c>
      <c r="F34" s="13">
        <v>1</v>
      </c>
      <c r="G34" s="13" t="s">
        <v>48</v>
      </c>
      <c r="H34" s="28">
        <v>400</v>
      </c>
      <c r="I34" s="37">
        <f t="shared" si="4"/>
        <v>800</v>
      </c>
      <c r="J34" s="37"/>
    </row>
    <row r="35" spans="1:10" s="3" customFormat="1" ht="20" customHeight="1" x14ac:dyDescent="0.2">
      <c r="A35" s="69"/>
      <c r="B35" s="69"/>
      <c r="C35" s="14" t="s">
        <v>103</v>
      </c>
      <c r="D35" s="17">
        <v>6</v>
      </c>
      <c r="E35" s="13" t="s">
        <v>96</v>
      </c>
      <c r="F35" s="13">
        <v>1</v>
      </c>
      <c r="G35" s="13" t="s">
        <v>48</v>
      </c>
      <c r="H35" s="28">
        <v>50</v>
      </c>
      <c r="I35" s="37">
        <f t="shared" si="4"/>
        <v>300</v>
      </c>
      <c r="J35" s="37" t="s">
        <v>104</v>
      </c>
    </row>
    <row r="36" spans="1:10" s="3" customFormat="1" ht="20" customHeight="1" x14ac:dyDescent="0.2">
      <c r="A36" s="69"/>
      <c r="B36" s="69"/>
      <c r="C36" s="14" t="s">
        <v>105</v>
      </c>
      <c r="D36" s="17">
        <v>12</v>
      </c>
      <c r="E36" s="13" t="s">
        <v>96</v>
      </c>
      <c r="F36" s="13">
        <v>1</v>
      </c>
      <c r="G36" s="13" t="s">
        <v>48</v>
      </c>
      <c r="H36" s="28">
        <v>5</v>
      </c>
      <c r="I36" s="37">
        <f t="shared" si="4"/>
        <v>60</v>
      </c>
      <c r="J36" s="37"/>
    </row>
    <row r="37" spans="1:10" s="3" customFormat="1" ht="20" customHeight="1" x14ac:dyDescent="0.2">
      <c r="A37" s="69"/>
      <c r="B37" s="69"/>
      <c r="C37" s="14" t="s">
        <v>106</v>
      </c>
      <c r="D37" s="17">
        <v>1</v>
      </c>
      <c r="E37" s="13" t="s">
        <v>96</v>
      </c>
      <c r="F37" s="13">
        <v>1</v>
      </c>
      <c r="G37" s="13" t="s">
        <v>48</v>
      </c>
      <c r="H37" s="28">
        <v>80</v>
      </c>
      <c r="I37" s="37">
        <f t="shared" si="4"/>
        <v>80</v>
      </c>
      <c r="J37" s="37"/>
    </row>
    <row r="38" spans="1:10" s="3" customFormat="1" ht="20" customHeight="1" x14ac:dyDescent="0.2">
      <c r="A38" s="69"/>
      <c r="B38" s="69"/>
      <c r="C38" s="14" t="s">
        <v>107</v>
      </c>
      <c r="D38" s="17">
        <v>12</v>
      </c>
      <c r="E38" s="13" t="s">
        <v>96</v>
      </c>
      <c r="F38" s="13">
        <v>1</v>
      </c>
      <c r="G38" s="13" t="s">
        <v>48</v>
      </c>
      <c r="H38" s="28">
        <v>20</v>
      </c>
      <c r="I38" s="37">
        <f t="shared" si="4"/>
        <v>240</v>
      </c>
      <c r="J38" s="37"/>
    </row>
    <row r="39" spans="1:10" s="3" customFormat="1" ht="20" customHeight="1" x14ac:dyDescent="0.2">
      <c r="A39" s="69"/>
      <c r="B39" s="69"/>
      <c r="C39" s="14" t="s">
        <v>108</v>
      </c>
      <c r="D39" s="17">
        <v>1</v>
      </c>
      <c r="E39" s="13" t="s">
        <v>96</v>
      </c>
      <c r="F39" s="13">
        <v>1</v>
      </c>
      <c r="G39" s="13" t="s">
        <v>48</v>
      </c>
      <c r="H39" s="28">
        <v>30</v>
      </c>
      <c r="I39" s="37">
        <f t="shared" si="4"/>
        <v>30</v>
      </c>
      <c r="J39" s="37"/>
    </row>
    <row r="40" spans="1:10" s="3" customFormat="1" ht="20" customHeight="1" x14ac:dyDescent="0.2">
      <c r="A40" s="69"/>
      <c r="B40" s="69"/>
      <c r="C40" s="14" t="s">
        <v>109</v>
      </c>
      <c r="D40" s="17">
        <v>35</v>
      </c>
      <c r="E40" s="13" t="s">
        <v>96</v>
      </c>
      <c r="F40" s="13">
        <v>1</v>
      </c>
      <c r="G40" s="13" t="s">
        <v>48</v>
      </c>
      <c r="H40" s="28">
        <v>15</v>
      </c>
      <c r="I40" s="37">
        <f t="shared" si="4"/>
        <v>525</v>
      </c>
      <c r="J40" s="37"/>
    </row>
    <row r="41" spans="1:10" s="3" customFormat="1" ht="20" customHeight="1" x14ac:dyDescent="0.2">
      <c r="A41" s="69"/>
      <c r="B41" s="69"/>
      <c r="C41" s="30" t="s">
        <v>110</v>
      </c>
      <c r="D41" s="17">
        <v>10</v>
      </c>
      <c r="E41" s="17" t="s">
        <v>47</v>
      </c>
      <c r="F41" s="17">
        <v>1</v>
      </c>
      <c r="G41" s="17" t="s">
        <v>111</v>
      </c>
      <c r="H41" s="19">
        <v>300</v>
      </c>
      <c r="I41" s="37">
        <f t="shared" si="4"/>
        <v>3000</v>
      </c>
      <c r="J41" s="39"/>
    </row>
    <row r="42" spans="1:10" s="3" customFormat="1" ht="20" customHeight="1" x14ac:dyDescent="0.2">
      <c r="A42" s="70"/>
      <c r="B42" s="70"/>
      <c r="C42" s="30" t="s">
        <v>113</v>
      </c>
      <c r="D42" s="17">
        <v>1</v>
      </c>
      <c r="E42" s="17" t="s">
        <v>47</v>
      </c>
      <c r="F42" s="17">
        <v>1</v>
      </c>
      <c r="G42" s="17" t="s">
        <v>111</v>
      </c>
      <c r="H42" s="19">
        <v>70000</v>
      </c>
      <c r="I42" s="37">
        <f t="shared" si="4"/>
        <v>70000</v>
      </c>
      <c r="J42" s="39"/>
    </row>
    <row r="43" spans="1:10" s="3" customFormat="1" ht="20" customHeight="1" x14ac:dyDescent="0.2">
      <c r="A43" s="83" t="s">
        <v>114</v>
      </c>
      <c r="B43" s="83"/>
      <c r="C43" s="83"/>
      <c r="D43" s="83"/>
      <c r="E43" s="83"/>
      <c r="F43" s="83"/>
      <c r="G43" s="83"/>
      <c r="H43" s="83"/>
      <c r="I43" s="32">
        <f>SUM(I29:I42)</f>
        <v>78597</v>
      </c>
      <c r="J43" s="33"/>
    </row>
    <row r="44" spans="1:10" s="3" customFormat="1" ht="20" customHeight="1" x14ac:dyDescent="0.2">
      <c r="A44" s="74" t="s">
        <v>115</v>
      </c>
      <c r="B44" s="24" t="s">
        <v>116</v>
      </c>
      <c r="C44" s="14"/>
      <c r="D44" s="13">
        <v>2</v>
      </c>
      <c r="E44" s="13" t="s">
        <v>47</v>
      </c>
      <c r="F44" s="17">
        <v>1</v>
      </c>
      <c r="G44" s="13" t="s">
        <v>48</v>
      </c>
      <c r="H44" s="19">
        <v>2500</v>
      </c>
      <c r="I44" s="37">
        <f>D44*F44*H44</f>
        <v>5000</v>
      </c>
      <c r="J44" s="37"/>
    </row>
    <row r="45" spans="1:10" s="3" customFormat="1" ht="20" customHeight="1" x14ac:dyDescent="0.2">
      <c r="A45" s="74"/>
      <c r="B45" s="24" t="s">
        <v>117</v>
      </c>
      <c r="C45" s="14"/>
      <c r="D45" s="13">
        <v>1</v>
      </c>
      <c r="E45" s="13" t="s">
        <v>53</v>
      </c>
      <c r="F45" s="17">
        <v>3</v>
      </c>
      <c r="G45" s="13" t="s">
        <v>58</v>
      </c>
      <c r="H45" s="19">
        <v>800</v>
      </c>
      <c r="I45" s="37">
        <f t="shared" ref="I45:I49" si="5">D45*F45*H45</f>
        <v>2400</v>
      </c>
      <c r="J45" s="37"/>
    </row>
    <row r="46" spans="1:10" s="3" customFormat="1" ht="20" customHeight="1" x14ac:dyDescent="0.2">
      <c r="A46" s="74"/>
      <c r="B46" s="24" t="s">
        <v>118</v>
      </c>
      <c r="C46" s="14"/>
      <c r="D46" s="13">
        <v>2</v>
      </c>
      <c r="E46" s="13" t="s">
        <v>47</v>
      </c>
      <c r="F46" s="13">
        <v>5</v>
      </c>
      <c r="G46" s="13" t="s">
        <v>61</v>
      </c>
      <c r="H46" s="19">
        <v>50</v>
      </c>
      <c r="I46" s="37">
        <f t="shared" si="5"/>
        <v>500</v>
      </c>
      <c r="J46" s="37"/>
    </row>
    <row r="47" spans="1:10" s="3" customFormat="1" ht="20" customHeight="1" x14ac:dyDescent="0.2">
      <c r="A47" s="74"/>
      <c r="B47" s="24" t="s">
        <v>119</v>
      </c>
      <c r="C47" s="14"/>
      <c r="D47" s="13">
        <v>1</v>
      </c>
      <c r="E47" s="13" t="s">
        <v>47</v>
      </c>
      <c r="F47" s="13">
        <v>1</v>
      </c>
      <c r="G47" s="13" t="s">
        <v>48</v>
      </c>
      <c r="H47" s="22">
        <v>0</v>
      </c>
      <c r="I47" s="37">
        <f t="shared" si="5"/>
        <v>0</v>
      </c>
      <c r="J47" s="37"/>
    </row>
    <row r="48" spans="1:10" s="3" customFormat="1" ht="20" customHeight="1" x14ac:dyDescent="0.2">
      <c r="A48" s="74"/>
      <c r="B48" s="24" t="s">
        <v>120</v>
      </c>
      <c r="C48" s="14"/>
      <c r="D48" s="13">
        <v>1</v>
      </c>
      <c r="E48" s="13" t="s">
        <v>121</v>
      </c>
      <c r="F48" s="13">
        <v>1</v>
      </c>
      <c r="G48" s="13" t="s">
        <v>48</v>
      </c>
      <c r="H48" s="22">
        <v>0</v>
      </c>
      <c r="I48" s="37">
        <f t="shared" si="5"/>
        <v>0</v>
      </c>
      <c r="J48" s="37"/>
    </row>
    <row r="49" spans="1:247" s="3" customFormat="1" ht="20" customHeight="1" x14ac:dyDescent="0.2">
      <c r="A49" s="74"/>
      <c r="B49" s="30" t="s">
        <v>122</v>
      </c>
      <c r="C49" s="14"/>
      <c r="D49" s="17">
        <v>10</v>
      </c>
      <c r="E49" s="13" t="s">
        <v>47</v>
      </c>
      <c r="F49" s="13">
        <v>1</v>
      </c>
      <c r="G49" s="13" t="s">
        <v>48</v>
      </c>
      <c r="H49" s="22">
        <v>35</v>
      </c>
      <c r="I49" s="37">
        <f t="shared" si="5"/>
        <v>350</v>
      </c>
      <c r="J49" s="39"/>
    </row>
    <row r="50" spans="1:247" s="3" customFormat="1" ht="20" customHeight="1" x14ac:dyDescent="0.2">
      <c r="A50" s="83" t="s">
        <v>123</v>
      </c>
      <c r="B50" s="83"/>
      <c r="C50" s="83"/>
      <c r="D50" s="83"/>
      <c r="E50" s="83"/>
      <c r="F50" s="83"/>
      <c r="G50" s="83"/>
      <c r="H50" s="83"/>
      <c r="I50" s="32">
        <f>SUM(I44:I49)</f>
        <v>8250</v>
      </c>
      <c r="J50" s="33"/>
    </row>
    <row r="51" spans="1:247" s="3" customFormat="1" ht="20" customHeight="1" x14ac:dyDescent="0.2">
      <c r="A51" s="71" t="s">
        <v>124</v>
      </c>
      <c r="B51" s="71"/>
      <c r="C51" s="71"/>
      <c r="D51" s="71"/>
      <c r="E51" s="71"/>
      <c r="F51" s="71"/>
      <c r="G51" s="71"/>
      <c r="H51" s="71"/>
      <c r="I51" s="40">
        <f>I50+I43+I28+I22+I18+I11+I7</f>
        <v>155227</v>
      </c>
      <c r="J51" s="40"/>
    </row>
    <row r="52" spans="1:247" s="3" customFormat="1" ht="20" customHeight="1" x14ac:dyDescent="0.2">
      <c r="A52" s="71" t="s">
        <v>125</v>
      </c>
      <c r="B52" s="71"/>
      <c r="C52" s="71"/>
      <c r="D52" s="71"/>
      <c r="E52" s="71"/>
      <c r="F52" s="71"/>
      <c r="G52" s="71"/>
      <c r="H52" s="71"/>
      <c r="I52" s="40">
        <f>I51*0.1</f>
        <v>15522.7</v>
      </c>
      <c r="J52" s="40"/>
    </row>
    <row r="53" spans="1:247" s="4" customFormat="1" ht="20" customHeight="1" x14ac:dyDescent="0.2">
      <c r="A53" s="71" t="s">
        <v>126</v>
      </c>
      <c r="B53" s="71"/>
      <c r="C53" s="71"/>
      <c r="D53" s="71"/>
      <c r="E53" s="71"/>
      <c r="F53" s="71"/>
      <c r="G53" s="71"/>
      <c r="H53" s="71"/>
      <c r="I53" s="40">
        <f>(I51+I52)*0.06</f>
        <v>10244.982</v>
      </c>
      <c r="J53" s="40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  <c r="GQ53" s="41"/>
      <c r="GR53" s="41"/>
      <c r="GS53" s="41"/>
      <c r="GT53" s="41"/>
      <c r="GU53" s="41"/>
      <c r="GV53" s="41"/>
      <c r="GW53" s="41"/>
      <c r="GX53" s="41"/>
      <c r="GY53" s="41"/>
      <c r="GZ53" s="41"/>
      <c r="HA53" s="41"/>
      <c r="HB53" s="41"/>
      <c r="HC53" s="41"/>
      <c r="HD53" s="41"/>
      <c r="HE53" s="41"/>
      <c r="HF53" s="41"/>
      <c r="HG53" s="41"/>
      <c r="HH53" s="41"/>
      <c r="HI53" s="41"/>
      <c r="HJ53" s="41"/>
      <c r="HK53" s="41"/>
      <c r="HL53" s="42"/>
      <c r="HM53" s="43"/>
      <c r="HN53" s="43"/>
      <c r="HO53" s="43"/>
      <c r="HP53" s="43"/>
      <c r="HQ53" s="43"/>
      <c r="HR53" s="43"/>
      <c r="HS53" s="43"/>
      <c r="HT53" s="43"/>
      <c r="HU53" s="43"/>
      <c r="HV53" s="43"/>
      <c r="HW53" s="43"/>
      <c r="HX53" s="43"/>
      <c r="HY53" s="43"/>
      <c r="HZ53" s="43"/>
      <c r="IA53" s="43"/>
      <c r="IB53" s="43"/>
      <c r="IC53" s="43"/>
      <c r="ID53" s="43"/>
      <c r="IE53" s="43"/>
      <c r="IF53" s="43"/>
      <c r="IG53" s="43"/>
      <c r="IH53" s="43"/>
      <c r="II53" s="43"/>
      <c r="IJ53" s="43"/>
      <c r="IK53" s="43"/>
      <c r="IL53" s="43"/>
      <c r="IM53" s="43"/>
    </row>
    <row r="54" spans="1:247" s="4" customFormat="1" ht="20" customHeight="1" x14ac:dyDescent="0.2">
      <c r="A54" s="71" t="s">
        <v>127</v>
      </c>
      <c r="B54" s="71"/>
      <c r="C54" s="71"/>
      <c r="D54" s="71"/>
      <c r="E54" s="71"/>
      <c r="F54" s="71"/>
      <c r="G54" s="71"/>
      <c r="H54" s="71"/>
      <c r="I54" s="40">
        <f>I53+I52+I51</f>
        <v>180994.682</v>
      </c>
      <c r="J54" s="40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  <c r="HG54" s="41"/>
      <c r="HH54" s="41"/>
      <c r="HI54" s="41"/>
      <c r="HJ54" s="41"/>
      <c r="HK54" s="41"/>
      <c r="HL54" s="42"/>
      <c r="HM54" s="43"/>
      <c r="HN54" s="43"/>
      <c r="HO54" s="43"/>
      <c r="HP54" s="43"/>
      <c r="HQ54" s="43"/>
      <c r="HR54" s="43"/>
      <c r="HS54" s="43"/>
      <c r="HT54" s="43"/>
      <c r="HU54" s="43"/>
      <c r="HV54" s="43"/>
      <c r="HW54" s="43"/>
      <c r="HX54" s="43"/>
      <c r="HY54" s="43"/>
      <c r="HZ54" s="43"/>
      <c r="IA54" s="43"/>
      <c r="IB54" s="43"/>
      <c r="IC54" s="43"/>
      <c r="ID54" s="43"/>
      <c r="IE54" s="43"/>
      <c r="IF54" s="43"/>
      <c r="IG54" s="43"/>
      <c r="IH54" s="43"/>
      <c r="II54" s="43"/>
      <c r="IJ54" s="43"/>
      <c r="IK54" s="43"/>
      <c r="IL54" s="43"/>
      <c r="IM54" s="43"/>
    </row>
  </sheetData>
  <mergeCells count="27">
    <mergeCell ref="B3:C3"/>
    <mergeCell ref="D4:G4"/>
    <mergeCell ref="H4:I4"/>
    <mergeCell ref="A7:H7"/>
    <mergeCell ref="A11:H11"/>
    <mergeCell ref="C4:C5"/>
    <mergeCell ref="A54:H54"/>
    <mergeCell ref="A8:A10"/>
    <mergeCell ref="A12:A17"/>
    <mergeCell ref="A19:A21"/>
    <mergeCell ref="A23:A27"/>
    <mergeCell ref="A29:A42"/>
    <mergeCell ref="A44:A49"/>
    <mergeCell ref="B8:B9"/>
    <mergeCell ref="B12:B13"/>
    <mergeCell ref="B14:B15"/>
    <mergeCell ref="B29:B42"/>
    <mergeCell ref="A18:H18"/>
    <mergeCell ref="A22:H22"/>
    <mergeCell ref="A28:H28"/>
    <mergeCell ref="A43:H43"/>
    <mergeCell ref="A50:H50"/>
    <mergeCell ref="J4:J5"/>
    <mergeCell ref="A4:B5"/>
    <mergeCell ref="A51:H51"/>
    <mergeCell ref="A52:H52"/>
    <mergeCell ref="A53:H53"/>
  </mergeCells>
  <phoneticPr fontId="10" type="noConversion"/>
  <pageMargins left="0.70763888888888904" right="0.70763888888888904" top="0.74791666666666701" bottom="0.74791666666666701" header="0.31388888888888899" footer="0.31388888888888899"/>
  <pageSetup paperSize="9" scale="96" orientation="landscape"/>
  <rowBreaks count="2" manualBreakCount="2">
    <brk id="10" max="16383" man="1"/>
    <brk id="17" max="24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49"/>
  <sheetViews>
    <sheetView showGridLines="0" topLeftCell="A22" workbookViewId="0">
      <selection activeCell="L42" sqref="L42"/>
    </sheetView>
  </sheetViews>
  <sheetFormatPr baseColWidth="10" defaultColWidth="8.83203125" defaultRowHeight="14" x14ac:dyDescent="0.2"/>
  <cols>
    <col min="1" max="1" width="10.1640625" style="5" customWidth="1"/>
    <col min="2" max="2" width="23.6640625" style="6" customWidth="1"/>
    <col min="3" max="3" width="36.33203125" style="6" customWidth="1"/>
    <col min="4" max="7" width="5.1640625" style="5" customWidth="1"/>
    <col min="8" max="8" width="10.6640625" style="6" customWidth="1"/>
    <col min="9" max="9" width="15.6640625" style="6" customWidth="1"/>
    <col min="10" max="10" width="18.83203125" style="5" customWidth="1"/>
    <col min="11" max="16384" width="8.83203125" style="5"/>
  </cols>
  <sheetData>
    <row r="1" spans="1:10" ht="20" customHeight="1" x14ac:dyDescent="0.2">
      <c r="A1" s="7" t="s">
        <v>30</v>
      </c>
      <c r="B1" s="8" t="s">
        <v>128</v>
      </c>
      <c r="C1" s="8"/>
      <c r="D1" s="8"/>
      <c r="E1" s="8"/>
      <c r="F1" s="8"/>
      <c r="G1" s="8"/>
      <c r="H1" s="9"/>
      <c r="I1" s="9"/>
      <c r="J1" s="8"/>
    </row>
    <row r="2" spans="1:10" ht="20" customHeight="1" x14ac:dyDescent="0.2">
      <c r="A2" s="7" t="s">
        <v>34</v>
      </c>
      <c r="B2" s="8" t="s">
        <v>21</v>
      </c>
      <c r="C2" s="8"/>
      <c r="D2" s="8"/>
      <c r="E2" s="8"/>
      <c r="F2" s="8"/>
      <c r="G2" s="8"/>
      <c r="H2" s="9"/>
      <c r="I2" s="9"/>
      <c r="J2" s="8"/>
    </row>
    <row r="3" spans="1:10" ht="20" customHeight="1" x14ac:dyDescent="0.2">
      <c r="A3" s="7" t="s">
        <v>36</v>
      </c>
      <c r="B3" s="84">
        <v>20</v>
      </c>
      <c r="C3" s="84"/>
      <c r="D3" s="8"/>
      <c r="E3" s="8"/>
      <c r="F3" s="8"/>
      <c r="G3" s="8"/>
      <c r="H3" s="9"/>
      <c r="I3" s="9"/>
      <c r="J3" s="8">
        <v>5</v>
      </c>
    </row>
    <row r="4" spans="1:10" s="1" customFormat="1" ht="20" customHeight="1" x14ac:dyDescent="0.2">
      <c r="A4" s="67" t="s">
        <v>37</v>
      </c>
      <c r="B4" s="67"/>
      <c r="C4" s="67" t="s">
        <v>38</v>
      </c>
      <c r="D4" s="67" t="s">
        <v>39</v>
      </c>
      <c r="E4" s="67"/>
      <c r="F4" s="67"/>
      <c r="G4" s="67"/>
      <c r="H4" s="85" t="s">
        <v>40</v>
      </c>
      <c r="I4" s="85"/>
      <c r="J4" s="67" t="s">
        <v>41</v>
      </c>
    </row>
    <row r="5" spans="1:10" s="1" customFormat="1" ht="20" customHeight="1" x14ac:dyDescent="0.2">
      <c r="A5" s="67"/>
      <c r="B5" s="67"/>
      <c r="C5" s="67"/>
      <c r="D5" s="11" t="s">
        <v>42</v>
      </c>
      <c r="E5" s="11" t="s">
        <v>43</v>
      </c>
      <c r="F5" s="11" t="s">
        <v>42</v>
      </c>
      <c r="G5" s="11" t="s">
        <v>43</v>
      </c>
      <c r="H5" s="12" t="s">
        <v>44</v>
      </c>
      <c r="I5" s="12" t="s">
        <v>45</v>
      </c>
      <c r="J5" s="67"/>
    </row>
    <row r="6" spans="1:10" s="1" customFormat="1" ht="20" customHeight="1" x14ac:dyDescent="0.2">
      <c r="A6" s="72" t="s">
        <v>50</v>
      </c>
      <c r="B6" s="30" t="s">
        <v>166</v>
      </c>
      <c r="C6" s="14" t="s">
        <v>167</v>
      </c>
      <c r="D6" s="17">
        <v>10</v>
      </c>
      <c r="E6" s="17" t="s">
        <v>53</v>
      </c>
      <c r="F6" s="17">
        <v>2</v>
      </c>
      <c r="G6" s="17" t="s">
        <v>54</v>
      </c>
      <c r="H6" s="19">
        <v>750</v>
      </c>
      <c r="I6" s="19">
        <f>D6*F6*H6</f>
        <v>15000</v>
      </c>
      <c r="J6" s="19"/>
    </row>
    <row r="7" spans="1:10" s="1" customFormat="1" ht="20" customHeight="1" x14ac:dyDescent="0.2">
      <c r="A7" s="72"/>
      <c r="B7" s="30" t="s">
        <v>56</v>
      </c>
      <c r="C7" s="14" t="s">
        <v>161</v>
      </c>
      <c r="D7" s="17">
        <v>1</v>
      </c>
      <c r="E7" s="17" t="s">
        <v>53</v>
      </c>
      <c r="F7" s="17">
        <v>1</v>
      </c>
      <c r="G7" s="17" t="s">
        <v>58</v>
      </c>
      <c r="H7" s="19">
        <v>3000</v>
      </c>
      <c r="I7" s="19">
        <f t="shared" ref="I7" si="0">D7*F7*H7</f>
        <v>3000</v>
      </c>
      <c r="J7" s="19" t="s">
        <v>59</v>
      </c>
    </row>
    <row r="8" spans="1:10" s="1" customFormat="1" ht="20" customHeight="1" x14ac:dyDescent="0.2">
      <c r="A8" s="82" t="s">
        <v>60</v>
      </c>
      <c r="B8" s="82"/>
      <c r="C8" s="82"/>
      <c r="D8" s="82"/>
      <c r="E8" s="82"/>
      <c r="F8" s="82"/>
      <c r="G8" s="82"/>
      <c r="H8" s="82"/>
      <c r="I8" s="32">
        <f>SUM(I6:I7)</f>
        <v>18000</v>
      </c>
      <c r="J8" s="33"/>
    </row>
    <row r="9" spans="1:10" s="2" customFormat="1" ht="20" customHeight="1" x14ac:dyDescent="0.2">
      <c r="A9" s="72" t="s">
        <v>61</v>
      </c>
      <c r="B9" s="77" t="s">
        <v>62</v>
      </c>
      <c r="C9" s="21" t="s">
        <v>63</v>
      </c>
      <c r="D9" s="17">
        <v>20</v>
      </c>
      <c r="E9" s="17" t="s">
        <v>47</v>
      </c>
      <c r="F9" s="17">
        <v>1</v>
      </c>
      <c r="G9" s="17" t="s">
        <v>64</v>
      </c>
      <c r="H9" s="22">
        <v>0</v>
      </c>
      <c r="I9" s="22">
        <f>D9*F9*H9</f>
        <v>0</v>
      </c>
      <c r="J9" s="34"/>
    </row>
    <row r="10" spans="1:10" s="2" customFormat="1" ht="20" customHeight="1" x14ac:dyDescent="0.2">
      <c r="A10" s="72"/>
      <c r="B10" s="77"/>
      <c r="C10" s="21" t="s">
        <v>65</v>
      </c>
      <c r="D10" s="17">
        <v>20</v>
      </c>
      <c r="E10" s="17" t="s">
        <v>47</v>
      </c>
      <c r="F10" s="17">
        <v>1</v>
      </c>
      <c r="G10" s="17" t="s">
        <v>64</v>
      </c>
      <c r="H10" s="22">
        <v>400</v>
      </c>
      <c r="I10" s="22">
        <f t="shared" ref="I10:I14" si="1">D10*F10*H10</f>
        <v>8000</v>
      </c>
      <c r="J10" s="35" t="s">
        <v>168</v>
      </c>
    </row>
    <row r="11" spans="1:10" s="1" customFormat="1" ht="20" customHeight="1" x14ac:dyDescent="0.2">
      <c r="A11" s="72"/>
      <c r="B11" s="77" t="s">
        <v>66</v>
      </c>
      <c r="C11" s="21" t="s">
        <v>67</v>
      </c>
      <c r="D11" s="17">
        <v>20</v>
      </c>
      <c r="E11" s="17" t="s">
        <v>47</v>
      </c>
      <c r="F11" s="17">
        <v>1</v>
      </c>
      <c r="G11" s="17" t="s">
        <v>64</v>
      </c>
      <c r="H11" s="22">
        <v>200</v>
      </c>
      <c r="I11" s="22">
        <f t="shared" si="1"/>
        <v>4000</v>
      </c>
      <c r="J11" s="22"/>
    </row>
    <row r="12" spans="1:10" s="1" customFormat="1" ht="20" customHeight="1" x14ac:dyDescent="0.2">
      <c r="A12" s="72"/>
      <c r="B12" s="77"/>
      <c r="C12" s="14" t="s">
        <v>68</v>
      </c>
      <c r="D12" s="17">
        <v>20</v>
      </c>
      <c r="E12" s="17" t="s">
        <v>47</v>
      </c>
      <c r="F12" s="17">
        <v>1</v>
      </c>
      <c r="G12" s="17" t="s">
        <v>64</v>
      </c>
      <c r="H12" s="22">
        <v>300</v>
      </c>
      <c r="I12" s="22">
        <f t="shared" si="1"/>
        <v>6000</v>
      </c>
      <c r="J12" s="22"/>
    </row>
    <row r="13" spans="1:10" s="1" customFormat="1" ht="20" customHeight="1" x14ac:dyDescent="0.2">
      <c r="A13" s="72"/>
      <c r="B13" s="20" t="s">
        <v>69</v>
      </c>
      <c r="C13" s="21" t="s">
        <v>63</v>
      </c>
      <c r="D13" s="17">
        <v>20</v>
      </c>
      <c r="E13" s="17" t="s">
        <v>47</v>
      </c>
      <c r="F13" s="17">
        <v>1</v>
      </c>
      <c r="G13" s="17" t="s">
        <v>64</v>
      </c>
      <c r="H13" s="22">
        <v>200</v>
      </c>
      <c r="I13" s="22">
        <f t="shared" si="1"/>
        <v>4000</v>
      </c>
      <c r="J13" s="22"/>
    </row>
    <row r="14" spans="1:10" s="1" customFormat="1" ht="20" customHeight="1" x14ac:dyDescent="0.2">
      <c r="A14" s="72"/>
      <c r="B14" s="20" t="s">
        <v>70</v>
      </c>
      <c r="C14" s="21" t="s">
        <v>71</v>
      </c>
      <c r="D14" s="17">
        <v>1</v>
      </c>
      <c r="E14" s="17"/>
      <c r="F14" s="17">
        <v>1</v>
      </c>
      <c r="G14" s="17"/>
      <c r="H14" s="22">
        <v>2000</v>
      </c>
      <c r="I14" s="22">
        <f t="shared" si="1"/>
        <v>2000</v>
      </c>
      <c r="J14" s="22"/>
    </row>
    <row r="15" spans="1:10" s="1" customFormat="1" ht="20" customHeight="1" x14ac:dyDescent="0.2">
      <c r="A15" s="82" t="s">
        <v>72</v>
      </c>
      <c r="B15" s="82"/>
      <c r="C15" s="82"/>
      <c r="D15" s="82"/>
      <c r="E15" s="82"/>
      <c r="F15" s="82"/>
      <c r="G15" s="82"/>
      <c r="H15" s="82"/>
      <c r="I15" s="32">
        <f>SUM(I9:I14)</f>
        <v>24000</v>
      </c>
      <c r="J15" s="33"/>
    </row>
    <row r="16" spans="1:10" s="1" customFormat="1" ht="20" customHeight="1" x14ac:dyDescent="0.2">
      <c r="A16" s="73" t="s">
        <v>73</v>
      </c>
      <c r="B16" s="24" t="s">
        <v>62</v>
      </c>
      <c r="C16" s="14" t="s">
        <v>169</v>
      </c>
      <c r="D16" s="13">
        <v>1</v>
      </c>
      <c r="E16" s="13" t="s">
        <v>58</v>
      </c>
      <c r="F16" s="13">
        <v>1</v>
      </c>
      <c r="G16" s="13" t="s">
        <v>48</v>
      </c>
      <c r="H16" s="22">
        <v>3000</v>
      </c>
      <c r="I16" s="37">
        <f>D16*F16*H16</f>
        <v>3000</v>
      </c>
      <c r="J16" s="37"/>
    </row>
    <row r="17" spans="1:10" s="1" customFormat="1" ht="20" customHeight="1" x14ac:dyDescent="0.2">
      <c r="A17" s="73"/>
      <c r="B17" s="25" t="s">
        <v>66</v>
      </c>
      <c r="C17" s="14" t="s">
        <v>170</v>
      </c>
      <c r="D17" s="13">
        <v>1</v>
      </c>
      <c r="E17" s="13" t="s">
        <v>58</v>
      </c>
      <c r="F17" s="13">
        <v>1</v>
      </c>
      <c r="G17" s="13" t="s">
        <v>48</v>
      </c>
      <c r="H17" s="22">
        <v>3000</v>
      </c>
      <c r="I17" s="37">
        <f t="shared" ref="I17:I18" si="2">D17*F17*H17</f>
        <v>3000</v>
      </c>
      <c r="J17" s="37"/>
    </row>
    <row r="18" spans="1:10" s="1" customFormat="1" ht="20" customHeight="1" x14ac:dyDescent="0.2">
      <c r="A18" s="73"/>
      <c r="B18" s="25" t="s">
        <v>69</v>
      </c>
      <c r="C18" s="14" t="s">
        <v>171</v>
      </c>
      <c r="D18" s="17">
        <v>1</v>
      </c>
      <c r="E18" s="13" t="s">
        <v>47</v>
      </c>
      <c r="F18" s="13">
        <v>1</v>
      </c>
      <c r="G18" s="13" t="s">
        <v>48</v>
      </c>
      <c r="H18" s="22">
        <v>3000</v>
      </c>
      <c r="I18" s="37">
        <f t="shared" si="2"/>
        <v>3000</v>
      </c>
      <c r="J18" s="37" t="s">
        <v>172</v>
      </c>
    </row>
    <row r="19" spans="1:10" s="1" customFormat="1" ht="20" customHeight="1" x14ac:dyDescent="0.2">
      <c r="A19" s="83" t="s">
        <v>81</v>
      </c>
      <c r="B19" s="83"/>
      <c r="C19" s="83"/>
      <c r="D19" s="83"/>
      <c r="E19" s="83"/>
      <c r="F19" s="83"/>
      <c r="G19" s="83"/>
      <c r="H19" s="83"/>
      <c r="I19" s="32">
        <f>SUM(I16:I18)</f>
        <v>9000</v>
      </c>
      <c r="J19" s="33"/>
    </row>
    <row r="20" spans="1:10" s="1" customFormat="1" ht="20" customHeight="1" x14ac:dyDescent="0.2">
      <c r="A20" s="86" t="s">
        <v>82</v>
      </c>
      <c r="B20" s="18" t="s">
        <v>173</v>
      </c>
      <c r="C20" s="23"/>
      <c r="D20" s="13">
        <v>20</v>
      </c>
      <c r="E20" s="13" t="s">
        <v>47</v>
      </c>
      <c r="F20" s="13">
        <v>1</v>
      </c>
      <c r="G20" s="13" t="s">
        <v>48</v>
      </c>
      <c r="H20" s="19">
        <v>150</v>
      </c>
      <c r="I20" s="37">
        <f>D20*F20*H20</f>
        <v>3000</v>
      </c>
      <c r="J20" s="37"/>
    </row>
    <row r="21" spans="1:10" s="1" customFormat="1" ht="20" customHeight="1" x14ac:dyDescent="0.2">
      <c r="A21" s="87"/>
      <c r="B21" s="18" t="s">
        <v>174</v>
      </c>
      <c r="C21" s="14"/>
      <c r="D21" s="13">
        <v>20</v>
      </c>
      <c r="E21" s="13" t="s">
        <v>47</v>
      </c>
      <c r="F21" s="13">
        <v>1</v>
      </c>
      <c r="G21" s="13" t="s">
        <v>48</v>
      </c>
      <c r="H21" s="19">
        <v>220</v>
      </c>
      <c r="I21" s="37">
        <f t="shared" ref="I21:I23" si="3">D21*F21*H21</f>
        <v>4400</v>
      </c>
      <c r="J21" s="38"/>
    </row>
    <row r="22" spans="1:10" s="1" customFormat="1" ht="20" customHeight="1" x14ac:dyDescent="0.2">
      <c r="A22" s="87"/>
      <c r="B22" s="18" t="s">
        <v>175</v>
      </c>
      <c r="C22" s="23"/>
      <c r="D22" s="13">
        <v>1</v>
      </c>
      <c r="E22" s="13" t="s">
        <v>176</v>
      </c>
      <c r="F22" s="13">
        <v>1</v>
      </c>
      <c r="G22" s="13" t="s">
        <v>48</v>
      </c>
      <c r="H22" s="19">
        <v>5000</v>
      </c>
      <c r="I22" s="37">
        <f t="shared" si="3"/>
        <v>5000</v>
      </c>
      <c r="J22" s="37"/>
    </row>
    <row r="23" spans="1:10" s="1" customFormat="1" ht="20" customHeight="1" x14ac:dyDescent="0.2">
      <c r="A23" s="87"/>
      <c r="B23" s="18" t="s">
        <v>163</v>
      </c>
      <c r="C23" s="23" t="s">
        <v>177</v>
      </c>
      <c r="D23" s="13">
        <v>10</v>
      </c>
      <c r="E23" s="13" t="s">
        <v>47</v>
      </c>
      <c r="F23" s="13">
        <v>1</v>
      </c>
      <c r="G23" s="13" t="s">
        <v>48</v>
      </c>
      <c r="H23" s="19">
        <v>300</v>
      </c>
      <c r="I23" s="37">
        <f t="shared" si="3"/>
        <v>3000</v>
      </c>
      <c r="J23" s="37"/>
    </row>
    <row r="24" spans="1:10" s="1" customFormat="1" ht="20" customHeight="1" x14ac:dyDescent="0.2">
      <c r="A24" s="88"/>
      <c r="B24" s="24" t="s">
        <v>178</v>
      </c>
      <c r="C24" s="23"/>
      <c r="D24" s="13">
        <v>0</v>
      </c>
      <c r="E24" s="13" t="s">
        <v>47</v>
      </c>
      <c r="F24" s="13">
        <v>1</v>
      </c>
      <c r="G24" s="13" t="s">
        <v>48</v>
      </c>
      <c r="H24" s="19">
        <v>200</v>
      </c>
      <c r="I24" s="37">
        <f t="shared" ref="I24" si="4">D24*F24*H24</f>
        <v>0</v>
      </c>
      <c r="J24" s="37"/>
    </row>
    <row r="25" spans="1:10" s="3" customFormat="1" ht="20" customHeight="1" x14ac:dyDescent="0.2">
      <c r="A25" s="83" t="s">
        <v>89</v>
      </c>
      <c r="B25" s="83"/>
      <c r="C25" s="83"/>
      <c r="D25" s="83"/>
      <c r="E25" s="83"/>
      <c r="F25" s="83"/>
      <c r="G25" s="83"/>
      <c r="H25" s="83"/>
      <c r="I25" s="32">
        <f>SUM(I20:I24)</f>
        <v>15400</v>
      </c>
      <c r="J25" s="33"/>
    </row>
    <row r="26" spans="1:10" s="3" customFormat="1" ht="20" customHeight="1" x14ac:dyDescent="0.2">
      <c r="A26" s="68" t="s">
        <v>90</v>
      </c>
      <c r="B26" s="68" t="s">
        <v>91</v>
      </c>
      <c r="C26" s="24" t="s">
        <v>92</v>
      </c>
      <c r="D26" s="13">
        <v>100</v>
      </c>
      <c r="E26" s="13" t="s">
        <v>93</v>
      </c>
      <c r="F26" s="13">
        <v>1</v>
      </c>
      <c r="G26" s="13" t="s">
        <v>48</v>
      </c>
      <c r="H26" s="28">
        <v>5</v>
      </c>
      <c r="I26" s="37">
        <f>D26*F26*H26</f>
        <v>500</v>
      </c>
      <c r="J26" s="37" t="s">
        <v>94</v>
      </c>
    </row>
    <row r="27" spans="1:10" s="3" customFormat="1" ht="20" customHeight="1" x14ac:dyDescent="0.2">
      <c r="A27" s="69"/>
      <c r="B27" s="69"/>
      <c r="C27" s="14" t="s">
        <v>95</v>
      </c>
      <c r="D27" s="17">
        <v>1</v>
      </c>
      <c r="E27" s="13" t="s">
        <v>96</v>
      </c>
      <c r="F27" s="13">
        <v>1</v>
      </c>
      <c r="G27" s="13" t="s">
        <v>48</v>
      </c>
      <c r="H27" s="28">
        <v>2000</v>
      </c>
      <c r="I27" s="37">
        <f t="shared" ref="I27:I38" si="5">D27*F27*H27</f>
        <v>2000</v>
      </c>
      <c r="J27" s="37" t="s">
        <v>97</v>
      </c>
    </row>
    <row r="28" spans="1:10" s="3" customFormat="1" ht="20" customHeight="1" x14ac:dyDescent="0.2">
      <c r="A28" s="69"/>
      <c r="B28" s="69"/>
      <c r="C28" s="14" t="s">
        <v>98</v>
      </c>
      <c r="D28" s="17">
        <v>20</v>
      </c>
      <c r="E28" s="13" t="s">
        <v>96</v>
      </c>
      <c r="F28" s="13">
        <v>1</v>
      </c>
      <c r="G28" s="13" t="s">
        <v>48</v>
      </c>
      <c r="H28" s="28">
        <v>100</v>
      </c>
      <c r="I28" s="37">
        <f t="shared" si="5"/>
        <v>2000</v>
      </c>
      <c r="J28" s="37"/>
    </row>
    <row r="29" spans="1:10" s="3" customFormat="1" ht="20" customHeight="1" x14ac:dyDescent="0.2">
      <c r="A29" s="69"/>
      <c r="B29" s="69"/>
      <c r="C29" s="14" t="s">
        <v>99</v>
      </c>
      <c r="D29" s="17">
        <v>22</v>
      </c>
      <c r="E29" s="13" t="s">
        <v>96</v>
      </c>
      <c r="F29" s="13">
        <v>1</v>
      </c>
      <c r="G29" s="13" t="s">
        <v>48</v>
      </c>
      <c r="H29" s="28">
        <v>6</v>
      </c>
      <c r="I29" s="37">
        <f t="shared" si="5"/>
        <v>132</v>
      </c>
      <c r="J29" s="37"/>
    </row>
    <row r="30" spans="1:10" s="3" customFormat="1" ht="20" customHeight="1" x14ac:dyDescent="0.2">
      <c r="A30" s="69"/>
      <c r="B30" s="69"/>
      <c r="C30" s="14" t="s">
        <v>100</v>
      </c>
      <c r="D30" s="17">
        <v>22</v>
      </c>
      <c r="E30" s="13" t="s">
        <v>96</v>
      </c>
      <c r="F30" s="13">
        <v>1</v>
      </c>
      <c r="G30" s="13" t="s">
        <v>48</v>
      </c>
      <c r="H30" s="28">
        <v>20</v>
      </c>
      <c r="I30" s="37">
        <f t="shared" si="5"/>
        <v>440</v>
      </c>
      <c r="J30" s="37" t="s">
        <v>101</v>
      </c>
    </row>
    <row r="31" spans="1:10" s="3" customFormat="1" ht="20" customHeight="1" x14ac:dyDescent="0.2">
      <c r="A31" s="69"/>
      <c r="B31" s="69"/>
      <c r="C31" s="14" t="s">
        <v>102</v>
      </c>
      <c r="D31" s="17">
        <v>4</v>
      </c>
      <c r="E31" s="13" t="s">
        <v>96</v>
      </c>
      <c r="F31" s="13">
        <v>1</v>
      </c>
      <c r="G31" s="13" t="s">
        <v>48</v>
      </c>
      <c r="H31" s="28">
        <v>400</v>
      </c>
      <c r="I31" s="37">
        <f t="shared" si="5"/>
        <v>1600</v>
      </c>
      <c r="J31" s="37"/>
    </row>
    <row r="32" spans="1:10" s="3" customFormat="1" ht="20" customHeight="1" x14ac:dyDescent="0.2">
      <c r="A32" s="69"/>
      <c r="B32" s="69"/>
      <c r="C32" s="14" t="s">
        <v>103</v>
      </c>
      <c r="D32" s="17">
        <v>10</v>
      </c>
      <c r="E32" s="13" t="s">
        <v>96</v>
      </c>
      <c r="F32" s="13">
        <v>1</v>
      </c>
      <c r="G32" s="13" t="s">
        <v>48</v>
      </c>
      <c r="H32" s="28">
        <v>50</v>
      </c>
      <c r="I32" s="37">
        <f t="shared" si="5"/>
        <v>500</v>
      </c>
      <c r="J32" s="37" t="s">
        <v>104</v>
      </c>
    </row>
    <row r="33" spans="1:247" s="3" customFormat="1" ht="20" customHeight="1" x14ac:dyDescent="0.2">
      <c r="A33" s="69"/>
      <c r="B33" s="69"/>
      <c r="C33" s="14" t="s">
        <v>105</v>
      </c>
      <c r="D33" s="17">
        <v>45</v>
      </c>
      <c r="E33" s="13" t="s">
        <v>96</v>
      </c>
      <c r="F33" s="13">
        <v>1</v>
      </c>
      <c r="G33" s="13" t="s">
        <v>48</v>
      </c>
      <c r="H33" s="28">
        <v>5</v>
      </c>
      <c r="I33" s="37">
        <f t="shared" si="5"/>
        <v>225</v>
      </c>
      <c r="J33" s="37"/>
    </row>
    <row r="34" spans="1:247" s="3" customFormat="1" ht="20" customHeight="1" x14ac:dyDescent="0.2">
      <c r="A34" s="69"/>
      <c r="B34" s="69"/>
      <c r="C34" s="14" t="s">
        <v>106</v>
      </c>
      <c r="D34" s="17">
        <v>1</v>
      </c>
      <c r="E34" s="13" t="s">
        <v>96</v>
      </c>
      <c r="F34" s="13">
        <v>1</v>
      </c>
      <c r="G34" s="13" t="s">
        <v>48</v>
      </c>
      <c r="H34" s="28">
        <v>80</v>
      </c>
      <c r="I34" s="37">
        <f t="shared" si="5"/>
        <v>80</v>
      </c>
      <c r="J34" s="37"/>
    </row>
    <row r="35" spans="1:247" s="3" customFormat="1" ht="20" customHeight="1" x14ac:dyDescent="0.2">
      <c r="A35" s="69"/>
      <c r="B35" s="69"/>
      <c r="C35" s="14" t="s">
        <v>107</v>
      </c>
      <c r="D35" s="17">
        <v>22</v>
      </c>
      <c r="E35" s="13" t="s">
        <v>96</v>
      </c>
      <c r="F35" s="13">
        <v>1</v>
      </c>
      <c r="G35" s="13" t="s">
        <v>48</v>
      </c>
      <c r="H35" s="28">
        <v>20</v>
      </c>
      <c r="I35" s="37">
        <f t="shared" si="5"/>
        <v>440</v>
      </c>
      <c r="J35" s="37"/>
    </row>
    <row r="36" spans="1:247" s="3" customFormat="1" ht="20" customHeight="1" x14ac:dyDescent="0.2">
      <c r="A36" s="69"/>
      <c r="B36" s="69"/>
      <c r="C36" s="14" t="s">
        <v>108</v>
      </c>
      <c r="D36" s="17">
        <v>1</v>
      </c>
      <c r="E36" s="13" t="s">
        <v>96</v>
      </c>
      <c r="F36" s="13">
        <v>1</v>
      </c>
      <c r="G36" s="13" t="s">
        <v>48</v>
      </c>
      <c r="H36" s="28">
        <v>30</v>
      </c>
      <c r="I36" s="37">
        <f t="shared" si="5"/>
        <v>30</v>
      </c>
      <c r="J36" s="37"/>
    </row>
    <row r="37" spans="1:247" s="3" customFormat="1" ht="20" customHeight="1" x14ac:dyDescent="0.2">
      <c r="A37" s="69"/>
      <c r="B37" s="69"/>
      <c r="C37" s="14" t="s">
        <v>109</v>
      </c>
      <c r="D37" s="17">
        <v>45</v>
      </c>
      <c r="E37" s="13" t="s">
        <v>96</v>
      </c>
      <c r="F37" s="13">
        <v>1</v>
      </c>
      <c r="G37" s="13" t="s">
        <v>48</v>
      </c>
      <c r="H37" s="28">
        <v>15</v>
      </c>
      <c r="I37" s="37">
        <f t="shared" si="5"/>
        <v>675</v>
      </c>
      <c r="J37" s="37"/>
    </row>
    <row r="38" spans="1:247" s="3" customFormat="1" ht="20" customHeight="1" x14ac:dyDescent="0.2">
      <c r="A38" s="69"/>
      <c r="B38" s="69"/>
      <c r="C38" s="30" t="s">
        <v>110</v>
      </c>
      <c r="D38" s="17">
        <v>20</v>
      </c>
      <c r="E38" s="17" t="s">
        <v>47</v>
      </c>
      <c r="F38" s="17">
        <v>1</v>
      </c>
      <c r="G38" s="17" t="s">
        <v>111</v>
      </c>
      <c r="H38" s="19">
        <v>220</v>
      </c>
      <c r="I38" s="37">
        <f t="shared" si="5"/>
        <v>4400</v>
      </c>
      <c r="J38" s="39"/>
    </row>
    <row r="39" spans="1:247" s="3" customFormat="1" ht="20" customHeight="1" x14ac:dyDescent="0.2">
      <c r="A39" s="70"/>
      <c r="B39" s="29"/>
      <c r="C39" s="30" t="s">
        <v>113</v>
      </c>
      <c r="D39" s="17">
        <v>1</v>
      </c>
      <c r="E39" s="17" t="s">
        <v>47</v>
      </c>
      <c r="F39" s="17">
        <v>1</v>
      </c>
      <c r="G39" s="17" t="s">
        <v>111</v>
      </c>
      <c r="H39" s="19">
        <v>70800</v>
      </c>
      <c r="I39" s="19">
        <v>70800</v>
      </c>
      <c r="J39" s="39"/>
    </row>
    <row r="40" spans="1:247" s="3" customFormat="1" ht="20" customHeight="1" x14ac:dyDescent="0.2">
      <c r="A40" s="83" t="s">
        <v>114</v>
      </c>
      <c r="B40" s="83"/>
      <c r="C40" s="83"/>
      <c r="D40" s="83"/>
      <c r="E40" s="83"/>
      <c r="F40" s="83"/>
      <c r="G40" s="83"/>
      <c r="H40" s="83"/>
      <c r="I40" s="32">
        <f>SUM(I26:I39)</f>
        <v>83822</v>
      </c>
      <c r="J40" s="33"/>
    </row>
    <row r="41" spans="1:247" s="3" customFormat="1" ht="20" customHeight="1" x14ac:dyDescent="0.2">
      <c r="A41" s="74" t="s">
        <v>115</v>
      </c>
      <c r="B41" s="24" t="s">
        <v>117</v>
      </c>
      <c r="C41" s="14"/>
      <c r="D41" s="13">
        <v>1</v>
      </c>
      <c r="E41" s="13" t="s">
        <v>53</v>
      </c>
      <c r="F41" s="17">
        <v>3</v>
      </c>
      <c r="G41" s="13" t="s">
        <v>58</v>
      </c>
      <c r="H41" s="19">
        <v>600</v>
      </c>
      <c r="I41" s="37">
        <f t="shared" ref="I41:I44" si="6">D41*F41*H41</f>
        <v>1800</v>
      </c>
      <c r="J41" s="37"/>
    </row>
    <row r="42" spans="1:247" s="3" customFormat="1" ht="20" customHeight="1" x14ac:dyDescent="0.2">
      <c r="A42" s="74"/>
      <c r="B42" s="24" t="s">
        <v>118</v>
      </c>
      <c r="C42" s="14"/>
      <c r="D42" s="13">
        <v>2</v>
      </c>
      <c r="E42" s="13" t="s">
        <v>47</v>
      </c>
      <c r="F42" s="13">
        <v>5</v>
      </c>
      <c r="G42" s="13" t="s">
        <v>61</v>
      </c>
      <c r="H42" s="19">
        <v>50</v>
      </c>
      <c r="I42" s="37">
        <f t="shared" si="6"/>
        <v>500</v>
      </c>
      <c r="J42" s="37"/>
    </row>
    <row r="43" spans="1:247" s="3" customFormat="1" ht="20" customHeight="1" x14ac:dyDescent="0.2">
      <c r="A43" s="74"/>
      <c r="B43" s="24" t="s">
        <v>120</v>
      </c>
      <c r="C43" s="14"/>
      <c r="D43" s="13">
        <v>1</v>
      </c>
      <c r="E43" s="13" t="s">
        <v>121</v>
      </c>
      <c r="F43" s="13">
        <v>1</v>
      </c>
      <c r="G43" s="13" t="s">
        <v>48</v>
      </c>
      <c r="H43" s="22">
        <v>3000</v>
      </c>
      <c r="I43" s="37">
        <f t="shared" si="6"/>
        <v>3000</v>
      </c>
      <c r="J43" s="37"/>
    </row>
    <row r="44" spans="1:247" s="3" customFormat="1" ht="20" customHeight="1" x14ac:dyDescent="0.2">
      <c r="A44" s="74"/>
      <c r="B44" s="30" t="s">
        <v>122</v>
      </c>
      <c r="C44" s="14"/>
      <c r="D44" s="17">
        <v>20</v>
      </c>
      <c r="E44" s="13" t="s">
        <v>47</v>
      </c>
      <c r="F44" s="13">
        <v>1</v>
      </c>
      <c r="G44" s="13" t="s">
        <v>48</v>
      </c>
      <c r="H44" s="22">
        <v>25</v>
      </c>
      <c r="I44" s="37">
        <f t="shared" si="6"/>
        <v>500</v>
      </c>
      <c r="J44" s="39"/>
    </row>
    <row r="45" spans="1:247" s="3" customFormat="1" ht="20" customHeight="1" x14ac:dyDescent="0.2">
      <c r="A45" s="83" t="s">
        <v>123</v>
      </c>
      <c r="B45" s="83"/>
      <c r="C45" s="83"/>
      <c r="D45" s="83"/>
      <c r="E45" s="83"/>
      <c r="F45" s="83"/>
      <c r="G45" s="83"/>
      <c r="H45" s="83"/>
      <c r="I45" s="32">
        <f>SUM(I41:I44)</f>
        <v>5800</v>
      </c>
      <c r="J45" s="33"/>
    </row>
    <row r="46" spans="1:247" s="3" customFormat="1" ht="20" customHeight="1" x14ac:dyDescent="0.2">
      <c r="A46" s="71" t="s">
        <v>124</v>
      </c>
      <c r="B46" s="71"/>
      <c r="C46" s="71"/>
      <c r="D46" s="71"/>
      <c r="E46" s="71"/>
      <c r="F46" s="71"/>
      <c r="G46" s="71"/>
      <c r="H46" s="71"/>
      <c r="I46" s="40">
        <f>I45+I40+I25+I19+I15+I8</f>
        <v>156022</v>
      </c>
      <c r="J46" s="40"/>
    </row>
    <row r="47" spans="1:247" s="3" customFormat="1" ht="20" customHeight="1" x14ac:dyDescent="0.2">
      <c r="A47" s="71" t="s">
        <v>125</v>
      </c>
      <c r="B47" s="71"/>
      <c r="C47" s="71"/>
      <c r="D47" s="71"/>
      <c r="E47" s="71"/>
      <c r="F47" s="71"/>
      <c r="G47" s="71"/>
      <c r="H47" s="71"/>
      <c r="I47" s="40">
        <f>I46*0.1</f>
        <v>15602.2</v>
      </c>
      <c r="J47" s="40"/>
    </row>
    <row r="48" spans="1:247" s="4" customFormat="1" ht="20" customHeight="1" x14ac:dyDescent="0.2">
      <c r="A48" s="71" t="s">
        <v>126</v>
      </c>
      <c r="B48" s="71"/>
      <c r="C48" s="71"/>
      <c r="D48" s="71"/>
      <c r="E48" s="71"/>
      <c r="F48" s="71"/>
      <c r="G48" s="71"/>
      <c r="H48" s="71"/>
      <c r="I48" s="40">
        <f>(I46+I47)*0.06</f>
        <v>10297.452000000001</v>
      </c>
      <c r="J48" s="40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  <c r="GS48" s="41"/>
      <c r="GT48" s="41"/>
      <c r="GU48" s="41"/>
      <c r="GV48" s="41"/>
      <c r="GW48" s="41"/>
      <c r="GX48" s="41"/>
      <c r="GY48" s="41"/>
      <c r="GZ48" s="41"/>
      <c r="HA48" s="41"/>
      <c r="HB48" s="41"/>
      <c r="HC48" s="41"/>
      <c r="HD48" s="41"/>
      <c r="HE48" s="41"/>
      <c r="HF48" s="41"/>
      <c r="HG48" s="41"/>
      <c r="HH48" s="41"/>
      <c r="HI48" s="41"/>
      <c r="HJ48" s="41"/>
      <c r="HK48" s="41"/>
      <c r="HL48" s="42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  <c r="IK48" s="43"/>
      <c r="IL48" s="43"/>
      <c r="IM48" s="43"/>
    </row>
    <row r="49" spans="1:247" s="4" customFormat="1" ht="20" customHeight="1" x14ac:dyDescent="0.2">
      <c r="A49" s="71" t="s">
        <v>127</v>
      </c>
      <c r="B49" s="71"/>
      <c r="C49" s="71"/>
      <c r="D49" s="71"/>
      <c r="E49" s="71"/>
      <c r="F49" s="71"/>
      <c r="G49" s="71"/>
      <c r="H49" s="71"/>
      <c r="I49" s="40">
        <f>I48+I47+I46</f>
        <v>181921.652</v>
      </c>
      <c r="J49" s="40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  <c r="GS49" s="41"/>
      <c r="GT49" s="41"/>
      <c r="GU49" s="41"/>
      <c r="GV49" s="41"/>
      <c r="GW49" s="41"/>
      <c r="GX49" s="41"/>
      <c r="GY49" s="41"/>
      <c r="GZ49" s="41"/>
      <c r="HA49" s="41"/>
      <c r="HB49" s="41"/>
      <c r="HC49" s="41"/>
      <c r="HD49" s="41"/>
      <c r="HE49" s="41"/>
      <c r="HF49" s="41"/>
      <c r="HG49" s="41"/>
      <c r="HH49" s="41"/>
      <c r="HI49" s="41"/>
      <c r="HJ49" s="41"/>
      <c r="HK49" s="41"/>
      <c r="HL49" s="42"/>
      <c r="HM49" s="43"/>
      <c r="HN49" s="43"/>
      <c r="HO49" s="43"/>
      <c r="HP49" s="43"/>
      <c r="HQ49" s="43"/>
      <c r="HR49" s="43"/>
      <c r="HS49" s="43"/>
      <c r="HT49" s="43"/>
      <c r="HU49" s="43"/>
      <c r="HV49" s="43"/>
      <c r="HW49" s="43"/>
      <c r="HX49" s="43"/>
      <c r="HY49" s="43"/>
      <c r="HZ49" s="43"/>
      <c r="IA49" s="43"/>
      <c r="IB49" s="43"/>
      <c r="IC49" s="43"/>
      <c r="ID49" s="43"/>
      <c r="IE49" s="43"/>
      <c r="IF49" s="43"/>
      <c r="IG49" s="43"/>
      <c r="IH49" s="43"/>
      <c r="II49" s="43"/>
      <c r="IJ49" s="43"/>
      <c r="IK49" s="43"/>
      <c r="IL49" s="43"/>
      <c r="IM49" s="43"/>
    </row>
  </sheetData>
  <mergeCells count="25">
    <mergeCell ref="A40:H40"/>
    <mergeCell ref="A45:H45"/>
    <mergeCell ref="A46:H46"/>
    <mergeCell ref="B3:C3"/>
    <mergeCell ref="D4:G4"/>
    <mergeCell ref="H4:I4"/>
    <mergeCell ref="A8:H8"/>
    <mergeCell ref="A15:H15"/>
    <mergeCell ref="C4:C5"/>
    <mergeCell ref="J4:J5"/>
    <mergeCell ref="A4:B5"/>
    <mergeCell ref="A47:H47"/>
    <mergeCell ref="A48:H48"/>
    <mergeCell ref="A49:H49"/>
    <mergeCell ref="A6:A7"/>
    <mergeCell ref="A9:A14"/>
    <mergeCell ref="A16:A18"/>
    <mergeCell ref="A20:A24"/>
    <mergeCell ref="A26:A39"/>
    <mergeCell ref="A41:A44"/>
    <mergeCell ref="B9:B10"/>
    <mergeCell ref="B11:B12"/>
    <mergeCell ref="B26:B38"/>
    <mergeCell ref="A19:H19"/>
    <mergeCell ref="A25:H25"/>
  </mergeCells>
  <phoneticPr fontId="10" type="noConversion"/>
  <pageMargins left="0.70763888888888904" right="0.70763888888888904" top="0.74791666666666701" bottom="0.74791666666666701" header="0.31388888888888899" footer="0.31388888888888899"/>
  <pageSetup paperSize="9" scale="96" orientation="landscape"/>
  <rowBreaks count="2" manualBreakCount="2">
    <brk id="8" max="16383" man="1"/>
    <brk id="15" max="24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56"/>
  <sheetViews>
    <sheetView showGridLines="0" topLeftCell="A37" workbookViewId="0">
      <selection activeCell="I46" sqref="I46"/>
    </sheetView>
  </sheetViews>
  <sheetFormatPr baseColWidth="10" defaultColWidth="8.83203125" defaultRowHeight="14" x14ac:dyDescent="0.2"/>
  <cols>
    <col min="1" max="1" width="10.1640625" style="5" customWidth="1"/>
    <col min="2" max="2" width="23.6640625" style="6" customWidth="1"/>
    <col min="3" max="3" width="36.33203125" style="50" customWidth="1"/>
    <col min="4" max="7" width="5.1640625" style="5" customWidth="1"/>
    <col min="8" max="8" width="10.6640625" style="6" customWidth="1"/>
    <col min="9" max="9" width="15.6640625" style="6" customWidth="1"/>
    <col min="10" max="10" width="18.83203125" style="5" customWidth="1"/>
    <col min="11" max="16384" width="8.83203125" style="5"/>
  </cols>
  <sheetData>
    <row r="1" spans="1:10" ht="20" customHeight="1" x14ac:dyDescent="0.2">
      <c r="A1" s="7" t="s">
        <v>30</v>
      </c>
      <c r="B1" s="8" t="s">
        <v>128</v>
      </c>
      <c r="C1" s="8"/>
      <c r="D1" s="8"/>
      <c r="E1" s="8"/>
      <c r="F1" s="8"/>
      <c r="G1" s="8"/>
      <c r="H1" s="9"/>
      <c r="I1" s="9"/>
      <c r="J1" s="8"/>
    </row>
    <row r="2" spans="1:10" ht="20" customHeight="1" x14ac:dyDescent="0.2">
      <c r="A2" s="7" t="s">
        <v>34</v>
      </c>
      <c r="B2" s="8" t="s">
        <v>179</v>
      </c>
      <c r="C2" s="8"/>
      <c r="D2" s="8"/>
      <c r="E2" s="8"/>
      <c r="F2" s="8"/>
      <c r="G2" s="8"/>
      <c r="H2" s="9"/>
      <c r="I2" s="9"/>
      <c r="J2" s="8"/>
    </row>
    <row r="3" spans="1:10" ht="20" customHeight="1" x14ac:dyDescent="0.2">
      <c r="A3" s="7" t="s">
        <v>36</v>
      </c>
      <c r="B3" s="84">
        <v>20</v>
      </c>
      <c r="C3" s="84"/>
      <c r="D3" s="8"/>
      <c r="E3" s="8"/>
      <c r="F3" s="8"/>
      <c r="G3" s="8"/>
      <c r="H3" s="9"/>
      <c r="I3" s="9"/>
      <c r="J3" s="8">
        <v>6</v>
      </c>
    </row>
    <row r="4" spans="1:10" s="1" customFormat="1" ht="20" customHeight="1" x14ac:dyDescent="0.2">
      <c r="A4" s="67" t="s">
        <v>37</v>
      </c>
      <c r="B4" s="67"/>
      <c r="C4" s="90" t="s">
        <v>38</v>
      </c>
      <c r="D4" s="67" t="s">
        <v>39</v>
      </c>
      <c r="E4" s="67"/>
      <c r="F4" s="67"/>
      <c r="G4" s="67"/>
      <c r="H4" s="85" t="s">
        <v>40</v>
      </c>
      <c r="I4" s="85"/>
      <c r="J4" s="67" t="s">
        <v>41</v>
      </c>
    </row>
    <row r="5" spans="1:10" s="1" customFormat="1" ht="20" customHeight="1" x14ac:dyDescent="0.2">
      <c r="A5" s="67"/>
      <c r="B5" s="67"/>
      <c r="C5" s="91"/>
      <c r="D5" s="11" t="s">
        <v>42</v>
      </c>
      <c r="E5" s="11" t="s">
        <v>43</v>
      </c>
      <c r="F5" s="11" t="s">
        <v>42</v>
      </c>
      <c r="G5" s="11" t="s">
        <v>43</v>
      </c>
      <c r="H5" s="12" t="s">
        <v>44</v>
      </c>
      <c r="I5" s="12" t="s">
        <v>45</v>
      </c>
      <c r="J5" s="67"/>
    </row>
    <row r="6" spans="1:10" s="1" customFormat="1" ht="20" customHeight="1" x14ac:dyDescent="0.2">
      <c r="A6" s="13" t="s">
        <v>46</v>
      </c>
      <c r="B6" s="14"/>
      <c r="C6" s="51" t="s">
        <v>180</v>
      </c>
      <c r="D6" s="13">
        <v>15</v>
      </c>
      <c r="E6" s="13" t="s">
        <v>47</v>
      </c>
      <c r="F6" s="13">
        <v>1</v>
      </c>
      <c r="G6" s="13" t="s">
        <v>48</v>
      </c>
      <c r="H6" s="16">
        <v>3800</v>
      </c>
      <c r="I6" s="16">
        <f>D6*F6*H6</f>
        <v>57000</v>
      </c>
      <c r="J6" s="47"/>
    </row>
    <row r="7" spans="1:10" s="1" customFormat="1" ht="20" customHeight="1" x14ac:dyDescent="0.2">
      <c r="A7" s="82" t="s">
        <v>49</v>
      </c>
      <c r="B7" s="82"/>
      <c r="C7" s="82"/>
      <c r="D7" s="82"/>
      <c r="E7" s="82"/>
      <c r="F7" s="82"/>
      <c r="G7" s="82"/>
      <c r="H7" s="82"/>
      <c r="I7" s="32">
        <f>SUM(I6:I6)</f>
        <v>57000</v>
      </c>
      <c r="J7" s="33"/>
    </row>
    <row r="8" spans="1:10" s="1" customFormat="1" ht="20" customHeight="1" x14ac:dyDescent="0.2">
      <c r="A8" s="72" t="s">
        <v>50</v>
      </c>
      <c r="B8" s="18" t="s">
        <v>181</v>
      </c>
      <c r="C8" s="51" t="s">
        <v>182</v>
      </c>
      <c r="D8" s="17">
        <v>10</v>
      </c>
      <c r="E8" s="17" t="s">
        <v>53</v>
      </c>
      <c r="F8" s="17">
        <v>2</v>
      </c>
      <c r="G8" s="17" t="s">
        <v>54</v>
      </c>
      <c r="H8" s="19">
        <v>2600</v>
      </c>
      <c r="I8" s="19">
        <f>D8*F8*H8</f>
        <v>52000</v>
      </c>
      <c r="J8" s="19"/>
    </row>
    <row r="9" spans="1:10" s="1" customFormat="1" ht="20" customHeight="1" x14ac:dyDescent="0.2">
      <c r="A9" s="72"/>
      <c r="B9" s="18" t="s">
        <v>183</v>
      </c>
      <c r="C9" s="51" t="s">
        <v>182</v>
      </c>
      <c r="D9" s="17">
        <v>10</v>
      </c>
      <c r="E9" s="17" t="s">
        <v>53</v>
      </c>
      <c r="F9" s="17">
        <v>1</v>
      </c>
      <c r="G9" s="17" t="s">
        <v>54</v>
      </c>
      <c r="H9" s="19">
        <v>2400</v>
      </c>
      <c r="I9" s="19">
        <f>D9*F9*H9</f>
        <v>24000</v>
      </c>
      <c r="J9" s="19"/>
    </row>
    <row r="10" spans="1:10" s="1" customFormat="1" ht="20" customHeight="1" x14ac:dyDescent="0.2">
      <c r="A10" s="72"/>
      <c r="B10" s="30" t="s">
        <v>56</v>
      </c>
      <c r="C10" s="51" t="s">
        <v>161</v>
      </c>
      <c r="D10" s="17">
        <v>1</v>
      </c>
      <c r="E10" s="17" t="s">
        <v>53</v>
      </c>
      <c r="F10" s="17">
        <v>1</v>
      </c>
      <c r="G10" s="17" t="s">
        <v>59</v>
      </c>
      <c r="H10" s="19">
        <v>4000</v>
      </c>
      <c r="I10" s="19">
        <f t="shared" ref="I10" si="0">D10*F10*H10</f>
        <v>4000</v>
      </c>
      <c r="J10" s="19" t="s">
        <v>184</v>
      </c>
    </row>
    <row r="11" spans="1:10" s="1" customFormat="1" ht="20" customHeight="1" x14ac:dyDescent="0.2">
      <c r="A11" s="82" t="s">
        <v>60</v>
      </c>
      <c r="B11" s="82"/>
      <c r="C11" s="82"/>
      <c r="D11" s="82"/>
      <c r="E11" s="82"/>
      <c r="F11" s="82"/>
      <c r="G11" s="82"/>
      <c r="H11" s="82"/>
      <c r="I11" s="32">
        <f>SUM(I8:I10)</f>
        <v>80000</v>
      </c>
      <c r="J11" s="33"/>
    </row>
    <row r="12" spans="1:10" s="2" customFormat="1" ht="20" customHeight="1" x14ac:dyDescent="0.2">
      <c r="A12" s="72" t="s">
        <v>61</v>
      </c>
      <c r="B12" s="20" t="s">
        <v>62</v>
      </c>
      <c r="C12" s="49" t="s">
        <v>185</v>
      </c>
      <c r="D12" s="17">
        <v>20</v>
      </c>
      <c r="E12" s="17" t="s">
        <v>47</v>
      </c>
      <c r="F12" s="17">
        <v>1</v>
      </c>
      <c r="G12" s="17" t="s">
        <v>64</v>
      </c>
      <c r="H12" s="22">
        <v>600</v>
      </c>
      <c r="I12" s="22">
        <f>D12*F12*H12</f>
        <v>12000</v>
      </c>
      <c r="J12" s="34"/>
    </row>
    <row r="13" spans="1:10" s="1" customFormat="1" ht="20" customHeight="1" x14ac:dyDescent="0.2">
      <c r="A13" s="72"/>
      <c r="B13" s="77" t="s">
        <v>66</v>
      </c>
      <c r="C13" s="49" t="s">
        <v>186</v>
      </c>
      <c r="D13" s="17">
        <v>20</v>
      </c>
      <c r="E13" s="17" t="s">
        <v>47</v>
      </c>
      <c r="F13" s="17">
        <v>1</v>
      </c>
      <c r="G13" s="17" t="s">
        <v>64</v>
      </c>
      <c r="H13" s="22">
        <v>300</v>
      </c>
      <c r="I13" s="22">
        <f t="shared" ref="I13:I18" si="1">D13*F13*H13</f>
        <v>6000</v>
      </c>
      <c r="J13" s="22"/>
    </row>
    <row r="14" spans="1:10" s="1" customFormat="1" ht="20" customHeight="1" x14ac:dyDescent="0.2">
      <c r="A14" s="72"/>
      <c r="B14" s="77"/>
      <c r="C14" s="51" t="s">
        <v>138</v>
      </c>
      <c r="D14" s="17">
        <v>20</v>
      </c>
      <c r="E14" s="17" t="s">
        <v>47</v>
      </c>
      <c r="F14" s="17">
        <v>1</v>
      </c>
      <c r="G14" s="17" t="s">
        <v>64</v>
      </c>
      <c r="H14" s="22">
        <v>500</v>
      </c>
      <c r="I14" s="22">
        <f t="shared" si="1"/>
        <v>10000</v>
      </c>
      <c r="J14" s="22"/>
    </row>
    <row r="15" spans="1:10" s="1" customFormat="1" ht="20" customHeight="1" x14ac:dyDescent="0.2">
      <c r="A15" s="72"/>
      <c r="B15" s="77" t="s">
        <v>69</v>
      </c>
      <c r="C15" s="49" t="s">
        <v>67</v>
      </c>
      <c r="D15" s="17">
        <v>20</v>
      </c>
      <c r="E15" s="17" t="s">
        <v>47</v>
      </c>
      <c r="F15" s="17">
        <v>1</v>
      </c>
      <c r="G15" s="17" t="s">
        <v>64</v>
      </c>
      <c r="H15" s="22">
        <v>200</v>
      </c>
      <c r="I15" s="22">
        <f t="shared" si="1"/>
        <v>4000</v>
      </c>
      <c r="J15" s="22"/>
    </row>
    <row r="16" spans="1:10" s="1" customFormat="1" ht="28.5" customHeight="1" x14ac:dyDescent="0.2">
      <c r="A16" s="72"/>
      <c r="B16" s="77"/>
      <c r="C16" s="51" t="s">
        <v>187</v>
      </c>
      <c r="D16" s="17">
        <v>20</v>
      </c>
      <c r="E16" s="17" t="s">
        <v>47</v>
      </c>
      <c r="F16" s="17">
        <v>1</v>
      </c>
      <c r="G16" s="17" t="s">
        <v>64</v>
      </c>
      <c r="H16" s="22">
        <v>400</v>
      </c>
      <c r="I16" s="22">
        <f t="shared" si="1"/>
        <v>8000</v>
      </c>
      <c r="J16" s="22"/>
    </row>
    <row r="17" spans="1:10" s="1" customFormat="1" ht="20" customHeight="1" x14ac:dyDescent="0.2">
      <c r="A17" s="72"/>
      <c r="B17" s="20" t="s">
        <v>188</v>
      </c>
      <c r="C17" s="49" t="s">
        <v>63</v>
      </c>
      <c r="D17" s="13">
        <v>20</v>
      </c>
      <c r="E17" s="17" t="s">
        <v>47</v>
      </c>
      <c r="F17" s="17">
        <v>1</v>
      </c>
      <c r="G17" s="17" t="s">
        <v>64</v>
      </c>
      <c r="H17" s="22">
        <v>300</v>
      </c>
      <c r="I17" s="22">
        <f t="shared" si="1"/>
        <v>6000</v>
      </c>
      <c r="J17" s="22"/>
    </row>
    <row r="18" spans="1:10" s="1" customFormat="1" ht="20" customHeight="1" x14ac:dyDescent="0.2">
      <c r="A18" s="72"/>
      <c r="B18" s="20" t="s">
        <v>70</v>
      </c>
      <c r="C18" s="49" t="s">
        <v>71</v>
      </c>
      <c r="D18" s="17">
        <v>1</v>
      </c>
      <c r="E18" s="17" t="s">
        <v>48</v>
      </c>
      <c r="F18" s="17">
        <v>1</v>
      </c>
      <c r="G18" s="17" t="s">
        <v>48</v>
      </c>
      <c r="H18" s="22">
        <v>10000</v>
      </c>
      <c r="I18" s="22">
        <f t="shared" si="1"/>
        <v>10000</v>
      </c>
      <c r="J18" s="22"/>
    </row>
    <row r="19" spans="1:10" s="1" customFormat="1" ht="20" customHeight="1" x14ac:dyDescent="0.2">
      <c r="A19" s="82" t="s">
        <v>72</v>
      </c>
      <c r="B19" s="82"/>
      <c r="C19" s="82"/>
      <c r="D19" s="82"/>
      <c r="E19" s="82"/>
      <c r="F19" s="82"/>
      <c r="G19" s="82"/>
      <c r="H19" s="82"/>
      <c r="I19" s="32">
        <f>SUM(I12:I18)</f>
        <v>56000</v>
      </c>
      <c r="J19" s="33"/>
    </row>
    <row r="20" spans="1:10" s="1" customFormat="1" ht="20" customHeight="1" x14ac:dyDescent="0.2">
      <c r="A20" s="86" t="s">
        <v>73</v>
      </c>
      <c r="B20" s="24" t="s">
        <v>62</v>
      </c>
      <c r="C20" s="51" t="s">
        <v>189</v>
      </c>
      <c r="D20" s="13">
        <v>1</v>
      </c>
      <c r="E20" s="13" t="s">
        <v>190</v>
      </c>
      <c r="F20" s="13">
        <v>1</v>
      </c>
      <c r="G20" s="13" t="s">
        <v>191</v>
      </c>
      <c r="H20" s="22">
        <v>2500</v>
      </c>
      <c r="I20" s="37">
        <f>D20*F20*H20</f>
        <v>2500</v>
      </c>
      <c r="J20" s="37"/>
    </row>
    <row r="21" spans="1:10" s="1" customFormat="1" ht="20" customHeight="1" x14ac:dyDescent="0.2">
      <c r="A21" s="87"/>
      <c r="B21" s="25" t="s">
        <v>66</v>
      </c>
      <c r="C21" s="51" t="s">
        <v>192</v>
      </c>
      <c r="D21" s="13">
        <v>1</v>
      </c>
      <c r="E21" s="13" t="s">
        <v>190</v>
      </c>
      <c r="F21" s="13">
        <v>1</v>
      </c>
      <c r="G21" s="13" t="s">
        <v>58</v>
      </c>
      <c r="H21" s="22">
        <v>3500</v>
      </c>
      <c r="I21" s="37">
        <f t="shared" ref="I21:I23" si="2">D21*F21*H21</f>
        <v>3500</v>
      </c>
      <c r="J21" s="37"/>
    </row>
    <row r="22" spans="1:10" s="1" customFormat="1" ht="20" customHeight="1" x14ac:dyDescent="0.2">
      <c r="A22" s="87"/>
      <c r="B22" s="46" t="s">
        <v>69</v>
      </c>
      <c r="C22" s="51" t="s">
        <v>192</v>
      </c>
      <c r="D22" s="13">
        <v>1</v>
      </c>
      <c r="E22" s="13" t="s">
        <v>190</v>
      </c>
      <c r="F22" s="13">
        <v>1</v>
      </c>
      <c r="G22" s="13" t="s">
        <v>58</v>
      </c>
      <c r="H22" s="22">
        <v>3500</v>
      </c>
      <c r="I22" s="37">
        <f t="shared" si="2"/>
        <v>3500</v>
      </c>
      <c r="J22" s="37"/>
    </row>
    <row r="23" spans="1:10" s="1" customFormat="1" ht="20" customHeight="1" x14ac:dyDescent="0.2">
      <c r="A23" s="88"/>
      <c r="B23" s="46" t="s">
        <v>150</v>
      </c>
      <c r="C23" s="51" t="s">
        <v>193</v>
      </c>
      <c r="D23" s="13">
        <v>1</v>
      </c>
      <c r="E23" s="13" t="s">
        <v>190</v>
      </c>
      <c r="F23" s="13">
        <v>1</v>
      </c>
      <c r="G23" s="13" t="s">
        <v>191</v>
      </c>
      <c r="H23" s="22">
        <v>2000</v>
      </c>
      <c r="I23" s="37">
        <f t="shared" si="2"/>
        <v>2000</v>
      </c>
      <c r="J23" s="37"/>
    </row>
    <row r="24" spans="1:10" s="1" customFormat="1" ht="20" customHeight="1" x14ac:dyDescent="0.2">
      <c r="A24" s="83" t="s">
        <v>81</v>
      </c>
      <c r="B24" s="83"/>
      <c r="C24" s="83"/>
      <c r="D24" s="83"/>
      <c r="E24" s="83"/>
      <c r="F24" s="83"/>
      <c r="G24" s="83"/>
      <c r="H24" s="83"/>
      <c r="I24" s="32">
        <f>SUM(I20:I23)</f>
        <v>11500</v>
      </c>
      <c r="J24" s="33"/>
    </row>
    <row r="25" spans="1:10" s="2" customFormat="1" ht="20" customHeight="1" x14ac:dyDescent="0.2">
      <c r="A25" s="86" t="s">
        <v>82</v>
      </c>
      <c r="B25" s="24" t="s">
        <v>194</v>
      </c>
      <c r="C25" s="51"/>
      <c r="D25" s="13">
        <v>20</v>
      </c>
      <c r="E25" s="13" t="s">
        <v>47</v>
      </c>
      <c r="F25" s="13">
        <v>1</v>
      </c>
      <c r="G25" s="13" t="s">
        <v>48</v>
      </c>
      <c r="H25" s="19">
        <v>200</v>
      </c>
      <c r="I25" s="37">
        <f t="shared" ref="I25:I27" si="3">D25*F25*H25</f>
        <v>4000</v>
      </c>
      <c r="J25" s="38"/>
    </row>
    <row r="26" spans="1:10" s="1" customFormat="1" ht="20" customHeight="1" x14ac:dyDescent="0.2">
      <c r="A26" s="87"/>
      <c r="B26" s="75" t="s">
        <v>195</v>
      </c>
      <c r="C26" s="51" t="s">
        <v>82</v>
      </c>
      <c r="D26" s="13">
        <v>20</v>
      </c>
      <c r="E26" s="13" t="s">
        <v>47</v>
      </c>
      <c r="F26" s="13">
        <v>1</v>
      </c>
      <c r="G26" s="13" t="s">
        <v>48</v>
      </c>
      <c r="H26" s="19">
        <v>90</v>
      </c>
      <c r="I26" s="37">
        <f t="shared" si="3"/>
        <v>1800</v>
      </c>
      <c r="J26" s="37"/>
    </row>
    <row r="27" spans="1:10" s="1" customFormat="1" ht="20" customHeight="1" x14ac:dyDescent="0.2">
      <c r="A27" s="87"/>
      <c r="B27" s="76"/>
      <c r="C27" s="51" t="s">
        <v>196</v>
      </c>
      <c r="D27" s="13">
        <v>20</v>
      </c>
      <c r="E27" s="13" t="s">
        <v>47</v>
      </c>
      <c r="F27" s="13">
        <v>1</v>
      </c>
      <c r="G27" s="13" t="s">
        <v>48</v>
      </c>
      <c r="H27" s="19">
        <v>25</v>
      </c>
      <c r="I27" s="37">
        <f t="shared" si="3"/>
        <v>500</v>
      </c>
      <c r="J27" s="37"/>
    </row>
    <row r="28" spans="1:10" s="1" customFormat="1" ht="20" customHeight="1" x14ac:dyDescent="0.2">
      <c r="A28" s="87"/>
      <c r="B28" s="18" t="s">
        <v>197</v>
      </c>
      <c r="C28" s="51" t="s">
        <v>198</v>
      </c>
      <c r="D28" s="13">
        <v>20</v>
      </c>
      <c r="E28" s="13" t="s">
        <v>47</v>
      </c>
      <c r="F28" s="13">
        <v>1</v>
      </c>
      <c r="G28" s="13" t="s">
        <v>48</v>
      </c>
      <c r="H28" s="19">
        <v>300</v>
      </c>
      <c r="I28" s="37">
        <f t="shared" ref="I28:I29" si="4">D28*F28*H28</f>
        <v>6000</v>
      </c>
      <c r="J28" s="37" t="s">
        <v>199</v>
      </c>
    </row>
    <row r="29" spans="1:10" s="1" customFormat="1" ht="20" customHeight="1" x14ac:dyDescent="0.2">
      <c r="A29" s="88"/>
      <c r="B29" s="24" t="s">
        <v>200</v>
      </c>
      <c r="C29" s="51" t="s">
        <v>201</v>
      </c>
      <c r="D29" s="13">
        <v>20</v>
      </c>
      <c r="E29" s="13" t="s">
        <v>47</v>
      </c>
      <c r="F29" s="13">
        <v>1</v>
      </c>
      <c r="G29" s="13" t="s">
        <v>48</v>
      </c>
      <c r="H29" s="22">
        <v>60</v>
      </c>
      <c r="I29" s="37">
        <f t="shared" si="4"/>
        <v>1200</v>
      </c>
      <c r="J29" s="37"/>
    </row>
    <row r="30" spans="1:10" s="3" customFormat="1" ht="20" customHeight="1" x14ac:dyDescent="0.2">
      <c r="A30" s="83" t="s">
        <v>89</v>
      </c>
      <c r="B30" s="83"/>
      <c r="C30" s="83"/>
      <c r="D30" s="83"/>
      <c r="E30" s="83"/>
      <c r="F30" s="83"/>
      <c r="G30" s="83"/>
      <c r="H30" s="83"/>
      <c r="I30" s="32">
        <f>SUM(I25:I29)</f>
        <v>13500</v>
      </c>
      <c r="J30" s="33"/>
    </row>
    <row r="31" spans="1:10" s="3" customFormat="1" ht="20" customHeight="1" x14ac:dyDescent="0.2">
      <c r="A31" s="68" t="s">
        <v>90</v>
      </c>
      <c r="B31" s="78" t="s">
        <v>91</v>
      </c>
      <c r="C31" s="24" t="s">
        <v>92</v>
      </c>
      <c r="D31" s="13">
        <v>100</v>
      </c>
      <c r="E31" s="13" t="s">
        <v>93</v>
      </c>
      <c r="F31" s="13">
        <v>1</v>
      </c>
      <c r="G31" s="13" t="s">
        <v>48</v>
      </c>
      <c r="H31" s="28">
        <v>5</v>
      </c>
      <c r="I31" s="37">
        <f>D31*F31*H31</f>
        <v>500</v>
      </c>
      <c r="J31" s="37" t="s">
        <v>94</v>
      </c>
    </row>
    <row r="32" spans="1:10" s="3" customFormat="1" ht="20" customHeight="1" x14ac:dyDescent="0.2">
      <c r="A32" s="69"/>
      <c r="B32" s="89"/>
      <c r="C32" s="14" t="s">
        <v>95</v>
      </c>
      <c r="D32" s="17">
        <v>1</v>
      </c>
      <c r="E32" s="13" t="s">
        <v>96</v>
      </c>
      <c r="F32" s="13">
        <v>1</v>
      </c>
      <c r="G32" s="13" t="s">
        <v>48</v>
      </c>
      <c r="H32" s="28">
        <v>2000</v>
      </c>
      <c r="I32" s="37">
        <f t="shared" ref="I32:I44" si="5">D32*F32*H32</f>
        <v>2000</v>
      </c>
      <c r="J32" s="37" t="s">
        <v>97</v>
      </c>
    </row>
    <row r="33" spans="1:10" s="3" customFormat="1" ht="20" customHeight="1" x14ac:dyDescent="0.2">
      <c r="A33" s="69"/>
      <c r="B33" s="89"/>
      <c r="C33" s="14" t="s">
        <v>98</v>
      </c>
      <c r="D33" s="17">
        <v>20</v>
      </c>
      <c r="E33" s="13" t="s">
        <v>96</v>
      </c>
      <c r="F33" s="13">
        <v>1</v>
      </c>
      <c r="G33" s="13" t="s">
        <v>48</v>
      </c>
      <c r="H33" s="28">
        <v>100</v>
      </c>
      <c r="I33" s="37">
        <f t="shared" si="5"/>
        <v>2000</v>
      </c>
      <c r="J33" s="37"/>
    </row>
    <row r="34" spans="1:10" s="3" customFormat="1" ht="20" customHeight="1" x14ac:dyDescent="0.2">
      <c r="A34" s="69"/>
      <c r="B34" s="89"/>
      <c r="C34" s="14" t="s">
        <v>99</v>
      </c>
      <c r="D34" s="17">
        <v>22</v>
      </c>
      <c r="E34" s="13" t="s">
        <v>96</v>
      </c>
      <c r="F34" s="13">
        <v>1</v>
      </c>
      <c r="G34" s="13" t="s">
        <v>48</v>
      </c>
      <c r="H34" s="28">
        <v>6</v>
      </c>
      <c r="I34" s="37">
        <f t="shared" si="5"/>
        <v>132</v>
      </c>
      <c r="J34" s="37"/>
    </row>
    <row r="35" spans="1:10" s="3" customFormat="1" ht="20" customHeight="1" x14ac:dyDescent="0.2">
      <c r="A35" s="69"/>
      <c r="B35" s="89"/>
      <c r="C35" s="14" t="s">
        <v>100</v>
      </c>
      <c r="D35" s="17">
        <v>22</v>
      </c>
      <c r="E35" s="13" t="s">
        <v>96</v>
      </c>
      <c r="F35" s="13">
        <v>1</v>
      </c>
      <c r="G35" s="13" t="s">
        <v>48</v>
      </c>
      <c r="H35" s="28">
        <v>20</v>
      </c>
      <c r="I35" s="37">
        <f t="shared" si="5"/>
        <v>440</v>
      </c>
      <c r="J35" s="37" t="s">
        <v>101</v>
      </c>
    </row>
    <row r="36" spans="1:10" s="3" customFormat="1" ht="20" customHeight="1" x14ac:dyDescent="0.2">
      <c r="A36" s="69"/>
      <c r="B36" s="89"/>
      <c r="C36" s="14" t="s">
        <v>102</v>
      </c>
      <c r="D36" s="17">
        <v>4</v>
      </c>
      <c r="E36" s="13" t="s">
        <v>96</v>
      </c>
      <c r="F36" s="13">
        <v>1</v>
      </c>
      <c r="G36" s="13" t="s">
        <v>48</v>
      </c>
      <c r="H36" s="28">
        <v>400</v>
      </c>
      <c r="I36" s="37">
        <f t="shared" si="5"/>
        <v>1600</v>
      </c>
      <c r="J36" s="37"/>
    </row>
    <row r="37" spans="1:10" s="3" customFormat="1" ht="20" customHeight="1" x14ac:dyDescent="0.2">
      <c r="A37" s="69"/>
      <c r="B37" s="89"/>
      <c r="C37" s="14" t="s">
        <v>103</v>
      </c>
      <c r="D37" s="17">
        <v>10</v>
      </c>
      <c r="E37" s="13" t="s">
        <v>96</v>
      </c>
      <c r="F37" s="13">
        <v>1</v>
      </c>
      <c r="G37" s="13" t="s">
        <v>48</v>
      </c>
      <c r="H37" s="28">
        <v>50</v>
      </c>
      <c r="I37" s="37">
        <f t="shared" si="5"/>
        <v>500</v>
      </c>
      <c r="J37" s="37" t="s">
        <v>104</v>
      </c>
    </row>
    <row r="38" spans="1:10" s="3" customFormat="1" ht="20" customHeight="1" x14ac:dyDescent="0.2">
      <c r="A38" s="69"/>
      <c r="B38" s="89"/>
      <c r="C38" s="14" t="s">
        <v>105</v>
      </c>
      <c r="D38" s="17">
        <v>45</v>
      </c>
      <c r="E38" s="13" t="s">
        <v>96</v>
      </c>
      <c r="F38" s="13">
        <v>1</v>
      </c>
      <c r="G38" s="13" t="s">
        <v>48</v>
      </c>
      <c r="H38" s="28">
        <v>5</v>
      </c>
      <c r="I38" s="37">
        <f t="shared" si="5"/>
        <v>225</v>
      </c>
      <c r="J38" s="37"/>
    </row>
    <row r="39" spans="1:10" s="3" customFormat="1" ht="20" customHeight="1" x14ac:dyDescent="0.2">
      <c r="A39" s="69"/>
      <c r="B39" s="89"/>
      <c r="C39" s="14" t="s">
        <v>106</v>
      </c>
      <c r="D39" s="17">
        <v>1</v>
      </c>
      <c r="E39" s="13" t="s">
        <v>96</v>
      </c>
      <c r="F39" s="13">
        <v>1</v>
      </c>
      <c r="G39" s="13" t="s">
        <v>48</v>
      </c>
      <c r="H39" s="28">
        <v>80</v>
      </c>
      <c r="I39" s="37">
        <f t="shared" si="5"/>
        <v>80</v>
      </c>
      <c r="J39" s="37"/>
    </row>
    <row r="40" spans="1:10" s="3" customFormat="1" ht="20" customHeight="1" x14ac:dyDescent="0.2">
      <c r="A40" s="69"/>
      <c r="B40" s="89"/>
      <c r="C40" s="14" t="s">
        <v>107</v>
      </c>
      <c r="D40" s="17">
        <v>22</v>
      </c>
      <c r="E40" s="13" t="s">
        <v>96</v>
      </c>
      <c r="F40" s="13">
        <v>1</v>
      </c>
      <c r="G40" s="13" t="s">
        <v>48</v>
      </c>
      <c r="H40" s="28">
        <v>20</v>
      </c>
      <c r="I40" s="37">
        <f t="shared" si="5"/>
        <v>440</v>
      </c>
      <c r="J40" s="37"/>
    </row>
    <row r="41" spans="1:10" s="3" customFormat="1" ht="20" customHeight="1" x14ac:dyDescent="0.2">
      <c r="A41" s="69"/>
      <c r="B41" s="89"/>
      <c r="C41" s="14" t="s">
        <v>108</v>
      </c>
      <c r="D41" s="17">
        <v>1</v>
      </c>
      <c r="E41" s="13" t="s">
        <v>96</v>
      </c>
      <c r="F41" s="13">
        <v>1</v>
      </c>
      <c r="G41" s="13" t="s">
        <v>48</v>
      </c>
      <c r="H41" s="28">
        <v>30</v>
      </c>
      <c r="I41" s="37">
        <f t="shared" si="5"/>
        <v>30</v>
      </c>
      <c r="J41" s="37"/>
    </row>
    <row r="42" spans="1:10" s="3" customFormat="1" ht="20" customHeight="1" x14ac:dyDescent="0.2">
      <c r="A42" s="69"/>
      <c r="B42" s="89"/>
      <c r="C42" s="14" t="s">
        <v>109</v>
      </c>
      <c r="D42" s="17">
        <v>45</v>
      </c>
      <c r="E42" s="13" t="s">
        <v>96</v>
      </c>
      <c r="F42" s="13">
        <v>1</v>
      </c>
      <c r="G42" s="13" t="s">
        <v>48</v>
      </c>
      <c r="H42" s="28">
        <v>15</v>
      </c>
      <c r="I42" s="37">
        <f t="shared" si="5"/>
        <v>675</v>
      </c>
      <c r="J42" s="37"/>
    </row>
    <row r="43" spans="1:10" s="3" customFormat="1" ht="20" customHeight="1" x14ac:dyDescent="0.2">
      <c r="A43" s="69"/>
      <c r="B43" s="89"/>
      <c r="C43" s="30" t="s">
        <v>110</v>
      </c>
      <c r="D43" s="17">
        <v>20</v>
      </c>
      <c r="E43" s="17" t="s">
        <v>47</v>
      </c>
      <c r="F43" s="17">
        <v>1</v>
      </c>
      <c r="G43" s="17" t="s">
        <v>111</v>
      </c>
      <c r="H43" s="19">
        <v>500</v>
      </c>
      <c r="I43" s="37">
        <f t="shared" si="5"/>
        <v>10000</v>
      </c>
      <c r="J43" s="39"/>
    </row>
    <row r="44" spans="1:10" s="3" customFormat="1" ht="20" customHeight="1" x14ac:dyDescent="0.2">
      <c r="A44" s="70"/>
      <c r="B44" s="29"/>
      <c r="C44" s="30" t="s">
        <v>113</v>
      </c>
      <c r="D44" s="17">
        <v>1</v>
      </c>
      <c r="E44" s="17" t="s">
        <v>47</v>
      </c>
      <c r="F44" s="17">
        <v>1</v>
      </c>
      <c r="G44" s="17" t="s">
        <v>111</v>
      </c>
      <c r="H44" s="19">
        <v>75000</v>
      </c>
      <c r="I44" s="37">
        <f t="shared" si="5"/>
        <v>75000</v>
      </c>
      <c r="J44" s="39"/>
    </row>
    <row r="45" spans="1:10" s="3" customFormat="1" ht="20" customHeight="1" x14ac:dyDescent="0.2">
      <c r="A45" s="83" t="s">
        <v>114</v>
      </c>
      <c r="B45" s="83"/>
      <c r="C45" s="83"/>
      <c r="D45" s="83"/>
      <c r="E45" s="83"/>
      <c r="F45" s="83"/>
      <c r="G45" s="83"/>
      <c r="H45" s="83"/>
      <c r="I45" s="32">
        <f>SUM(I31:I44)</f>
        <v>93622</v>
      </c>
      <c r="J45" s="33"/>
    </row>
    <row r="46" spans="1:10" s="3" customFormat="1" ht="20" customHeight="1" x14ac:dyDescent="0.2">
      <c r="A46" s="74" t="s">
        <v>115</v>
      </c>
      <c r="B46" s="24" t="s">
        <v>116</v>
      </c>
      <c r="C46" s="51" t="s">
        <v>202</v>
      </c>
      <c r="D46" s="13">
        <v>2</v>
      </c>
      <c r="E46" s="13" t="s">
        <v>47</v>
      </c>
      <c r="F46" s="17">
        <v>1</v>
      </c>
      <c r="G46" s="13" t="s">
        <v>48</v>
      </c>
      <c r="H46" s="19">
        <v>3800</v>
      </c>
      <c r="I46" s="37">
        <f>D46*F46*H46</f>
        <v>7600</v>
      </c>
      <c r="J46" s="37"/>
    </row>
    <row r="47" spans="1:10" s="3" customFormat="1" ht="20" customHeight="1" x14ac:dyDescent="0.2">
      <c r="A47" s="74"/>
      <c r="B47" s="24" t="s">
        <v>117</v>
      </c>
      <c r="C47" s="51" t="s">
        <v>203</v>
      </c>
      <c r="D47" s="13">
        <v>2</v>
      </c>
      <c r="E47" s="13" t="s">
        <v>47</v>
      </c>
      <c r="F47" s="17">
        <v>3</v>
      </c>
      <c r="G47" s="13" t="s">
        <v>54</v>
      </c>
      <c r="H47" s="19">
        <v>800</v>
      </c>
      <c r="I47" s="37">
        <f t="shared" ref="I47:I51" si="6">D47*F47*H47</f>
        <v>4800</v>
      </c>
      <c r="J47" s="37"/>
    </row>
    <row r="48" spans="1:10" s="3" customFormat="1" ht="20" customHeight="1" x14ac:dyDescent="0.2">
      <c r="A48" s="74"/>
      <c r="B48" s="24" t="s">
        <v>118</v>
      </c>
      <c r="C48" s="51"/>
      <c r="D48" s="13">
        <v>2</v>
      </c>
      <c r="E48" s="13" t="s">
        <v>47</v>
      </c>
      <c r="F48" s="13">
        <v>5</v>
      </c>
      <c r="G48" s="13" t="s">
        <v>61</v>
      </c>
      <c r="H48" s="19">
        <v>50</v>
      </c>
      <c r="I48" s="37">
        <f t="shared" si="6"/>
        <v>500</v>
      </c>
      <c r="J48" s="37"/>
    </row>
    <row r="49" spans="1:247" s="3" customFormat="1" ht="20" customHeight="1" x14ac:dyDescent="0.2">
      <c r="A49" s="74"/>
      <c r="B49" s="24" t="s">
        <v>119</v>
      </c>
      <c r="C49" s="51" t="s">
        <v>204</v>
      </c>
      <c r="D49" s="13">
        <v>2</v>
      </c>
      <c r="E49" s="13" t="s">
        <v>47</v>
      </c>
      <c r="F49" s="13">
        <v>1</v>
      </c>
      <c r="G49" s="13" t="s">
        <v>48</v>
      </c>
      <c r="H49" s="22">
        <v>175</v>
      </c>
      <c r="I49" s="37">
        <f t="shared" si="6"/>
        <v>350</v>
      </c>
      <c r="J49" s="37"/>
    </row>
    <row r="50" spans="1:247" s="3" customFormat="1" ht="20" customHeight="1" x14ac:dyDescent="0.2">
      <c r="A50" s="74"/>
      <c r="B50" s="24" t="s">
        <v>120</v>
      </c>
      <c r="C50" s="51"/>
      <c r="D50" s="13">
        <v>1</v>
      </c>
      <c r="E50" s="13" t="s">
        <v>121</v>
      </c>
      <c r="F50" s="13">
        <v>1</v>
      </c>
      <c r="G50" s="13" t="s">
        <v>48</v>
      </c>
      <c r="H50" s="22">
        <v>3000</v>
      </c>
      <c r="I50" s="37">
        <f t="shared" si="6"/>
        <v>3000</v>
      </c>
      <c r="J50" s="37"/>
    </row>
    <row r="51" spans="1:247" s="3" customFormat="1" ht="20" customHeight="1" x14ac:dyDescent="0.2">
      <c r="A51" s="74"/>
      <c r="B51" s="30" t="s">
        <v>122</v>
      </c>
      <c r="C51" s="51"/>
      <c r="D51" s="17">
        <v>20</v>
      </c>
      <c r="E51" s="13" t="s">
        <v>47</v>
      </c>
      <c r="F51" s="13">
        <v>1</v>
      </c>
      <c r="G51" s="13" t="s">
        <v>48</v>
      </c>
      <c r="H51" s="22">
        <v>35</v>
      </c>
      <c r="I51" s="37">
        <f t="shared" si="6"/>
        <v>700</v>
      </c>
      <c r="J51" s="39"/>
    </row>
    <row r="52" spans="1:247" s="3" customFormat="1" ht="20" customHeight="1" x14ac:dyDescent="0.2">
      <c r="A52" s="83" t="s">
        <v>123</v>
      </c>
      <c r="B52" s="83"/>
      <c r="C52" s="83"/>
      <c r="D52" s="83"/>
      <c r="E52" s="83"/>
      <c r="F52" s="83"/>
      <c r="G52" s="83"/>
      <c r="H52" s="83"/>
      <c r="I52" s="32">
        <f>SUM(I46:I51)</f>
        <v>16950</v>
      </c>
      <c r="J52" s="33"/>
    </row>
    <row r="53" spans="1:247" s="3" customFormat="1" ht="20" customHeight="1" x14ac:dyDescent="0.2">
      <c r="A53" s="71" t="s">
        <v>124</v>
      </c>
      <c r="B53" s="71"/>
      <c r="C53" s="71"/>
      <c r="D53" s="71"/>
      <c r="E53" s="71"/>
      <c r="F53" s="71"/>
      <c r="G53" s="71"/>
      <c r="H53" s="71"/>
      <c r="I53" s="40">
        <f>I52+I45+I30+I24+I19+I11+I7</f>
        <v>328572</v>
      </c>
      <c r="J53" s="40"/>
    </row>
    <row r="54" spans="1:247" s="3" customFormat="1" ht="20" customHeight="1" x14ac:dyDescent="0.2">
      <c r="A54" s="71" t="s">
        <v>125</v>
      </c>
      <c r="B54" s="71"/>
      <c r="C54" s="71"/>
      <c r="D54" s="71"/>
      <c r="E54" s="71"/>
      <c r="F54" s="71"/>
      <c r="G54" s="71"/>
      <c r="H54" s="71"/>
      <c r="I54" s="40">
        <f>I53*0.1</f>
        <v>32857.200000000004</v>
      </c>
      <c r="J54" s="40"/>
    </row>
    <row r="55" spans="1:247" s="4" customFormat="1" ht="20" customHeight="1" x14ac:dyDescent="0.2">
      <c r="A55" s="71" t="s">
        <v>126</v>
      </c>
      <c r="B55" s="71"/>
      <c r="C55" s="71"/>
      <c r="D55" s="71"/>
      <c r="E55" s="71"/>
      <c r="F55" s="71"/>
      <c r="G55" s="71"/>
      <c r="H55" s="71"/>
      <c r="I55" s="40">
        <f>(I53+I54)*0.06</f>
        <v>21685.752</v>
      </c>
      <c r="J55" s="40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1"/>
      <c r="EY55" s="41"/>
      <c r="EZ55" s="41"/>
      <c r="FA55" s="41"/>
      <c r="FB55" s="41"/>
      <c r="FC55" s="41"/>
      <c r="FD55" s="41"/>
      <c r="FE55" s="41"/>
      <c r="FF55" s="41"/>
      <c r="FG55" s="41"/>
      <c r="FH55" s="41"/>
      <c r="FI55" s="41"/>
      <c r="FJ55" s="41"/>
      <c r="FK55" s="41"/>
      <c r="FL55" s="41"/>
      <c r="FM55" s="41"/>
      <c r="FN55" s="41"/>
      <c r="FO55" s="41"/>
      <c r="FP55" s="41"/>
      <c r="FQ55" s="41"/>
      <c r="FR55" s="41"/>
      <c r="FS55" s="41"/>
      <c r="FT55" s="41"/>
      <c r="FU55" s="41"/>
      <c r="FV55" s="41"/>
      <c r="FW55" s="41"/>
      <c r="FX55" s="41"/>
      <c r="FY55" s="41"/>
      <c r="FZ55" s="41"/>
      <c r="GA55" s="41"/>
      <c r="GB55" s="41"/>
      <c r="GC55" s="41"/>
      <c r="GD55" s="41"/>
      <c r="GE55" s="41"/>
      <c r="GF55" s="41"/>
      <c r="GG55" s="41"/>
      <c r="GH55" s="41"/>
      <c r="GI55" s="41"/>
      <c r="GJ55" s="41"/>
      <c r="GK55" s="41"/>
      <c r="GL55" s="41"/>
      <c r="GM55" s="41"/>
      <c r="GN55" s="41"/>
      <c r="GO55" s="41"/>
      <c r="GP55" s="41"/>
      <c r="GQ55" s="41"/>
      <c r="GR55" s="41"/>
      <c r="GS55" s="41"/>
      <c r="GT55" s="41"/>
      <c r="GU55" s="41"/>
      <c r="GV55" s="41"/>
      <c r="GW55" s="41"/>
      <c r="GX55" s="41"/>
      <c r="GY55" s="41"/>
      <c r="GZ55" s="41"/>
      <c r="HA55" s="41"/>
      <c r="HB55" s="41"/>
      <c r="HC55" s="41"/>
      <c r="HD55" s="41"/>
      <c r="HE55" s="41"/>
      <c r="HF55" s="41"/>
      <c r="HG55" s="41"/>
      <c r="HH55" s="41"/>
      <c r="HI55" s="41"/>
      <c r="HJ55" s="41"/>
      <c r="HK55" s="41"/>
      <c r="HL55" s="42"/>
      <c r="HM55" s="43"/>
      <c r="HN55" s="43"/>
      <c r="HO55" s="43"/>
      <c r="HP55" s="43"/>
      <c r="HQ55" s="43"/>
      <c r="HR55" s="43"/>
      <c r="HS55" s="43"/>
      <c r="HT55" s="43"/>
      <c r="HU55" s="43"/>
      <c r="HV55" s="43"/>
      <c r="HW55" s="43"/>
      <c r="HX55" s="43"/>
      <c r="HY55" s="43"/>
      <c r="HZ55" s="43"/>
      <c r="IA55" s="43"/>
      <c r="IB55" s="43"/>
      <c r="IC55" s="43"/>
      <c r="ID55" s="43"/>
      <c r="IE55" s="43"/>
      <c r="IF55" s="43"/>
      <c r="IG55" s="43"/>
      <c r="IH55" s="43"/>
      <c r="II55" s="43"/>
      <c r="IJ55" s="43"/>
      <c r="IK55" s="43"/>
      <c r="IL55" s="43"/>
      <c r="IM55" s="43"/>
    </row>
    <row r="56" spans="1:247" s="4" customFormat="1" ht="20" customHeight="1" x14ac:dyDescent="0.2">
      <c r="A56" s="71" t="s">
        <v>127</v>
      </c>
      <c r="B56" s="71"/>
      <c r="C56" s="71"/>
      <c r="D56" s="71"/>
      <c r="E56" s="71"/>
      <c r="F56" s="71"/>
      <c r="G56" s="71"/>
      <c r="H56" s="71"/>
      <c r="I56" s="40">
        <f>I55+I54+I53</f>
        <v>383114.95199999999</v>
      </c>
      <c r="J56" s="40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  <c r="FT56" s="41"/>
      <c r="FU56" s="41"/>
      <c r="FV56" s="41"/>
      <c r="FW56" s="41"/>
      <c r="FX56" s="41"/>
      <c r="FY56" s="41"/>
      <c r="FZ56" s="41"/>
      <c r="GA56" s="41"/>
      <c r="GB56" s="41"/>
      <c r="GC56" s="41"/>
      <c r="GD56" s="41"/>
      <c r="GE56" s="41"/>
      <c r="GF56" s="41"/>
      <c r="GG56" s="41"/>
      <c r="GH56" s="41"/>
      <c r="GI56" s="41"/>
      <c r="GJ56" s="41"/>
      <c r="GK56" s="41"/>
      <c r="GL56" s="41"/>
      <c r="GM56" s="41"/>
      <c r="GN56" s="41"/>
      <c r="GO56" s="41"/>
      <c r="GP56" s="41"/>
      <c r="GQ56" s="41"/>
      <c r="GR56" s="41"/>
      <c r="GS56" s="41"/>
      <c r="GT56" s="41"/>
      <c r="GU56" s="41"/>
      <c r="GV56" s="41"/>
      <c r="GW56" s="41"/>
      <c r="GX56" s="41"/>
      <c r="GY56" s="41"/>
      <c r="GZ56" s="41"/>
      <c r="HA56" s="41"/>
      <c r="HB56" s="41"/>
      <c r="HC56" s="41"/>
      <c r="HD56" s="41"/>
      <c r="HE56" s="41"/>
      <c r="HF56" s="41"/>
      <c r="HG56" s="41"/>
      <c r="HH56" s="41"/>
      <c r="HI56" s="41"/>
      <c r="HJ56" s="41"/>
      <c r="HK56" s="41"/>
      <c r="HL56" s="42"/>
      <c r="HM56" s="43"/>
      <c r="HN56" s="43"/>
      <c r="HO56" s="43"/>
      <c r="HP56" s="43"/>
      <c r="HQ56" s="43"/>
      <c r="HR56" s="43"/>
      <c r="HS56" s="43"/>
      <c r="HT56" s="43"/>
      <c r="HU56" s="43"/>
      <c r="HV56" s="43"/>
      <c r="HW56" s="43"/>
      <c r="HX56" s="43"/>
      <c r="HY56" s="43"/>
      <c r="HZ56" s="43"/>
      <c r="IA56" s="43"/>
      <c r="IB56" s="43"/>
      <c r="IC56" s="43"/>
      <c r="ID56" s="43"/>
      <c r="IE56" s="43"/>
      <c r="IF56" s="43"/>
      <c r="IG56" s="43"/>
      <c r="IH56" s="43"/>
      <c r="II56" s="43"/>
      <c r="IJ56" s="43"/>
      <c r="IK56" s="43"/>
      <c r="IL56" s="43"/>
      <c r="IM56" s="43"/>
    </row>
  </sheetData>
  <mergeCells count="27">
    <mergeCell ref="B3:C3"/>
    <mergeCell ref="D4:G4"/>
    <mergeCell ref="H4:I4"/>
    <mergeCell ref="A7:H7"/>
    <mergeCell ref="A11:H11"/>
    <mergeCell ref="C4:C5"/>
    <mergeCell ref="A56:H56"/>
    <mergeCell ref="A8:A10"/>
    <mergeCell ref="A12:A18"/>
    <mergeCell ref="A20:A23"/>
    <mergeCell ref="A25:A29"/>
    <mergeCell ref="A31:A44"/>
    <mergeCell ref="A46:A51"/>
    <mergeCell ref="B13:B14"/>
    <mergeCell ref="B15:B16"/>
    <mergeCell ref="B26:B27"/>
    <mergeCell ref="B31:B43"/>
    <mergeCell ref="A19:H19"/>
    <mergeCell ref="A24:H24"/>
    <mergeCell ref="A30:H30"/>
    <mergeCell ref="A45:H45"/>
    <mergeCell ref="A52:H52"/>
    <mergeCell ref="J4:J5"/>
    <mergeCell ref="A4:B5"/>
    <mergeCell ref="A53:H53"/>
    <mergeCell ref="A54:H54"/>
    <mergeCell ref="A55:H55"/>
  </mergeCells>
  <phoneticPr fontId="10" type="noConversion"/>
  <pageMargins left="0.70763888888888904" right="0.70763888888888904" top="0.74791666666666701" bottom="0.74791666666666701" header="0.31388888888888899" footer="0.31388888888888899"/>
  <pageSetup paperSize="9" scale="96" orientation="landscape"/>
  <rowBreaks count="2" manualBreakCount="2">
    <brk id="10" max="16383" man="1"/>
    <brk id="18" max="24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51"/>
  <sheetViews>
    <sheetView showGridLines="0" topLeftCell="A23" workbookViewId="0">
      <selection activeCell="I41" sqref="I41"/>
    </sheetView>
  </sheetViews>
  <sheetFormatPr baseColWidth="10" defaultColWidth="8.83203125" defaultRowHeight="14" x14ac:dyDescent="0.2"/>
  <cols>
    <col min="1" max="1" width="10.1640625" style="5" customWidth="1"/>
    <col min="2" max="2" width="23.6640625" style="6" customWidth="1"/>
    <col min="3" max="3" width="36.33203125" style="48" customWidth="1"/>
    <col min="4" max="7" width="5.1640625" style="5" customWidth="1"/>
    <col min="8" max="8" width="10.6640625" style="6" customWidth="1"/>
    <col min="9" max="9" width="15.6640625" style="6" customWidth="1"/>
    <col min="10" max="10" width="18.83203125" style="5" customWidth="1"/>
    <col min="11" max="16384" width="8.83203125" style="5"/>
  </cols>
  <sheetData>
    <row r="1" spans="1:10" ht="20" customHeight="1" x14ac:dyDescent="0.2">
      <c r="A1" s="7" t="s">
        <v>30</v>
      </c>
      <c r="B1" s="8" t="s">
        <v>128</v>
      </c>
      <c r="C1" s="10"/>
      <c r="D1" s="8"/>
      <c r="E1" s="8"/>
      <c r="F1" s="8"/>
      <c r="G1" s="8"/>
      <c r="H1" s="9"/>
      <c r="I1" s="9"/>
      <c r="J1" s="8"/>
    </row>
    <row r="2" spans="1:10" ht="20" customHeight="1" x14ac:dyDescent="0.2">
      <c r="A2" s="7" t="s">
        <v>34</v>
      </c>
      <c r="B2" s="8" t="s">
        <v>205</v>
      </c>
      <c r="C2" s="10"/>
      <c r="D2" s="8"/>
      <c r="E2" s="8"/>
      <c r="F2" s="8"/>
      <c r="G2" s="8"/>
      <c r="H2" s="9"/>
      <c r="I2" s="9"/>
      <c r="J2" s="8"/>
    </row>
    <row r="3" spans="1:10" ht="20" customHeight="1" x14ac:dyDescent="0.2">
      <c r="A3" s="7" t="s">
        <v>36</v>
      </c>
      <c r="B3" s="84">
        <v>30</v>
      </c>
      <c r="C3" s="84"/>
      <c r="D3" s="8"/>
      <c r="E3" s="8"/>
      <c r="F3" s="8"/>
      <c r="G3" s="8"/>
      <c r="H3" s="9"/>
      <c r="I3" s="9"/>
      <c r="J3" s="8">
        <v>7</v>
      </c>
    </row>
    <row r="4" spans="1:10" s="1" customFormat="1" ht="20" customHeight="1" x14ac:dyDescent="0.2">
      <c r="A4" s="67" t="s">
        <v>37</v>
      </c>
      <c r="B4" s="67"/>
      <c r="C4" s="90" t="s">
        <v>38</v>
      </c>
      <c r="D4" s="67" t="s">
        <v>39</v>
      </c>
      <c r="E4" s="67"/>
      <c r="F4" s="67"/>
      <c r="G4" s="67"/>
      <c r="H4" s="85" t="s">
        <v>40</v>
      </c>
      <c r="I4" s="85"/>
      <c r="J4" s="67" t="s">
        <v>41</v>
      </c>
    </row>
    <row r="5" spans="1:10" s="1" customFormat="1" ht="20" customHeight="1" x14ac:dyDescent="0.2">
      <c r="A5" s="67"/>
      <c r="B5" s="67"/>
      <c r="C5" s="91"/>
      <c r="D5" s="11" t="s">
        <v>42</v>
      </c>
      <c r="E5" s="11" t="s">
        <v>43</v>
      </c>
      <c r="F5" s="11" t="s">
        <v>42</v>
      </c>
      <c r="G5" s="11" t="s">
        <v>43</v>
      </c>
      <c r="H5" s="12" t="s">
        <v>44</v>
      </c>
      <c r="I5" s="12" t="s">
        <v>45</v>
      </c>
      <c r="J5" s="67"/>
    </row>
    <row r="6" spans="1:10" s="1" customFormat="1" ht="20" customHeight="1" x14ac:dyDescent="0.2">
      <c r="A6" s="13" t="s">
        <v>156</v>
      </c>
      <c r="B6" s="14"/>
      <c r="C6" s="14" t="s">
        <v>206</v>
      </c>
      <c r="D6" s="13">
        <v>25</v>
      </c>
      <c r="E6" s="13" t="s">
        <v>47</v>
      </c>
      <c r="F6" s="13">
        <v>1</v>
      </c>
      <c r="G6" s="13" t="s">
        <v>48</v>
      </c>
      <c r="H6" s="16">
        <v>146</v>
      </c>
      <c r="I6" s="16">
        <f>D6*F6*H6</f>
        <v>3650</v>
      </c>
      <c r="J6" s="47"/>
    </row>
    <row r="7" spans="1:10" s="1" customFormat="1" ht="20" customHeight="1" x14ac:dyDescent="0.2">
      <c r="A7" s="82" t="s">
        <v>49</v>
      </c>
      <c r="B7" s="82"/>
      <c r="C7" s="82"/>
      <c r="D7" s="82"/>
      <c r="E7" s="82"/>
      <c r="F7" s="82"/>
      <c r="G7" s="82"/>
      <c r="H7" s="82"/>
      <c r="I7" s="32">
        <f>SUM(I6:I6)</f>
        <v>3650</v>
      </c>
      <c r="J7" s="33"/>
    </row>
    <row r="8" spans="1:10" s="1" customFormat="1" ht="20" customHeight="1" x14ac:dyDescent="0.2">
      <c r="A8" s="72" t="s">
        <v>50</v>
      </c>
      <c r="B8" s="18" t="s">
        <v>181</v>
      </c>
      <c r="C8" s="14" t="s">
        <v>182</v>
      </c>
      <c r="D8" s="17">
        <v>15</v>
      </c>
      <c r="E8" s="17" t="s">
        <v>53</v>
      </c>
      <c r="F8" s="17">
        <v>2</v>
      </c>
      <c r="G8" s="17" t="s">
        <v>54</v>
      </c>
      <c r="H8" s="19">
        <v>2600</v>
      </c>
      <c r="I8" s="19">
        <f>D8*F8*H8</f>
        <v>78000</v>
      </c>
      <c r="J8" s="19"/>
    </row>
    <row r="9" spans="1:10" s="1" customFormat="1" ht="20" customHeight="1" x14ac:dyDescent="0.2">
      <c r="A9" s="72"/>
      <c r="B9" s="30" t="s">
        <v>56</v>
      </c>
      <c r="C9" s="14" t="s">
        <v>161</v>
      </c>
      <c r="D9" s="17">
        <v>1</v>
      </c>
      <c r="E9" s="17" t="s">
        <v>53</v>
      </c>
      <c r="F9" s="17">
        <v>1</v>
      </c>
      <c r="G9" s="17" t="s">
        <v>59</v>
      </c>
      <c r="H9" s="19">
        <v>4000</v>
      </c>
      <c r="I9" s="19">
        <f t="shared" ref="I9" si="0">D9*F9*H9</f>
        <v>4000</v>
      </c>
      <c r="J9" s="19" t="s">
        <v>184</v>
      </c>
    </row>
    <row r="10" spans="1:10" s="1" customFormat="1" ht="20" customHeight="1" x14ac:dyDescent="0.2">
      <c r="A10" s="82" t="s">
        <v>60</v>
      </c>
      <c r="B10" s="82"/>
      <c r="C10" s="82"/>
      <c r="D10" s="82"/>
      <c r="E10" s="82"/>
      <c r="F10" s="82"/>
      <c r="G10" s="82"/>
      <c r="H10" s="82"/>
      <c r="I10" s="32">
        <f>SUM(I8:I9)</f>
        <v>82000</v>
      </c>
      <c r="J10" s="33"/>
    </row>
    <row r="11" spans="1:10" s="2" customFormat="1" ht="20" customHeight="1" x14ac:dyDescent="0.2">
      <c r="A11" s="72" t="s">
        <v>61</v>
      </c>
      <c r="B11" s="20" t="s">
        <v>62</v>
      </c>
      <c r="C11" s="49" t="s">
        <v>65</v>
      </c>
      <c r="D11" s="13">
        <v>30</v>
      </c>
      <c r="E11" s="17" t="s">
        <v>47</v>
      </c>
      <c r="F11" s="17">
        <v>1</v>
      </c>
      <c r="G11" s="17" t="s">
        <v>64</v>
      </c>
      <c r="H11" s="22">
        <v>400</v>
      </c>
      <c r="I11" s="22">
        <f>D11*F11*H11</f>
        <v>12000</v>
      </c>
      <c r="J11" s="34"/>
    </row>
    <row r="12" spans="1:10" s="1" customFormat="1" ht="20" customHeight="1" x14ac:dyDescent="0.2">
      <c r="A12" s="72"/>
      <c r="B12" s="77" t="s">
        <v>66</v>
      </c>
      <c r="C12" s="49" t="s">
        <v>207</v>
      </c>
      <c r="D12" s="13">
        <v>30</v>
      </c>
      <c r="E12" s="17" t="s">
        <v>47</v>
      </c>
      <c r="F12" s="17">
        <v>1</v>
      </c>
      <c r="G12" s="17" t="s">
        <v>64</v>
      </c>
      <c r="H12" s="22">
        <v>200</v>
      </c>
      <c r="I12" s="22">
        <f t="shared" ref="I12:I21" si="1">D12*F12*H12</f>
        <v>6000</v>
      </c>
      <c r="J12" s="22"/>
    </row>
    <row r="13" spans="1:10" s="1" customFormat="1" ht="20" customHeight="1" x14ac:dyDescent="0.2">
      <c r="A13" s="72"/>
      <c r="B13" s="77"/>
      <c r="C13" s="14" t="s">
        <v>208</v>
      </c>
      <c r="D13" s="13">
        <v>30</v>
      </c>
      <c r="E13" s="17" t="s">
        <v>47</v>
      </c>
      <c r="F13" s="17">
        <v>1</v>
      </c>
      <c r="G13" s="17" t="s">
        <v>64</v>
      </c>
      <c r="H13" s="22">
        <v>250</v>
      </c>
      <c r="I13" s="22">
        <f t="shared" si="1"/>
        <v>7500</v>
      </c>
      <c r="J13" s="22"/>
    </row>
    <row r="14" spans="1:10" s="1" customFormat="1" ht="20" customHeight="1" x14ac:dyDescent="0.2">
      <c r="A14" s="72"/>
      <c r="B14" s="20" t="s">
        <v>69</v>
      </c>
      <c r="C14" s="21" t="s">
        <v>63</v>
      </c>
      <c r="D14" s="13">
        <v>30</v>
      </c>
      <c r="E14" s="17" t="s">
        <v>47</v>
      </c>
      <c r="F14" s="17">
        <v>1</v>
      </c>
      <c r="G14" s="17" t="s">
        <v>64</v>
      </c>
      <c r="H14" s="22">
        <v>150</v>
      </c>
      <c r="I14" s="22">
        <f t="shared" si="1"/>
        <v>4500</v>
      </c>
      <c r="J14" s="22"/>
    </row>
    <row r="15" spans="1:10" s="1" customFormat="1" ht="20" customHeight="1" x14ac:dyDescent="0.2">
      <c r="A15" s="72"/>
      <c r="B15" s="20" t="s">
        <v>70</v>
      </c>
      <c r="C15" s="21" t="s">
        <v>71</v>
      </c>
      <c r="D15" s="17">
        <v>1</v>
      </c>
      <c r="E15" s="17" t="s">
        <v>48</v>
      </c>
      <c r="F15" s="17">
        <v>1</v>
      </c>
      <c r="G15" s="17" t="s">
        <v>48</v>
      </c>
      <c r="H15" s="22">
        <v>5000</v>
      </c>
      <c r="I15" s="22">
        <f t="shared" si="1"/>
        <v>5000</v>
      </c>
      <c r="J15" s="22"/>
    </row>
    <row r="16" spans="1:10" s="1" customFormat="1" ht="20" customHeight="1" x14ac:dyDescent="0.2">
      <c r="A16" s="82" t="s">
        <v>72</v>
      </c>
      <c r="B16" s="82"/>
      <c r="C16" s="82"/>
      <c r="D16" s="82"/>
      <c r="E16" s="82"/>
      <c r="F16" s="82"/>
      <c r="G16" s="82"/>
      <c r="H16" s="82"/>
      <c r="I16" s="32">
        <f>SUM(I11:I15)</f>
        <v>35000</v>
      </c>
      <c r="J16" s="33"/>
    </row>
    <row r="17" spans="1:10" s="1" customFormat="1" ht="20" customHeight="1" x14ac:dyDescent="0.2">
      <c r="A17" s="86" t="s">
        <v>73</v>
      </c>
      <c r="B17" s="78" t="s">
        <v>62</v>
      </c>
      <c r="C17" s="14" t="s">
        <v>209</v>
      </c>
      <c r="D17" s="13">
        <v>1</v>
      </c>
      <c r="E17" s="13" t="s">
        <v>190</v>
      </c>
      <c r="F17" s="13">
        <v>1</v>
      </c>
      <c r="G17" s="13" t="s">
        <v>191</v>
      </c>
      <c r="H17" s="22">
        <v>2800</v>
      </c>
      <c r="I17" s="22">
        <f t="shared" si="1"/>
        <v>2800</v>
      </c>
      <c r="J17" s="37"/>
    </row>
    <row r="18" spans="1:10" s="1" customFormat="1" ht="20" customHeight="1" x14ac:dyDescent="0.2">
      <c r="A18" s="87"/>
      <c r="B18" s="79"/>
      <c r="C18" s="14" t="s">
        <v>210</v>
      </c>
      <c r="D18" s="13">
        <v>1</v>
      </c>
      <c r="E18" s="13" t="s">
        <v>190</v>
      </c>
      <c r="F18" s="13">
        <v>1</v>
      </c>
      <c r="G18" s="13" t="s">
        <v>191</v>
      </c>
      <c r="H18" s="22">
        <v>1600</v>
      </c>
      <c r="I18" s="22">
        <f t="shared" si="1"/>
        <v>1600</v>
      </c>
      <c r="J18" s="37"/>
    </row>
    <row r="19" spans="1:10" s="1" customFormat="1" ht="20" customHeight="1" x14ac:dyDescent="0.2">
      <c r="A19" s="87"/>
      <c r="B19" s="25" t="s">
        <v>66</v>
      </c>
      <c r="C19" s="14" t="s">
        <v>211</v>
      </c>
      <c r="D19" s="13">
        <v>1</v>
      </c>
      <c r="E19" s="13" t="s">
        <v>190</v>
      </c>
      <c r="F19" s="13">
        <v>1</v>
      </c>
      <c r="G19" s="13" t="s">
        <v>58</v>
      </c>
      <c r="H19" s="22">
        <v>3500</v>
      </c>
      <c r="I19" s="22">
        <f t="shared" si="1"/>
        <v>3500</v>
      </c>
      <c r="J19" s="37"/>
    </row>
    <row r="20" spans="1:10" s="1" customFormat="1" ht="20" customHeight="1" x14ac:dyDescent="0.2">
      <c r="A20" s="87"/>
      <c r="B20" s="80" t="s">
        <v>69</v>
      </c>
      <c r="C20" s="14" t="s">
        <v>212</v>
      </c>
      <c r="D20" s="13">
        <v>1</v>
      </c>
      <c r="E20" s="13" t="s">
        <v>190</v>
      </c>
      <c r="F20" s="13">
        <v>1</v>
      </c>
      <c r="G20" s="13" t="s">
        <v>191</v>
      </c>
      <c r="H20" s="22">
        <v>2500</v>
      </c>
      <c r="I20" s="22">
        <f t="shared" si="1"/>
        <v>2500</v>
      </c>
      <c r="J20" s="37"/>
    </row>
    <row r="21" spans="1:10" s="1" customFormat="1" ht="20" customHeight="1" x14ac:dyDescent="0.2">
      <c r="A21" s="45"/>
      <c r="B21" s="81"/>
      <c r="C21" s="14" t="s">
        <v>213</v>
      </c>
      <c r="D21" s="13">
        <v>1</v>
      </c>
      <c r="E21" s="13" t="s">
        <v>190</v>
      </c>
      <c r="F21" s="13">
        <v>1</v>
      </c>
      <c r="G21" s="13" t="s">
        <v>191</v>
      </c>
      <c r="H21" s="22">
        <v>1600</v>
      </c>
      <c r="I21" s="22">
        <f t="shared" si="1"/>
        <v>1600</v>
      </c>
      <c r="J21" s="37"/>
    </row>
    <row r="22" spans="1:10" s="1" customFormat="1" ht="20" customHeight="1" x14ac:dyDescent="0.2">
      <c r="A22" s="83" t="s">
        <v>81</v>
      </c>
      <c r="B22" s="83"/>
      <c r="C22" s="83"/>
      <c r="D22" s="83"/>
      <c r="E22" s="83"/>
      <c r="F22" s="83"/>
      <c r="G22" s="83"/>
      <c r="H22" s="83"/>
      <c r="I22" s="32">
        <f>SUM(I17:I21)</f>
        <v>12000</v>
      </c>
      <c r="J22" s="33"/>
    </row>
    <row r="23" spans="1:10" s="1" customFormat="1" ht="20" customHeight="1" x14ac:dyDescent="0.2">
      <c r="A23" s="73" t="s">
        <v>82</v>
      </c>
      <c r="B23" s="18" t="s">
        <v>214</v>
      </c>
      <c r="C23" s="14"/>
      <c r="D23" s="13">
        <v>30</v>
      </c>
      <c r="E23" s="13" t="s">
        <v>47</v>
      </c>
      <c r="F23" s="13">
        <v>1</v>
      </c>
      <c r="G23" s="13" t="s">
        <v>48</v>
      </c>
      <c r="H23" s="19">
        <v>90</v>
      </c>
      <c r="I23" s="37">
        <f>D23*F23*H23</f>
        <v>2700</v>
      </c>
      <c r="J23" s="37"/>
    </row>
    <row r="24" spans="1:10" s="1" customFormat="1" ht="20" customHeight="1" x14ac:dyDescent="0.2">
      <c r="A24" s="73"/>
      <c r="B24" s="18" t="s">
        <v>215</v>
      </c>
      <c r="C24" s="14"/>
      <c r="D24" s="13">
        <v>30</v>
      </c>
      <c r="E24" s="13" t="s">
        <v>47</v>
      </c>
      <c r="F24" s="13">
        <v>1</v>
      </c>
      <c r="G24" s="13" t="s">
        <v>48</v>
      </c>
      <c r="H24" s="19">
        <v>65</v>
      </c>
      <c r="I24" s="37">
        <f>D24*F24*H24</f>
        <v>1950</v>
      </c>
      <c r="J24" s="37"/>
    </row>
    <row r="25" spans="1:10" s="1" customFormat="1" ht="20" customHeight="1" x14ac:dyDescent="0.2">
      <c r="A25" s="73"/>
      <c r="B25" s="18" t="s">
        <v>216</v>
      </c>
      <c r="C25" s="14" t="s">
        <v>217</v>
      </c>
      <c r="D25" s="13">
        <v>2</v>
      </c>
      <c r="E25" s="13" t="s">
        <v>218</v>
      </c>
      <c r="F25" s="13">
        <v>1</v>
      </c>
      <c r="G25" s="13" t="s">
        <v>48</v>
      </c>
      <c r="H25" s="19">
        <v>4000</v>
      </c>
      <c r="I25" s="37">
        <f>D25*F25*H25</f>
        <v>8000</v>
      </c>
      <c r="J25" s="37"/>
    </row>
    <row r="26" spans="1:10" s="3" customFormat="1" ht="20" customHeight="1" x14ac:dyDescent="0.2">
      <c r="A26" s="83" t="s">
        <v>89</v>
      </c>
      <c r="B26" s="83"/>
      <c r="C26" s="83"/>
      <c r="D26" s="83"/>
      <c r="E26" s="83"/>
      <c r="F26" s="83"/>
      <c r="G26" s="83"/>
      <c r="H26" s="83"/>
      <c r="I26" s="32">
        <f>SUM(I23:I25)</f>
        <v>12650</v>
      </c>
      <c r="J26" s="33"/>
    </row>
    <row r="27" spans="1:10" s="3" customFormat="1" ht="20" customHeight="1" x14ac:dyDescent="0.2">
      <c r="A27" s="68" t="s">
        <v>90</v>
      </c>
      <c r="B27" s="78" t="s">
        <v>91</v>
      </c>
      <c r="C27" s="24" t="s">
        <v>92</v>
      </c>
      <c r="D27" s="13">
        <v>150</v>
      </c>
      <c r="E27" s="13" t="s">
        <v>93</v>
      </c>
      <c r="F27" s="13">
        <v>1</v>
      </c>
      <c r="G27" s="13" t="s">
        <v>48</v>
      </c>
      <c r="H27" s="28">
        <v>5</v>
      </c>
      <c r="I27" s="37">
        <f>D27*F27*H27</f>
        <v>750</v>
      </c>
      <c r="J27" s="37" t="s">
        <v>94</v>
      </c>
    </row>
    <row r="28" spans="1:10" s="3" customFormat="1" ht="20" customHeight="1" x14ac:dyDescent="0.2">
      <c r="A28" s="69"/>
      <c r="B28" s="89"/>
      <c r="C28" s="14" t="s">
        <v>95</v>
      </c>
      <c r="D28" s="17">
        <v>1</v>
      </c>
      <c r="E28" s="13" t="s">
        <v>96</v>
      </c>
      <c r="F28" s="13">
        <v>1</v>
      </c>
      <c r="G28" s="13" t="s">
        <v>48</v>
      </c>
      <c r="H28" s="28">
        <v>2000</v>
      </c>
      <c r="I28" s="37">
        <f t="shared" ref="I28:I39" si="2">D28*F28*H28</f>
        <v>2000</v>
      </c>
      <c r="J28" s="37" t="s">
        <v>97</v>
      </c>
    </row>
    <row r="29" spans="1:10" s="3" customFormat="1" ht="20" customHeight="1" x14ac:dyDescent="0.2">
      <c r="A29" s="69"/>
      <c r="B29" s="89"/>
      <c r="C29" s="14" t="s">
        <v>98</v>
      </c>
      <c r="D29" s="17">
        <v>30</v>
      </c>
      <c r="E29" s="13" t="s">
        <v>96</v>
      </c>
      <c r="F29" s="13">
        <v>1</v>
      </c>
      <c r="G29" s="13" t="s">
        <v>48</v>
      </c>
      <c r="H29" s="28">
        <v>100</v>
      </c>
      <c r="I29" s="37">
        <f t="shared" si="2"/>
        <v>3000</v>
      </c>
      <c r="J29" s="37"/>
    </row>
    <row r="30" spans="1:10" s="3" customFormat="1" ht="20" customHeight="1" x14ac:dyDescent="0.2">
      <c r="A30" s="69"/>
      <c r="B30" s="89"/>
      <c r="C30" s="14" t="s">
        <v>99</v>
      </c>
      <c r="D30" s="17">
        <v>35</v>
      </c>
      <c r="E30" s="13" t="s">
        <v>96</v>
      </c>
      <c r="F30" s="13">
        <v>1</v>
      </c>
      <c r="G30" s="13" t="s">
        <v>48</v>
      </c>
      <c r="H30" s="28">
        <v>6</v>
      </c>
      <c r="I30" s="37">
        <f t="shared" si="2"/>
        <v>210</v>
      </c>
      <c r="J30" s="37"/>
    </row>
    <row r="31" spans="1:10" s="3" customFormat="1" ht="20" customHeight="1" x14ac:dyDescent="0.2">
      <c r="A31" s="69"/>
      <c r="B31" s="89"/>
      <c r="C31" s="14" t="s">
        <v>100</v>
      </c>
      <c r="D31" s="17">
        <v>35</v>
      </c>
      <c r="E31" s="13" t="s">
        <v>96</v>
      </c>
      <c r="F31" s="13">
        <v>1</v>
      </c>
      <c r="G31" s="13" t="s">
        <v>48</v>
      </c>
      <c r="H31" s="28">
        <v>20</v>
      </c>
      <c r="I31" s="37">
        <f t="shared" si="2"/>
        <v>700</v>
      </c>
      <c r="J31" s="37" t="s">
        <v>101</v>
      </c>
    </row>
    <row r="32" spans="1:10" s="3" customFormat="1" ht="20" customHeight="1" x14ac:dyDescent="0.2">
      <c r="A32" s="69"/>
      <c r="B32" s="89"/>
      <c r="C32" s="14" t="s">
        <v>102</v>
      </c>
      <c r="D32" s="17">
        <v>4</v>
      </c>
      <c r="E32" s="13" t="s">
        <v>96</v>
      </c>
      <c r="F32" s="13">
        <v>1</v>
      </c>
      <c r="G32" s="13" t="s">
        <v>48</v>
      </c>
      <c r="H32" s="28">
        <v>400</v>
      </c>
      <c r="I32" s="37">
        <f t="shared" si="2"/>
        <v>1600</v>
      </c>
      <c r="J32" s="37"/>
    </row>
    <row r="33" spans="1:10" s="3" customFormat="1" ht="20" customHeight="1" x14ac:dyDescent="0.2">
      <c r="A33" s="69"/>
      <c r="B33" s="89"/>
      <c r="C33" s="14" t="s">
        <v>103</v>
      </c>
      <c r="D33" s="17">
        <v>15</v>
      </c>
      <c r="E33" s="13" t="s">
        <v>96</v>
      </c>
      <c r="F33" s="13">
        <v>1</v>
      </c>
      <c r="G33" s="13" t="s">
        <v>48</v>
      </c>
      <c r="H33" s="28">
        <v>50</v>
      </c>
      <c r="I33" s="37">
        <f t="shared" si="2"/>
        <v>750</v>
      </c>
      <c r="J33" s="37" t="s">
        <v>104</v>
      </c>
    </row>
    <row r="34" spans="1:10" s="3" customFormat="1" ht="20" customHeight="1" x14ac:dyDescent="0.2">
      <c r="A34" s="69"/>
      <c r="B34" s="89"/>
      <c r="C34" s="14" t="s">
        <v>105</v>
      </c>
      <c r="D34" s="17">
        <v>65</v>
      </c>
      <c r="E34" s="13" t="s">
        <v>96</v>
      </c>
      <c r="F34" s="13">
        <v>1</v>
      </c>
      <c r="G34" s="13" t="s">
        <v>48</v>
      </c>
      <c r="H34" s="28">
        <v>5</v>
      </c>
      <c r="I34" s="37">
        <f t="shared" si="2"/>
        <v>325</v>
      </c>
      <c r="J34" s="37"/>
    </row>
    <row r="35" spans="1:10" s="3" customFormat="1" ht="20" customHeight="1" x14ac:dyDescent="0.2">
      <c r="A35" s="69"/>
      <c r="B35" s="89"/>
      <c r="C35" s="14" t="s">
        <v>106</v>
      </c>
      <c r="D35" s="17">
        <v>1</v>
      </c>
      <c r="E35" s="13" t="s">
        <v>96</v>
      </c>
      <c r="F35" s="13">
        <v>1</v>
      </c>
      <c r="G35" s="13" t="s">
        <v>48</v>
      </c>
      <c r="H35" s="28">
        <v>80</v>
      </c>
      <c r="I35" s="37">
        <f t="shared" si="2"/>
        <v>80</v>
      </c>
      <c r="J35" s="37"/>
    </row>
    <row r="36" spans="1:10" s="3" customFormat="1" ht="20" customHeight="1" x14ac:dyDescent="0.2">
      <c r="A36" s="69"/>
      <c r="B36" s="89"/>
      <c r="C36" s="14" t="s">
        <v>107</v>
      </c>
      <c r="D36" s="17">
        <v>35</v>
      </c>
      <c r="E36" s="13" t="s">
        <v>96</v>
      </c>
      <c r="F36" s="13">
        <v>1</v>
      </c>
      <c r="G36" s="13" t="s">
        <v>48</v>
      </c>
      <c r="H36" s="28">
        <v>20</v>
      </c>
      <c r="I36" s="37">
        <f t="shared" si="2"/>
        <v>700</v>
      </c>
      <c r="J36" s="37"/>
    </row>
    <row r="37" spans="1:10" s="3" customFormat="1" ht="20" customHeight="1" x14ac:dyDescent="0.2">
      <c r="A37" s="69"/>
      <c r="B37" s="89"/>
      <c r="C37" s="14" t="s">
        <v>108</v>
      </c>
      <c r="D37" s="17">
        <v>1</v>
      </c>
      <c r="E37" s="13" t="s">
        <v>96</v>
      </c>
      <c r="F37" s="13">
        <v>1</v>
      </c>
      <c r="G37" s="13" t="s">
        <v>48</v>
      </c>
      <c r="H37" s="28">
        <v>30</v>
      </c>
      <c r="I37" s="37">
        <f t="shared" si="2"/>
        <v>30</v>
      </c>
      <c r="J37" s="37"/>
    </row>
    <row r="38" spans="1:10" s="3" customFormat="1" ht="20" customHeight="1" x14ac:dyDescent="0.2">
      <c r="A38" s="69"/>
      <c r="B38" s="89"/>
      <c r="C38" s="14" t="s">
        <v>109</v>
      </c>
      <c r="D38" s="17">
        <v>50</v>
      </c>
      <c r="E38" s="13" t="s">
        <v>96</v>
      </c>
      <c r="F38" s="13">
        <v>1</v>
      </c>
      <c r="G38" s="13" t="s">
        <v>48</v>
      </c>
      <c r="H38" s="28">
        <v>15</v>
      </c>
      <c r="I38" s="37">
        <f t="shared" si="2"/>
        <v>750</v>
      </c>
      <c r="J38" s="37"/>
    </row>
    <row r="39" spans="1:10" s="3" customFormat="1" ht="20" customHeight="1" x14ac:dyDescent="0.2">
      <c r="A39" s="70"/>
      <c r="B39" s="29"/>
      <c r="C39" s="30" t="s">
        <v>113</v>
      </c>
      <c r="D39" s="17">
        <v>1</v>
      </c>
      <c r="E39" s="17" t="s">
        <v>47</v>
      </c>
      <c r="F39" s="17">
        <v>1</v>
      </c>
      <c r="G39" s="17" t="s">
        <v>111</v>
      </c>
      <c r="H39" s="19">
        <v>80000</v>
      </c>
      <c r="I39" s="37">
        <f t="shared" si="2"/>
        <v>80000</v>
      </c>
      <c r="J39" s="39"/>
    </row>
    <row r="40" spans="1:10" s="3" customFormat="1" ht="20" customHeight="1" x14ac:dyDescent="0.2">
      <c r="A40" s="83" t="s">
        <v>114</v>
      </c>
      <c r="B40" s="83"/>
      <c r="C40" s="83"/>
      <c r="D40" s="83"/>
      <c r="E40" s="83"/>
      <c r="F40" s="83"/>
      <c r="G40" s="83"/>
      <c r="H40" s="83"/>
      <c r="I40" s="32">
        <f>SUM(I27:I39)</f>
        <v>90895</v>
      </c>
      <c r="J40" s="33"/>
    </row>
    <row r="41" spans="1:10" s="3" customFormat="1" ht="20" customHeight="1" x14ac:dyDescent="0.2">
      <c r="A41" s="74" t="s">
        <v>115</v>
      </c>
      <c r="B41" s="24" t="s">
        <v>116</v>
      </c>
      <c r="C41" s="14" t="s">
        <v>202</v>
      </c>
      <c r="D41" s="13">
        <v>2</v>
      </c>
      <c r="E41" s="13" t="s">
        <v>47</v>
      </c>
      <c r="F41" s="17">
        <v>1</v>
      </c>
      <c r="G41" s="13" t="s">
        <v>48</v>
      </c>
      <c r="H41" s="19">
        <v>3800</v>
      </c>
      <c r="I41" s="37">
        <f>D41*F41*H41</f>
        <v>7600</v>
      </c>
      <c r="J41" s="37"/>
    </row>
    <row r="42" spans="1:10" s="3" customFormat="1" ht="20" customHeight="1" x14ac:dyDescent="0.2">
      <c r="A42" s="74"/>
      <c r="B42" s="24" t="s">
        <v>117</v>
      </c>
      <c r="C42" s="14" t="s">
        <v>203</v>
      </c>
      <c r="D42" s="13">
        <v>2</v>
      </c>
      <c r="E42" s="13" t="s">
        <v>47</v>
      </c>
      <c r="F42" s="17">
        <v>2</v>
      </c>
      <c r="G42" s="13" t="s">
        <v>54</v>
      </c>
      <c r="H42" s="19">
        <v>800</v>
      </c>
      <c r="I42" s="37">
        <f t="shared" ref="I42:I46" si="3">D42*F42*H42</f>
        <v>3200</v>
      </c>
      <c r="J42" s="37"/>
    </row>
    <row r="43" spans="1:10" s="3" customFormat="1" ht="20" customHeight="1" x14ac:dyDescent="0.2">
      <c r="A43" s="74"/>
      <c r="B43" s="24" t="s">
        <v>118</v>
      </c>
      <c r="C43" s="14"/>
      <c r="D43" s="13">
        <v>2</v>
      </c>
      <c r="E43" s="13" t="s">
        <v>47</v>
      </c>
      <c r="F43" s="13">
        <v>4</v>
      </c>
      <c r="G43" s="13" t="s">
        <v>61</v>
      </c>
      <c r="H43" s="19">
        <v>50</v>
      </c>
      <c r="I43" s="37">
        <f t="shared" si="3"/>
        <v>400</v>
      </c>
      <c r="J43" s="37"/>
    </row>
    <row r="44" spans="1:10" s="3" customFormat="1" ht="20" customHeight="1" x14ac:dyDescent="0.2">
      <c r="A44" s="74"/>
      <c r="B44" s="24" t="s">
        <v>119</v>
      </c>
      <c r="C44" s="14"/>
      <c r="D44" s="13">
        <v>2</v>
      </c>
      <c r="E44" s="13" t="s">
        <v>47</v>
      </c>
      <c r="F44" s="13">
        <v>1</v>
      </c>
      <c r="G44" s="13" t="s">
        <v>48</v>
      </c>
      <c r="H44" s="22">
        <v>155</v>
      </c>
      <c r="I44" s="37">
        <f t="shared" si="3"/>
        <v>310</v>
      </c>
      <c r="J44" s="37"/>
    </row>
    <row r="45" spans="1:10" s="3" customFormat="1" ht="20" customHeight="1" x14ac:dyDescent="0.2">
      <c r="A45" s="74"/>
      <c r="B45" s="24" t="s">
        <v>120</v>
      </c>
      <c r="C45" s="14"/>
      <c r="D45" s="13">
        <v>1</v>
      </c>
      <c r="E45" s="13" t="s">
        <v>121</v>
      </c>
      <c r="F45" s="13">
        <v>1</v>
      </c>
      <c r="G45" s="13" t="s">
        <v>48</v>
      </c>
      <c r="H45" s="22">
        <v>3000</v>
      </c>
      <c r="I45" s="37">
        <f t="shared" si="3"/>
        <v>3000</v>
      </c>
      <c r="J45" s="37"/>
    </row>
    <row r="46" spans="1:10" s="3" customFormat="1" ht="20" customHeight="1" x14ac:dyDescent="0.2">
      <c r="A46" s="74"/>
      <c r="B46" s="30" t="s">
        <v>122</v>
      </c>
      <c r="C46" s="14"/>
      <c r="D46" s="17">
        <v>20</v>
      </c>
      <c r="E46" s="13" t="s">
        <v>47</v>
      </c>
      <c r="F46" s="13">
        <v>1</v>
      </c>
      <c r="G46" s="13" t="s">
        <v>48</v>
      </c>
      <c r="H46" s="22">
        <v>35</v>
      </c>
      <c r="I46" s="37">
        <f t="shared" si="3"/>
        <v>700</v>
      </c>
      <c r="J46" s="39"/>
    </row>
    <row r="47" spans="1:10" s="3" customFormat="1" ht="20" customHeight="1" x14ac:dyDescent="0.2">
      <c r="A47" s="83" t="s">
        <v>123</v>
      </c>
      <c r="B47" s="83"/>
      <c r="C47" s="83"/>
      <c r="D47" s="83"/>
      <c r="E47" s="83"/>
      <c r="F47" s="83"/>
      <c r="G47" s="83"/>
      <c r="H47" s="83"/>
      <c r="I47" s="32">
        <f>SUM(I41:I46)</f>
        <v>15210</v>
      </c>
      <c r="J47" s="33"/>
    </row>
    <row r="48" spans="1:10" s="3" customFormat="1" ht="20" customHeight="1" x14ac:dyDescent="0.2">
      <c r="A48" s="71" t="s">
        <v>124</v>
      </c>
      <c r="B48" s="71"/>
      <c r="C48" s="71"/>
      <c r="D48" s="71"/>
      <c r="E48" s="71"/>
      <c r="F48" s="71"/>
      <c r="G48" s="71"/>
      <c r="H48" s="71"/>
      <c r="I48" s="40">
        <f>I47+I40+I26+I22+I16+I10+I7</f>
        <v>251405</v>
      </c>
      <c r="J48" s="40"/>
    </row>
    <row r="49" spans="1:247" s="3" customFormat="1" ht="20" customHeight="1" x14ac:dyDescent="0.2">
      <c r="A49" s="71" t="s">
        <v>125</v>
      </c>
      <c r="B49" s="71"/>
      <c r="C49" s="71"/>
      <c r="D49" s="71"/>
      <c r="E49" s="71"/>
      <c r="F49" s="71"/>
      <c r="G49" s="71"/>
      <c r="H49" s="71"/>
      <c r="I49" s="40">
        <f>I48*0.1</f>
        <v>25140.5</v>
      </c>
      <c r="J49" s="40"/>
    </row>
    <row r="50" spans="1:247" s="4" customFormat="1" ht="20" customHeight="1" x14ac:dyDescent="0.2">
      <c r="A50" s="71" t="s">
        <v>126</v>
      </c>
      <c r="B50" s="71"/>
      <c r="C50" s="71"/>
      <c r="D50" s="71"/>
      <c r="E50" s="71"/>
      <c r="F50" s="71"/>
      <c r="G50" s="71"/>
      <c r="H50" s="71"/>
      <c r="I50" s="40">
        <f>(I48+I49)*0.06</f>
        <v>16592.73</v>
      </c>
      <c r="J50" s="40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1"/>
      <c r="GZ50" s="41"/>
      <c r="HA50" s="41"/>
      <c r="HB50" s="41"/>
      <c r="HC50" s="41"/>
      <c r="HD50" s="41"/>
      <c r="HE50" s="41"/>
      <c r="HF50" s="41"/>
      <c r="HG50" s="41"/>
      <c r="HH50" s="41"/>
      <c r="HI50" s="41"/>
      <c r="HJ50" s="41"/>
      <c r="HK50" s="41"/>
      <c r="HL50" s="42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</row>
    <row r="51" spans="1:247" s="4" customFormat="1" ht="20" customHeight="1" x14ac:dyDescent="0.2">
      <c r="A51" s="71" t="s">
        <v>127</v>
      </c>
      <c r="B51" s="71"/>
      <c r="C51" s="71"/>
      <c r="D51" s="71"/>
      <c r="E51" s="71"/>
      <c r="F51" s="71"/>
      <c r="G51" s="71"/>
      <c r="H51" s="71"/>
      <c r="I51" s="40">
        <f>I50+I49+I48</f>
        <v>293138.23</v>
      </c>
      <c r="J51" s="40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  <c r="HG51" s="41"/>
      <c r="HH51" s="41"/>
      <c r="HI51" s="41"/>
      <c r="HJ51" s="41"/>
      <c r="HK51" s="41"/>
      <c r="HL51" s="42"/>
      <c r="HM51" s="43"/>
      <c r="HN51" s="43"/>
      <c r="HO51" s="43"/>
      <c r="HP51" s="43"/>
      <c r="HQ51" s="43"/>
      <c r="HR51" s="43"/>
      <c r="HS51" s="43"/>
      <c r="HT51" s="43"/>
      <c r="HU51" s="43"/>
      <c r="HV51" s="43"/>
      <c r="HW51" s="43"/>
      <c r="HX51" s="43"/>
      <c r="HY51" s="43"/>
      <c r="HZ51" s="43"/>
      <c r="IA51" s="43"/>
      <c r="IB51" s="43"/>
      <c r="IC51" s="43"/>
      <c r="ID51" s="43"/>
      <c r="IE51" s="43"/>
      <c r="IF51" s="43"/>
      <c r="IG51" s="43"/>
      <c r="IH51" s="43"/>
      <c r="II51" s="43"/>
      <c r="IJ51" s="43"/>
      <c r="IK51" s="43"/>
      <c r="IL51" s="43"/>
      <c r="IM51" s="43"/>
    </row>
  </sheetData>
  <mergeCells count="27">
    <mergeCell ref="B3:C3"/>
    <mergeCell ref="D4:G4"/>
    <mergeCell ref="H4:I4"/>
    <mergeCell ref="A7:H7"/>
    <mergeCell ref="A10:H10"/>
    <mergeCell ref="C4:C5"/>
    <mergeCell ref="A51:H51"/>
    <mergeCell ref="A8:A9"/>
    <mergeCell ref="A11:A15"/>
    <mergeCell ref="A17:A20"/>
    <mergeCell ref="A23:A25"/>
    <mergeCell ref="A27:A39"/>
    <mergeCell ref="A41:A46"/>
    <mergeCell ref="B12:B13"/>
    <mergeCell ref="B17:B18"/>
    <mergeCell ref="B20:B21"/>
    <mergeCell ref="B27:B38"/>
    <mergeCell ref="A16:H16"/>
    <mergeCell ref="A22:H22"/>
    <mergeCell ref="A26:H26"/>
    <mergeCell ref="A40:H40"/>
    <mergeCell ref="A47:H47"/>
    <mergeCell ref="J4:J5"/>
    <mergeCell ref="A4:B5"/>
    <mergeCell ref="A48:H48"/>
    <mergeCell ref="A49:H49"/>
    <mergeCell ref="A50:H50"/>
  </mergeCells>
  <phoneticPr fontId="10" type="noConversion"/>
  <pageMargins left="0.70763888888888904" right="0.70763888888888904" top="0.74791666666666701" bottom="0.74791666666666701" header="0.31388888888888899" footer="0.31388888888888899"/>
  <pageSetup paperSize="9" scale="96" orientation="landscape"/>
  <rowBreaks count="2" manualBreakCount="2">
    <brk id="10" max="16383" man="1"/>
    <brk id="16" max="24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55"/>
  <sheetViews>
    <sheetView showGridLines="0" topLeftCell="A18" workbookViewId="0">
      <selection activeCell="O43" sqref="O43"/>
    </sheetView>
  </sheetViews>
  <sheetFormatPr baseColWidth="10" defaultColWidth="8.83203125" defaultRowHeight="14" x14ac:dyDescent="0.2"/>
  <cols>
    <col min="1" max="1" width="10.1640625" style="5" customWidth="1"/>
    <col min="2" max="2" width="23.6640625" style="6" customWidth="1"/>
    <col min="3" max="3" width="36.33203125" style="6" customWidth="1"/>
    <col min="4" max="7" width="5.1640625" style="5" customWidth="1"/>
    <col min="8" max="8" width="10.6640625" style="6" customWidth="1"/>
    <col min="9" max="9" width="15.6640625" style="6" customWidth="1"/>
    <col min="10" max="10" width="18.83203125" style="5" customWidth="1"/>
    <col min="11" max="16384" width="8.83203125" style="5"/>
  </cols>
  <sheetData>
    <row r="1" spans="1:10" ht="20" customHeight="1" x14ac:dyDescent="0.2">
      <c r="A1" s="7" t="s">
        <v>30</v>
      </c>
      <c r="B1" s="8" t="s">
        <v>128</v>
      </c>
      <c r="C1" s="8"/>
      <c r="D1" s="8"/>
      <c r="E1" s="8"/>
      <c r="F1" s="8"/>
      <c r="G1" s="8"/>
      <c r="H1" s="9"/>
      <c r="I1" s="9"/>
      <c r="J1" s="8"/>
    </row>
    <row r="2" spans="1:10" ht="20" customHeight="1" x14ac:dyDescent="0.2">
      <c r="A2" s="7" t="s">
        <v>34</v>
      </c>
      <c r="B2" s="8" t="s">
        <v>219</v>
      </c>
      <c r="C2" s="8"/>
      <c r="D2" s="8"/>
      <c r="E2" s="8"/>
      <c r="F2" s="8"/>
      <c r="G2" s="8"/>
      <c r="H2" s="9"/>
      <c r="I2" s="9"/>
      <c r="J2" s="8"/>
    </row>
    <row r="3" spans="1:10" ht="20" customHeight="1" x14ac:dyDescent="0.2">
      <c r="A3" s="7" t="s">
        <v>36</v>
      </c>
      <c r="B3" s="84">
        <v>12</v>
      </c>
      <c r="C3" s="84"/>
      <c r="D3" s="8"/>
      <c r="E3" s="8"/>
      <c r="F3" s="8"/>
      <c r="G3" s="8"/>
      <c r="H3" s="9"/>
      <c r="I3" s="9"/>
      <c r="J3" s="8">
        <v>8</v>
      </c>
    </row>
    <row r="4" spans="1:10" s="1" customFormat="1" ht="20" customHeight="1" x14ac:dyDescent="0.2">
      <c r="A4" s="67" t="s">
        <v>37</v>
      </c>
      <c r="B4" s="67"/>
      <c r="C4" s="67" t="s">
        <v>38</v>
      </c>
      <c r="D4" s="67" t="s">
        <v>39</v>
      </c>
      <c r="E4" s="67"/>
      <c r="F4" s="67"/>
      <c r="G4" s="67"/>
      <c r="H4" s="85" t="s">
        <v>40</v>
      </c>
      <c r="I4" s="85"/>
      <c r="J4" s="67" t="s">
        <v>41</v>
      </c>
    </row>
    <row r="5" spans="1:10" s="1" customFormat="1" ht="20" customHeight="1" x14ac:dyDescent="0.2">
      <c r="A5" s="67"/>
      <c r="B5" s="67"/>
      <c r="C5" s="67"/>
      <c r="D5" s="11" t="s">
        <v>42</v>
      </c>
      <c r="E5" s="11" t="s">
        <v>43</v>
      </c>
      <c r="F5" s="11" t="s">
        <v>42</v>
      </c>
      <c r="G5" s="11" t="s">
        <v>43</v>
      </c>
      <c r="H5" s="12" t="s">
        <v>44</v>
      </c>
      <c r="I5" s="12" t="s">
        <v>45</v>
      </c>
      <c r="J5" s="67"/>
    </row>
    <row r="6" spans="1:10" s="1" customFormat="1" ht="20" customHeight="1" x14ac:dyDescent="0.2">
      <c r="A6" s="13" t="s">
        <v>46</v>
      </c>
      <c r="B6" s="14"/>
      <c r="C6" s="14" t="s">
        <v>220</v>
      </c>
      <c r="D6" s="13">
        <v>12</v>
      </c>
      <c r="E6" s="13" t="s">
        <v>47</v>
      </c>
      <c r="F6" s="13">
        <v>1</v>
      </c>
      <c r="G6" s="13" t="s">
        <v>48</v>
      </c>
      <c r="H6" s="16">
        <v>2100</v>
      </c>
      <c r="I6" s="16">
        <f>D6*F6*H6</f>
        <v>25200</v>
      </c>
      <c r="J6" s="47"/>
    </row>
    <row r="7" spans="1:10" s="1" customFormat="1" ht="20" customHeight="1" x14ac:dyDescent="0.2">
      <c r="A7" s="82" t="s">
        <v>49</v>
      </c>
      <c r="B7" s="82"/>
      <c r="C7" s="82"/>
      <c r="D7" s="82"/>
      <c r="E7" s="82"/>
      <c r="F7" s="82"/>
      <c r="G7" s="82"/>
      <c r="H7" s="82"/>
      <c r="I7" s="32">
        <f>SUM(I6:I6)</f>
        <v>25200</v>
      </c>
      <c r="J7" s="33"/>
    </row>
    <row r="8" spans="1:10" s="1" customFormat="1" ht="20" customHeight="1" x14ac:dyDescent="0.2">
      <c r="A8" s="72" t="s">
        <v>50</v>
      </c>
      <c r="B8" s="18" t="s">
        <v>221</v>
      </c>
      <c r="C8" s="14" t="s">
        <v>222</v>
      </c>
      <c r="D8" s="17">
        <v>6</v>
      </c>
      <c r="E8" s="17" t="s">
        <v>53</v>
      </c>
      <c r="F8" s="17">
        <v>3</v>
      </c>
      <c r="G8" s="17" t="s">
        <v>54</v>
      </c>
      <c r="H8" s="19">
        <v>1500</v>
      </c>
      <c r="I8" s="19">
        <f>D8*F8*H8</f>
        <v>27000</v>
      </c>
      <c r="J8" s="19"/>
    </row>
    <row r="9" spans="1:10" s="1" customFormat="1" ht="20" customHeight="1" x14ac:dyDescent="0.2">
      <c r="A9" s="72"/>
      <c r="B9" s="18" t="s">
        <v>56</v>
      </c>
      <c r="C9" s="14" t="s">
        <v>223</v>
      </c>
      <c r="D9" s="17">
        <v>12</v>
      </c>
      <c r="E9" s="17" t="s">
        <v>47</v>
      </c>
      <c r="F9" s="17">
        <v>1</v>
      </c>
      <c r="G9" s="17" t="s">
        <v>48</v>
      </c>
      <c r="H9" s="19">
        <v>500</v>
      </c>
      <c r="I9" s="19">
        <f t="shared" ref="I9" si="0">D9*F9*H9</f>
        <v>6000</v>
      </c>
      <c r="J9" s="19"/>
    </row>
    <row r="10" spans="1:10" s="1" customFormat="1" ht="20" customHeight="1" x14ac:dyDescent="0.2">
      <c r="A10" s="82" t="s">
        <v>60</v>
      </c>
      <c r="B10" s="82"/>
      <c r="C10" s="82"/>
      <c r="D10" s="82"/>
      <c r="E10" s="82"/>
      <c r="F10" s="82"/>
      <c r="G10" s="82"/>
      <c r="H10" s="82"/>
      <c r="I10" s="32">
        <f>SUM(I8:I9)</f>
        <v>33000</v>
      </c>
      <c r="J10" s="33"/>
    </row>
    <row r="11" spans="1:10" s="2" customFormat="1" ht="20" customHeight="1" x14ac:dyDescent="0.2">
      <c r="A11" s="72" t="s">
        <v>61</v>
      </c>
      <c r="B11" s="44" t="s">
        <v>62</v>
      </c>
      <c r="C11" s="21" t="s">
        <v>138</v>
      </c>
      <c r="D11" s="17">
        <v>12</v>
      </c>
      <c r="E11" s="17" t="s">
        <v>47</v>
      </c>
      <c r="F11" s="17">
        <v>1</v>
      </c>
      <c r="G11" s="17" t="s">
        <v>64</v>
      </c>
      <c r="H11" s="22">
        <v>300</v>
      </c>
      <c r="I11" s="22">
        <f t="shared" ref="I11:I16" si="1">D11*F11*H11</f>
        <v>3600</v>
      </c>
      <c r="J11" s="34"/>
    </row>
    <row r="12" spans="1:10" s="1" customFormat="1" ht="20" customHeight="1" x14ac:dyDescent="0.2">
      <c r="A12" s="72"/>
      <c r="B12" s="77" t="s">
        <v>66</v>
      </c>
      <c r="C12" s="21" t="s">
        <v>63</v>
      </c>
      <c r="D12" s="17">
        <v>12</v>
      </c>
      <c r="E12" s="17" t="s">
        <v>47</v>
      </c>
      <c r="F12" s="17">
        <v>1</v>
      </c>
      <c r="G12" s="17" t="s">
        <v>64</v>
      </c>
      <c r="H12" s="22">
        <v>200</v>
      </c>
      <c r="I12" s="22">
        <f t="shared" si="1"/>
        <v>2400</v>
      </c>
      <c r="J12" s="22"/>
    </row>
    <row r="13" spans="1:10" s="1" customFormat="1" ht="20" customHeight="1" x14ac:dyDescent="0.2">
      <c r="A13" s="72"/>
      <c r="B13" s="77"/>
      <c r="C13" s="21" t="s">
        <v>138</v>
      </c>
      <c r="D13" s="17">
        <v>12</v>
      </c>
      <c r="E13" s="17" t="s">
        <v>47</v>
      </c>
      <c r="F13" s="17">
        <v>1</v>
      </c>
      <c r="G13" s="17" t="s">
        <v>64</v>
      </c>
      <c r="H13" s="22">
        <v>400</v>
      </c>
      <c r="I13" s="22">
        <f t="shared" si="1"/>
        <v>4800</v>
      </c>
      <c r="J13" s="22"/>
    </row>
    <row r="14" spans="1:10" s="1" customFormat="1" ht="20" customHeight="1" x14ac:dyDescent="0.2">
      <c r="A14" s="72"/>
      <c r="B14" s="92" t="s">
        <v>69</v>
      </c>
      <c r="C14" s="21" t="s">
        <v>63</v>
      </c>
      <c r="D14" s="17">
        <v>12</v>
      </c>
      <c r="E14" s="17" t="s">
        <v>47</v>
      </c>
      <c r="F14" s="17">
        <v>1</v>
      </c>
      <c r="G14" s="17" t="s">
        <v>64</v>
      </c>
      <c r="H14" s="22">
        <v>200</v>
      </c>
      <c r="I14" s="22">
        <f t="shared" si="1"/>
        <v>2400</v>
      </c>
      <c r="J14" s="22"/>
    </row>
    <row r="15" spans="1:10" s="1" customFormat="1" ht="20" customHeight="1" x14ac:dyDescent="0.2">
      <c r="A15" s="72"/>
      <c r="B15" s="93"/>
      <c r="C15" s="21" t="s">
        <v>138</v>
      </c>
      <c r="D15" s="17">
        <v>12</v>
      </c>
      <c r="E15" s="17" t="s">
        <v>47</v>
      </c>
      <c r="F15" s="17">
        <v>1</v>
      </c>
      <c r="G15" s="17" t="s">
        <v>64</v>
      </c>
      <c r="H15" s="22">
        <v>300</v>
      </c>
      <c r="I15" s="22">
        <f t="shared" si="1"/>
        <v>3600</v>
      </c>
      <c r="J15" s="22"/>
    </row>
    <row r="16" spans="1:10" s="1" customFormat="1" ht="20" customHeight="1" x14ac:dyDescent="0.2">
      <c r="A16" s="72"/>
      <c r="B16" s="20" t="s">
        <v>70</v>
      </c>
      <c r="C16" s="21" t="s">
        <v>71</v>
      </c>
      <c r="D16" s="17">
        <v>1</v>
      </c>
      <c r="E16" s="17"/>
      <c r="F16" s="17">
        <v>1</v>
      </c>
      <c r="G16" s="17"/>
      <c r="H16" s="22">
        <v>2000</v>
      </c>
      <c r="I16" s="22">
        <f t="shared" si="1"/>
        <v>2000</v>
      </c>
      <c r="J16" s="22"/>
    </row>
    <row r="17" spans="1:10" s="1" customFormat="1" ht="20" customHeight="1" x14ac:dyDescent="0.2">
      <c r="A17" s="82" t="s">
        <v>72</v>
      </c>
      <c r="B17" s="82"/>
      <c r="C17" s="82"/>
      <c r="D17" s="82"/>
      <c r="E17" s="82"/>
      <c r="F17" s="82"/>
      <c r="G17" s="82"/>
      <c r="H17" s="82"/>
      <c r="I17" s="32">
        <f>SUM(I11:I16)</f>
        <v>18800</v>
      </c>
      <c r="J17" s="33"/>
    </row>
    <row r="18" spans="1:10" s="1" customFormat="1" ht="20" customHeight="1" x14ac:dyDescent="0.2">
      <c r="A18" s="86" t="s">
        <v>73</v>
      </c>
      <c r="B18" s="24" t="s">
        <v>62</v>
      </c>
      <c r="C18" s="14" t="s">
        <v>146</v>
      </c>
      <c r="D18" s="13">
        <v>1</v>
      </c>
      <c r="E18" s="13" t="s">
        <v>58</v>
      </c>
      <c r="F18" s="13">
        <v>1</v>
      </c>
      <c r="G18" s="13" t="s">
        <v>48</v>
      </c>
      <c r="H18" s="22">
        <v>2000</v>
      </c>
      <c r="I18" s="37">
        <f>D18*F18*H18</f>
        <v>2000</v>
      </c>
      <c r="J18" s="37"/>
    </row>
    <row r="19" spans="1:10" s="1" customFormat="1" ht="20" customHeight="1" x14ac:dyDescent="0.2">
      <c r="A19" s="87"/>
      <c r="B19" s="25" t="s">
        <v>66</v>
      </c>
      <c r="C19" s="14" t="s">
        <v>146</v>
      </c>
      <c r="D19" s="13">
        <v>1</v>
      </c>
      <c r="E19" s="13" t="s">
        <v>58</v>
      </c>
      <c r="F19" s="13">
        <v>1</v>
      </c>
      <c r="G19" s="13" t="s">
        <v>48</v>
      </c>
      <c r="H19" s="22">
        <v>3000</v>
      </c>
      <c r="I19" s="37">
        <f t="shared" ref="I19:I23" si="2">D19*F19*H19</f>
        <v>3000</v>
      </c>
      <c r="J19" s="37"/>
    </row>
    <row r="20" spans="1:10" s="1" customFormat="1" ht="20" customHeight="1" x14ac:dyDescent="0.2">
      <c r="A20" s="87"/>
      <c r="B20" s="46" t="s">
        <v>69</v>
      </c>
      <c r="C20" s="14" t="s">
        <v>146</v>
      </c>
      <c r="D20" s="13">
        <v>1</v>
      </c>
      <c r="E20" s="13" t="s">
        <v>58</v>
      </c>
      <c r="F20" s="13">
        <v>1</v>
      </c>
      <c r="G20" s="13" t="s">
        <v>48</v>
      </c>
      <c r="H20" s="22">
        <v>3000</v>
      </c>
      <c r="I20" s="37">
        <f t="shared" si="2"/>
        <v>3000</v>
      </c>
      <c r="J20" s="37"/>
    </row>
    <row r="21" spans="1:10" s="1" customFormat="1" ht="20" customHeight="1" x14ac:dyDescent="0.2">
      <c r="A21" s="87"/>
      <c r="B21" s="26" t="s">
        <v>150</v>
      </c>
      <c r="C21" s="14" t="s">
        <v>146</v>
      </c>
      <c r="D21" s="13">
        <v>1</v>
      </c>
      <c r="E21" s="13" t="s">
        <v>58</v>
      </c>
      <c r="F21" s="13">
        <v>1</v>
      </c>
      <c r="G21" s="13" t="s">
        <v>48</v>
      </c>
      <c r="H21" s="22">
        <v>2000</v>
      </c>
      <c r="I21" s="37">
        <f t="shared" si="2"/>
        <v>2000</v>
      </c>
      <c r="J21" s="37"/>
    </row>
    <row r="22" spans="1:10" s="1" customFormat="1" ht="20" customHeight="1" x14ac:dyDescent="0.2">
      <c r="A22" s="87"/>
      <c r="B22" s="26" t="s">
        <v>224</v>
      </c>
      <c r="C22" s="14"/>
      <c r="D22" s="13">
        <v>4</v>
      </c>
      <c r="E22" s="13" t="s">
        <v>58</v>
      </c>
      <c r="F22" s="13">
        <v>1</v>
      </c>
      <c r="G22" s="13" t="s">
        <v>48</v>
      </c>
      <c r="H22" s="22">
        <v>1000</v>
      </c>
      <c r="I22" s="37">
        <f t="shared" si="2"/>
        <v>4000</v>
      </c>
      <c r="J22" s="37"/>
    </row>
    <row r="23" spans="1:10" s="1" customFormat="1" ht="20" customHeight="1" x14ac:dyDescent="0.2">
      <c r="A23" s="88"/>
      <c r="B23" s="26" t="s">
        <v>225</v>
      </c>
      <c r="C23" s="14"/>
      <c r="D23" s="13">
        <v>12</v>
      </c>
      <c r="E23" s="13" t="s">
        <v>47</v>
      </c>
      <c r="F23" s="13">
        <v>4</v>
      </c>
      <c r="G23" s="13" t="s">
        <v>58</v>
      </c>
      <c r="H23" s="22">
        <v>25</v>
      </c>
      <c r="I23" s="37">
        <f t="shared" si="2"/>
        <v>1200</v>
      </c>
      <c r="J23" s="37"/>
    </row>
    <row r="24" spans="1:10" s="1" customFormat="1" ht="20" customHeight="1" x14ac:dyDescent="0.2">
      <c r="A24" s="83" t="s">
        <v>81</v>
      </c>
      <c r="B24" s="83"/>
      <c r="C24" s="83"/>
      <c r="D24" s="83"/>
      <c r="E24" s="83"/>
      <c r="F24" s="83"/>
      <c r="G24" s="83"/>
      <c r="H24" s="83"/>
      <c r="I24" s="32">
        <f>SUM(I18:I23)</f>
        <v>15200</v>
      </c>
      <c r="J24" s="33"/>
    </row>
    <row r="25" spans="1:10" s="1" customFormat="1" ht="20" customHeight="1" x14ac:dyDescent="0.2">
      <c r="A25" s="86" t="s">
        <v>82</v>
      </c>
      <c r="B25" s="14" t="s">
        <v>226</v>
      </c>
      <c r="C25" s="23" t="s">
        <v>227</v>
      </c>
      <c r="D25" s="13">
        <v>12</v>
      </c>
      <c r="E25" s="13" t="s">
        <v>47</v>
      </c>
      <c r="F25" s="13">
        <v>1</v>
      </c>
      <c r="G25" s="13" t="s">
        <v>48</v>
      </c>
      <c r="H25" s="19">
        <v>500</v>
      </c>
      <c r="I25" s="37">
        <f>D25*F25*H25</f>
        <v>6000</v>
      </c>
      <c r="J25" s="37"/>
    </row>
    <row r="26" spans="1:10" s="1" customFormat="1" ht="20" customHeight="1" x14ac:dyDescent="0.2">
      <c r="A26" s="87"/>
      <c r="B26" s="14" t="s">
        <v>228</v>
      </c>
      <c r="C26" s="23"/>
      <c r="D26" s="13">
        <v>1</v>
      </c>
      <c r="E26" s="13" t="s">
        <v>229</v>
      </c>
      <c r="F26" s="13">
        <v>1</v>
      </c>
      <c r="G26" s="13" t="s">
        <v>48</v>
      </c>
      <c r="H26" s="22">
        <v>6000</v>
      </c>
      <c r="I26" s="37">
        <f t="shared" ref="I26:I30" si="3">D26*F26*H26</f>
        <v>6000</v>
      </c>
      <c r="J26" s="37"/>
    </row>
    <row r="27" spans="1:10" s="1" customFormat="1" ht="20" customHeight="1" x14ac:dyDescent="0.2">
      <c r="A27" s="87"/>
      <c r="B27" s="14" t="s">
        <v>230</v>
      </c>
      <c r="C27" s="23"/>
      <c r="D27" s="13">
        <v>12</v>
      </c>
      <c r="E27" s="13" t="s">
        <v>47</v>
      </c>
      <c r="F27" s="13">
        <v>1</v>
      </c>
      <c r="G27" s="13" t="s">
        <v>48</v>
      </c>
      <c r="H27" s="22">
        <v>40</v>
      </c>
      <c r="I27" s="37">
        <f t="shared" si="3"/>
        <v>480</v>
      </c>
      <c r="J27" s="37"/>
    </row>
    <row r="28" spans="1:10" s="1" customFormat="1" ht="20" customHeight="1" x14ac:dyDescent="0.2">
      <c r="A28" s="87"/>
      <c r="B28" s="14" t="s">
        <v>231</v>
      </c>
      <c r="C28" s="23"/>
      <c r="D28" s="13">
        <v>12</v>
      </c>
      <c r="E28" s="13" t="s">
        <v>47</v>
      </c>
      <c r="F28" s="13">
        <v>1</v>
      </c>
      <c r="G28" s="13" t="s">
        <v>48</v>
      </c>
      <c r="H28" s="22">
        <v>40</v>
      </c>
      <c r="I28" s="37">
        <f t="shared" si="3"/>
        <v>480</v>
      </c>
      <c r="J28" s="37"/>
    </row>
    <row r="29" spans="1:10" s="1" customFormat="1" ht="20" customHeight="1" x14ac:dyDescent="0.2">
      <c r="A29" s="87"/>
      <c r="B29" s="14" t="s">
        <v>232</v>
      </c>
      <c r="C29" s="14"/>
      <c r="D29" s="13">
        <v>12</v>
      </c>
      <c r="E29" s="13" t="s">
        <v>47</v>
      </c>
      <c r="F29" s="13">
        <v>1</v>
      </c>
      <c r="G29" s="13" t="s">
        <v>48</v>
      </c>
      <c r="H29" s="22">
        <v>0</v>
      </c>
      <c r="I29" s="37">
        <f t="shared" si="3"/>
        <v>0</v>
      </c>
      <c r="J29" s="38"/>
    </row>
    <row r="30" spans="1:10" s="1" customFormat="1" ht="20" customHeight="1" x14ac:dyDescent="0.2">
      <c r="A30" s="88"/>
      <c r="B30" s="14" t="s">
        <v>233</v>
      </c>
      <c r="C30" s="14"/>
      <c r="D30" s="13">
        <v>12</v>
      </c>
      <c r="E30" s="13" t="s">
        <v>47</v>
      </c>
      <c r="F30" s="13">
        <v>1</v>
      </c>
      <c r="G30" s="13" t="s">
        <v>48</v>
      </c>
      <c r="H30" s="22">
        <v>250</v>
      </c>
      <c r="I30" s="37">
        <f t="shared" si="3"/>
        <v>3000</v>
      </c>
      <c r="J30" s="38"/>
    </row>
    <row r="31" spans="1:10" s="3" customFormat="1" ht="20" customHeight="1" x14ac:dyDescent="0.2">
      <c r="A31" s="83" t="s">
        <v>89</v>
      </c>
      <c r="B31" s="83"/>
      <c r="C31" s="83"/>
      <c r="D31" s="83"/>
      <c r="E31" s="83"/>
      <c r="F31" s="83"/>
      <c r="G31" s="83"/>
      <c r="H31" s="83"/>
      <c r="I31" s="32">
        <f>SUM(I25:I30)</f>
        <v>15960</v>
      </c>
      <c r="J31" s="33"/>
    </row>
    <row r="32" spans="1:10" s="3" customFormat="1" ht="20" customHeight="1" x14ac:dyDescent="0.2">
      <c r="A32" s="68" t="s">
        <v>90</v>
      </c>
      <c r="B32" s="68" t="s">
        <v>91</v>
      </c>
      <c r="C32" s="24" t="s">
        <v>92</v>
      </c>
      <c r="D32" s="13">
        <v>100</v>
      </c>
      <c r="E32" s="13" t="s">
        <v>93</v>
      </c>
      <c r="F32" s="13">
        <v>1</v>
      </c>
      <c r="G32" s="13" t="s">
        <v>48</v>
      </c>
      <c r="H32" s="22">
        <v>10</v>
      </c>
      <c r="I32" s="37">
        <f>D32*F32*H32</f>
        <v>1000</v>
      </c>
      <c r="J32" s="37" t="s">
        <v>94</v>
      </c>
    </row>
    <row r="33" spans="1:10" s="3" customFormat="1" ht="20" customHeight="1" x14ac:dyDescent="0.2">
      <c r="A33" s="69"/>
      <c r="B33" s="69"/>
      <c r="C33" s="14" t="s">
        <v>98</v>
      </c>
      <c r="D33" s="17">
        <v>12</v>
      </c>
      <c r="E33" s="13" t="s">
        <v>96</v>
      </c>
      <c r="F33" s="13">
        <v>1</v>
      </c>
      <c r="G33" s="13" t="s">
        <v>48</v>
      </c>
      <c r="H33" s="28">
        <v>100</v>
      </c>
      <c r="I33" s="37">
        <f t="shared" ref="I33:I43" si="4">D33*F33*H33</f>
        <v>1200</v>
      </c>
      <c r="J33" s="37"/>
    </row>
    <row r="34" spans="1:10" s="3" customFormat="1" ht="20" customHeight="1" x14ac:dyDescent="0.2">
      <c r="A34" s="69"/>
      <c r="B34" s="69"/>
      <c r="C34" s="14" t="s">
        <v>99</v>
      </c>
      <c r="D34" s="17">
        <v>15</v>
      </c>
      <c r="E34" s="13" t="s">
        <v>96</v>
      </c>
      <c r="F34" s="13">
        <v>1</v>
      </c>
      <c r="G34" s="13" t="s">
        <v>48</v>
      </c>
      <c r="H34" s="28">
        <v>6</v>
      </c>
      <c r="I34" s="37">
        <f t="shared" si="4"/>
        <v>90</v>
      </c>
      <c r="J34" s="37"/>
    </row>
    <row r="35" spans="1:10" s="3" customFormat="1" ht="20" customHeight="1" x14ac:dyDescent="0.2">
      <c r="A35" s="69"/>
      <c r="B35" s="69"/>
      <c r="C35" s="14" t="s">
        <v>153</v>
      </c>
      <c r="D35" s="17">
        <v>12</v>
      </c>
      <c r="E35" s="13" t="s">
        <v>96</v>
      </c>
      <c r="F35" s="13">
        <v>1</v>
      </c>
      <c r="G35" s="13" t="s">
        <v>48</v>
      </c>
      <c r="H35" s="28">
        <v>100</v>
      </c>
      <c r="I35" s="37">
        <f t="shared" si="4"/>
        <v>1200</v>
      </c>
      <c r="J35" s="37"/>
    </row>
    <row r="36" spans="1:10" s="3" customFormat="1" ht="20" customHeight="1" x14ac:dyDescent="0.2">
      <c r="A36" s="69"/>
      <c r="B36" s="69"/>
      <c r="C36" s="14" t="s">
        <v>102</v>
      </c>
      <c r="D36" s="17">
        <v>2</v>
      </c>
      <c r="E36" s="13" t="s">
        <v>96</v>
      </c>
      <c r="F36" s="13">
        <v>1</v>
      </c>
      <c r="G36" s="13" t="s">
        <v>48</v>
      </c>
      <c r="H36" s="28">
        <v>400</v>
      </c>
      <c r="I36" s="37">
        <f t="shared" si="4"/>
        <v>800</v>
      </c>
      <c r="J36" s="37"/>
    </row>
    <row r="37" spans="1:10" s="3" customFormat="1" ht="20" customHeight="1" x14ac:dyDescent="0.2">
      <c r="A37" s="69"/>
      <c r="B37" s="69"/>
      <c r="C37" s="14" t="s">
        <v>103</v>
      </c>
      <c r="D37" s="17">
        <v>6</v>
      </c>
      <c r="E37" s="13" t="s">
        <v>96</v>
      </c>
      <c r="F37" s="13">
        <v>1</v>
      </c>
      <c r="G37" s="13" t="s">
        <v>48</v>
      </c>
      <c r="H37" s="28">
        <v>50</v>
      </c>
      <c r="I37" s="37">
        <f t="shared" si="4"/>
        <v>300</v>
      </c>
      <c r="J37" s="37"/>
    </row>
    <row r="38" spans="1:10" s="3" customFormat="1" ht="20" customHeight="1" x14ac:dyDescent="0.2">
      <c r="A38" s="69"/>
      <c r="B38" s="69"/>
      <c r="C38" s="14" t="s">
        <v>105</v>
      </c>
      <c r="D38" s="17">
        <v>15</v>
      </c>
      <c r="E38" s="13" t="s">
        <v>96</v>
      </c>
      <c r="F38" s="13">
        <v>1</v>
      </c>
      <c r="G38" s="13" t="s">
        <v>48</v>
      </c>
      <c r="H38" s="28">
        <v>5</v>
      </c>
      <c r="I38" s="37">
        <f t="shared" si="4"/>
        <v>75</v>
      </c>
      <c r="J38" s="37"/>
    </row>
    <row r="39" spans="1:10" s="3" customFormat="1" ht="20" customHeight="1" x14ac:dyDescent="0.2">
      <c r="A39" s="69"/>
      <c r="B39" s="69"/>
      <c r="C39" s="14" t="s">
        <v>106</v>
      </c>
      <c r="D39" s="17">
        <v>1</v>
      </c>
      <c r="E39" s="13" t="s">
        <v>96</v>
      </c>
      <c r="F39" s="13">
        <v>1</v>
      </c>
      <c r="G39" s="13" t="s">
        <v>48</v>
      </c>
      <c r="H39" s="28">
        <v>80</v>
      </c>
      <c r="I39" s="37">
        <f t="shared" si="4"/>
        <v>80</v>
      </c>
      <c r="J39" s="37"/>
    </row>
    <row r="40" spans="1:10" s="3" customFormat="1" ht="20" customHeight="1" x14ac:dyDescent="0.2">
      <c r="A40" s="69"/>
      <c r="B40" s="69"/>
      <c r="C40" s="14" t="s">
        <v>107</v>
      </c>
      <c r="D40" s="17">
        <v>15</v>
      </c>
      <c r="E40" s="13" t="s">
        <v>96</v>
      </c>
      <c r="F40" s="13">
        <v>1</v>
      </c>
      <c r="G40" s="13" t="s">
        <v>48</v>
      </c>
      <c r="H40" s="28">
        <v>20</v>
      </c>
      <c r="I40" s="37">
        <f t="shared" si="4"/>
        <v>300</v>
      </c>
      <c r="J40" s="37"/>
    </row>
    <row r="41" spans="1:10" s="3" customFormat="1" ht="20" customHeight="1" x14ac:dyDescent="0.2">
      <c r="A41" s="69"/>
      <c r="B41" s="69"/>
      <c r="C41" s="14" t="s">
        <v>108</v>
      </c>
      <c r="D41" s="17">
        <v>1</v>
      </c>
      <c r="E41" s="13" t="s">
        <v>96</v>
      </c>
      <c r="F41" s="13">
        <v>1</v>
      </c>
      <c r="G41" s="13" t="s">
        <v>48</v>
      </c>
      <c r="H41" s="28">
        <v>30</v>
      </c>
      <c r="I41" s="37">
        <f t="shared" si="4"/>
        <v>30</v>
      </c>
      <c r="J41" s="37"/>
    </row>
    <row r="42" spans="1:10" s="3" customFormat="1" ht="20" customHeight="1" x14ac:dyDescent="0.2">
      <c r="A42" s="69"/>
      <c r="B42" s="69"/>
      <c r="C42" s="14" t="s">
        <v>109</v>
      </c>
      <c r="D42" s="17">
        <v>45</v>
      </c>
      <c r="E42" s="13" t="s">
        <v>96</v>
      </c>
      <c r="F42" s="13">
        <v>1</v>
      </c>
      <c r="G42" s="13" t="s">
        <v>48</v>
      </c>
      <c r="H42" s="28">
        <v>15</v>
      </c>
      <c r="I42" s="37">
        <f t="shared" si="4"/>
        <v>675</v>
      </c>
      <c r="J42" s="37"/>
    </row>
    <row r="43" spans="1:10" s="3" customFormat="1" ht="20" customHeight="1" x14ac:dyDescent="0.2">
      <c r="A43" s="70"/>
      <c r="B43" s="29"/>
      <c r="C43" s="30" t="s">
        <v>113</v>
      </c>
      <c r="D43" s="17">
        <v>1</v>
      </c>
      <c r="E43" s="17" t="s">
        <v>47</v>
      </c>
      <c r="F43" s="17">
        <v>1</v>
      </c>
      <c r="G43" s="17" t="s">
        <v>111</v>
      </c>
      <c r="H43" s="19">
        <v>70000</v>
      </c>
      <c r="I43" s="37">
        <f t="shared" si="4"/>
        <v>70000</v>
      </c>
      <c r="J43" s="39"/>
    </row>
    <row r="44" spans="1:10" s="3" customFormat="1" ht="20" customHeight="1" x14ac:dyDescent="0.2">
      <c r="A44" s="83" t="s">
        <v>114</v>
      </c>
      <c r="B44" s="83"/>
      <c r="C44" s="83"/>
      <c r="D44" s="83"/>
      <c r="E44" s="83"/>
      <c r="F44" s="83"/>
      <c r="G44" s="83"/>
      <c r="H44" s="83"/>
      <c r="I44" s="32">
        <f>SUM(I32:I43)</f>
        <v>75750</v>
      </c>
      <c r="J44" s="33"/>
    </row>
    <row r="45" spans="1:10" s="3" customFormat="1" ht="20" customHeight="1" x14ac:dyDescent="0.2">
      <c r="A45" s="74" t="s">
        <v>115</v>
      </c>
      <c r="B45" s="24" t="s">
        <v>116</v>
      </c>
      <c r="C45" s="14"/>
      <c r="D45" s="13">
        <v>1</v>
      </c>
      <c r="E45" s="13" t="s">
        <v>47</v>
      </c>
      <c r="F45" s="17">
        <v>1</v>
      </c>
      <c r="G45" s="13" t="s">
        <v>48</v>
      </c>
      <c r="H45" s="19">
        <v>4000</v>
      </c>
      <c r="I45" s="37">
        <f>D45*F45*H45</f>
        <v>4000</v>
      </c>
      <c r="J45" s="37"/>
    </row>
    <row r="46" spans="1:10" s="3" customFormat="1" ht="20" customHeight="1" x14ac:dyDescent="0.2">
      <c r="A46" s="74"/>
      <c r="B46" s="24" t="s">
        <v>117</v>
      </c>
      <c r="C46" s="14"/>
      <c r="D46" s="13">
        <v>1</v>
      </c>
      <c r="E46" s="13" t="s">
        <v>47</v>
      </c>
      <c r="F46" s="17">
        <v>3</v>
      </c>
      <c r="G46" s="13" t="s">
        <v>58</v>
      </c>
      <c r="H46" s="19">
        <v>1000</v>
      </c>
      <c r="I46" s="37">
        <f t="shared" ref="I46:I50" si="5">D46*F46*H46</f>
        <v>3000</v>
      </c>
      <c r="J46" s="37"/>
    </row>
    <row r="47" spans="1:10" s="3" customFormat="1" ht="20" customHeight="1" x14ac:dyDescent="0.2">
      <c r="A47" s="74"/>
      <c r="B47" s="24" t="s">
        <v>118</v>
      </c>
      <c r="C47" s="14"/>
      <c r="D47" s="13">
        <v>1</v>
      </c>
      <c r="E47" s="13" t="s">
        <v>47</v>
      </c>
      <c r="F47" s="13">
        <v>6</v>
      </c>
      <c r="G47" s="13" t="s">
        <v>61</v>
      </c>
      <c r="H47" s="19">
        <v>100</v>
      </c>
      <c r="I47" s="37">
        <f t="shared" si="5"/>
        <v>600</v>
      </c>
      <c r="J47" s="37"/>
    </row>
    <row r="48" spans="1:10" s="3" customFormat="1" ht="20" customHeight="1" x14ac:dyDescent="0.2">
      <c r="A48" s="74"/>
      <c r="B48" s="24" t="s">
        <v>234</v>
      </c>
      <c r="C48" s="14"/>
      <c r="D48" s="13">
        <v>12</v>
      </c>
      <c r="E48" s="13" t="s">
        <v>47</v>
      </c>
      <c r="F48" s="13">
        <v>1</v>
      </c>
      <c r="G48" s="13" t="s">
        <v>48</v>
      </c>
      <c r="H48" s="19">
        <v>300</v>
      </c>
      <c r="I48" s="37">
        <f t="shared" si="5"/>
        <v>3600</v>
      </c>
      <c r="J48" s="37"/>
    </row>
    <row r="49" spans="1:247" s="3" customFormat="1" ht="20" customHeight="1" x14ac:dyDescent="0.2">
      <c r="A49" s="74"/>
      <c r="B49" s="24" t="s">
        <v>120</v>
      </c>
      <c r="C49" s="14"/>
      <c r="D49" s="13">
        <v>1</v>
      </c>
      <c r="E49" s="13" t="s">
        <v>121</v>
      </c>
      <c r="F49" s="13">
        <v>1</v>
      </c>
      <c r="G49" s="13" t="s">
        <v>48</v>
      </c>
      <c r="H49" s="22">
        <v>3000</v>
      </c>
      <c r="I49" s="37">
        <f t="shared" si="5"/>
        <v>3000</v>
      </c>
      <c r="J49" s="37"/>
    </row>
    <row r="50" spans="1:247" s="3" customFormat="1" ht="20" customHeight="1" x14ac:dyDescent="0.2">
      <c r="A50" s="74"/>
      <c r="B50" s="30" t="s">
        <v>122</v>
      </c>
      <c r="C50" s="14"/>
      <c r="D50" s="17">
        <v>12</v>
      </c>
      <c r="E50" s="13" t="s">
        <v>47</v>
      </c>
      <c r="F50" s="13">
        <v>1</v>
      </c>
      <c r="G50" s="13" t="s">
        <v>48</v>
      </c>
      <c r="H50" s="22">
        <v>35</v>
      </c>
      <c r="I50" s="37">
        <f t="shared" si="5"/>
        <v>420</v>
      </c>
      <c r="J50" s="39"/>
    </row>
    <row r="51" spans="1:247" s="3" customFormat="1" ht="20" customHeight="1" x14ac:dyDescent="0.2">
      <c r="A51" s="83" t="s">
        <v>123</v>
      </c>
      <c r="B51" s="83"/>
      <c r="C51" s="83"/>
      <c r="D51" s="83"/>
      <c r="E51" s="83"/>
      <c r="F51" s="83"/>
      <c r="G51" s="83"/>
      <c r="H51" s="83"/>
      <c r="I51" s="32">
        <f>SUM(I45:I50)</f>
        <v>14620</v>
      </c>
      <c r="J51" s="33"/>
    </row>
    <row r="52" spans="1:247" s="3" customFormat="1" ht="20" customHeight="1" x14ac:dyDescent="0.2">
      <c r="A52" s="71" t="s">
        <v>124</v>
      </c>
      <c r="B52" s="71"/>
      <c r="C52" s="71"/>
      <c r="D52" s="71"/>
      <c r="E52" s="71"/>
      <c r="F52" s="71"/>
      <c r="G52" s="71"/>
      <c r="H52" s="71"/>
      <c r="I52" s="40">
        <f>I51+I44+I31+I24+I17+I10+I7</f>
        <v>198530</v>
      </c>
      <c r="J52" s="40"/>
    </row>
    <row r="53" spans="1:247" s="3" customFormat="1" ht="20" customHeight="1" x14ac:dyDescent="0.2">
      <c r="A53" s="71" t="s">
        <v>125</v>
      </c>
      <c r="B53" s="71"/>
      <c r="C53" s="71"/>
      <c r="D53" s="71"/>
      <c r="E53" s="71"/>
      <c r="F53" s="71"/>
      <c r="G53" s="71"/>
      <c r="H53" s="71"/>
      <c r="I53" s="40">
        <f>I52*0.1</f>
        <v>19853</v>
      </c>
      <c r="J53" s="40"/>
    </row>
    <row r="54" spans="1:247" s="4" customFormat="1" ht="20" customHeight="1" x14ac:dyDescent="0.2">
      <c r="A54" s="71" t="s">
        <v>126</v>
      </c>
      <c r="B54" s="71"/>
      <c r="C54" s="71"/>
      <c r="D54" s="71"/>
      <c r="E54" s="71"/>
      <c r="F54" s="71"/>
      <c r="G54" s="71"/>
      <c r="H54" s="71"/>
      <c r="I54" s="40">
        <f>(I52+I53)*0.06</f>
        <v>13102.98</v>
      </c>
      <c r="J54" s="40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  <c r="HG54" s="41"/>
      <c r="HH54" s="41"/>
      <c r="HI54" s="41"/>
      <c r="HJ54" s="41"/>
      <c r="HK54" s="41"/>
      <c r="HL54" s="42"/>
      <c r="HM54" s="43"/>
      <c r="HN54" s="43"/>
      <c r="HO54" s="43"/>
      <c r="HP54" s="43"/>
      <c r="HQ54" s="43"/>
      <c r="HR54" s="43"/>
      <c r="HS54" s="43"/>
      <c r="HT54" s="43"/>
      <c r="HU54" s="43"/>
      <c r="HV54" s="43"/>
      <c r="HW54" s="43"/>
      <c r="HX54" s="43"/>
      <c r="HY54" s="43"/>
      <c r="HZ54" s="43"/>
      <c r="IA54" s="43"/>
      <c r="IB54" s="43"/>
      <c r="IC54" s="43"/>
      <c r="ID54" s="43"/>
      <c r="IE54" s="43"/>
      <c r="IF54" s="43"/>
      <c r="IG54" s="43"/>
      <c r="IH54" s="43"/>
      <c r="II54" s="43"/>
      <c r="IJ54" s="43"/>
      <c r="IK54" s="43"/>
      <c r="IL54" s="43"/>
      <c r="IM54" s="43"/>
    </row>
    <row r="55" spans="1:247" s="4" customFormat="1" ht="20" customHeight="1" x14ac:dyDescent="0.2">
      <c r="A55" s="71" t="s">
        <v>127</v>
      </c>
      <c r="B55" s="71"/>
      <c r="C55" s="71"/>
      <c r="D55" s="71"/>
      <c r="E55" s="71"/>
      <c r="F55" s="71"/>
      <c r="G55" s="71"/>
      <c r="H55" s="71"/>
      <c r="I55" s="40">
        <f>I54+I53+I52</f>
        <v>231485.97999999998</v>
      </c>
      <c r="J55" s="40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1"/>
      <c r="EY55" s="41"/>
      <c r="EZ55" s="41"/>
      <c r="FA55" s="41"/>
      <c r="FB55" s="41"/>
      <c r="FC55" s="41"/>
      <c r="FD55" s="41"/>
      <c r="FE55" s="41"/>
      <c r="FF55" s="41"/>
      <c r="FG55" s="41"/>
      <c r="FH55" s="41"/>
      <c r="FI55" s="41"/>
      <c r="FJ55" s="41"/>
      <c r="FK55" s="41"/>
      <c r="FL55" s="41"/>
      <c r="FM55" s="41"/>
      <c r="FN55" s="41"/>
      <c r="FO55" s="41"/>
      <c r="FP55" s="41"/>
      <c r="FQ55" s="41"/>
      <c r="FR55" s="41"/>
      <c r="FS55" s="41"/>
      <c r="FT55" s="41"/>
      <c r="FU55" s="41"/>
      <c r="FV55" s="41"/>
      <c r="FW55" s="41"/>
      <c r="FX55" s="41"/>
      <c r="FY55" s="41"/>
      <c r="FZ55" s="41"/>
      <c r="GA55" s="41"/>
      <c r="GB55" s="41"/>
      <c r="GC55" s="41"/>
      <c r="GD55" s="41"/>
      <c r="GE55" s="41"/>
      <c r="GF55" s="41"/>
      <c r="GG55" s="41"/>
      <c r="GH55" s="41"/>
      <c r="GI55" s="41"/>
      <c r="GJ55" s="41"/>
      <c r="GK55" s="41"/>
      <c r="GL55" s="41"/>
      <c r="GM55" s="41"/>
      <c r="GN55" s="41"/>
      <c r="GO55" s="41"/>
      <c r="GP55" s="41"/>
      <c r="GQ55" s="41"/>
      <c r="GR55" s="41"/>
      <c r="GS55" s="41"/>
      <c r="GT55" s="41"/>
      <c r="GU55" s="41"/>
      <c r="GV55" s="41"/>
      <c r="GW55" s="41"/>
      <c r="GX55" s="41"/>
      <c r="GY55" s="41"/>
      <c r="GZ55" s="41"/>
      <c r="HA55" s="41"/>
      <c r="HB55" s="41"/>
      <c r="HC55" s="41"/>
      <c r="HD55" s="41"/>
      <c r="HE55" s="41"/>
      <c r="HF55" s="41"/>
      <c r="HG55" s="41"/>
      <c r="HH55" s="41"/>
      <c r="HI55" s="41"/>
      <c r="HJ55" s="41"/>
      <c r="HK55" s="41"/>
      <c r="HL55" s="42"/>
      <c r="HM55" s="43"/>
      <c r="HN55" s="43"/>
      <c r="HO55" s="43"/>
      <c r="HP55" s="43"/>
      <c r="HQ55" s="43"/>
      <c r="HR55" s="43"/>
      <c r="HS55" s="43"/>
      <c r="HT55" s="43"/>
      <c r="HU55" s="43"/>
      <c r="HV55" s="43"/>
      <c r="HW55" s="43"/>
      <c r="HX55" s="43"/>
      <c r="HY55" s="43"/>
      <c r="HZ55" s="43"/>
      <c r="IA55" s="43"/>
      <c r="IB55" s="43"/>
      <c r="IC55" s="43"/>
      <c r="ID55" s="43"/>
      <c r="IE55" s="43"/>
      <c r="IF55" s="43"/>
      <c r="IG55" s="43"/>
      <c r="IH55" s="43"/>
      <c r="II55" s="43"/>
      <c r="IJ55" s="43"/>
      <c r="IK55" s="43"/>
      <c r="IL55" s="43"/>
      <c r="IM55" s="43"/>
    </row>
  </sheetData>
  <mergeCells count="26">
    <mergeCell ref="B3:C3"/>
    <mergeCell ref="D4:G4"/>
    <mergeCell ref="H4:I4"/>
    <mergeCell ref="A7:H7"/>
    <mergeCell ref="A10:H10"/>
    <mergeCell ref="C4:C5"/>
    <mergeCell ref="A55:H55"/>
    <mergeCell ref="A8:A9"/>
    <mergeCell ref="A11:A16"/>
    <mergeCell ref="A18:A23"/>
    <mergeCell ref="A25:A30"/>
    <mergeCell ref="A32:A43"/>
    <mergeCell ref="A45:A50"/>
    <mergeCell ref="B12:B13"/>
    <mergeCell ref="B14:B15"/>
    <mergeCell ref="B32:B42"/>
    <mergeCell ref="A17:H17"/>
    <mergeCell ref="A24:H24"/>
    <mergeCell ref="A31:H31"/>
    <mergeCell ref="A44:H44"/>
    <mergeCell ref="A51:H51"/>
    <mergeCell ref="J4:J5"/>
    <mergeCell ref="A4:B5"/>
    <mergeCell ref="A52:H52"/>
    <mergeCell ref="A53:H53"/>
    <mergeCell ref="A54:H54"/>
  </mergeCells>
  <phoneticPr fontId="10" type="noConversion"/>
  <pageMargins left="0.70763888888888904" right="0.70763888888888904" top="0.74791666666666701" bottom="0.74791666666666701" header="0.31388888888888899" footer="0.31388888888888899"/>
  <pageSetup paperSize="9" scale="96" orientation="landscape"/>
  <rowBreaks count="1" manualBreakCount="1">
    <brk id="17" max="2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汇总</vt:lpstr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用户</cp:lastModifiedBy>
  <dcterms:created xsi:type="dcterms:W3CDTF">2006-09-16T00:00:00Z</dcterms:created>
  <dcterms:modified xsi:type="dcterms:W3CDTF">2018-08-03T03:19:52Z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