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60" windowHeight="13660"/>
  </bookViews>
  <sheets>
    <sheet name="报价单拟制" sheetId="1" r:id="rId1"/>
    <sheet name="备注信息" sheetId="2" r:id="rId2"/>
  </sheets>
  <calcPr calcId="144525"/>
</workbook>
</file>

<file path=xl/sharedStrings.xml><?xml version="1.0" encoding="utf-8"?>
<sst xmlns="http://schemas.openxmlformats.org/spreadsheetml/2006/main" count="209" uniqueCount="138">
  <si>
    <t>【叶酸降血同与慢病防治科学大会暨叶酸防治慢病科普指南研拟启动会】结算单</t>
  </si>
  <si>
    <t>客户名称</t>
  </si>
  <si>
    <t>知乎</t>
  </si>
  <si>
    <t>业务联系人</t>
  </si>
  <si>
    <t>刁刁</t>
  </si>
  <si>
    <t>联系方式</t>
  </si>
  <si>
    <t>项目名称</t>
  </si>
  <si>
    <t>叶酸降血同与慢病防治科学大会暨叶酸防治慢病科普指南研拟启动会</t>
  </si>
  <si>
    <t>采购联系人</t>
  </si>
  <si>
    <t>李新凯</t>
  </si>
  <si>
    <t>项目日期</t>
  </si>
  <si>
    <t>接待人数</t>
  </si>
  <si>
    <t>目的地</t>
  </si>
  <si>
    <t>北京</t>
  </si>
  <si>
    <t>结算时间</t>
  </si>
  <si>
    <t>项目经理</t>
  </si>
  <si>
    <t>高郅</t>
  </si>
  <si>
    <t>邮箱地址</t>
  </si>
  <si>
    <t>gaozhi@cct.cn</t>
  </si>
  <si>
    <t>项目</t>
  </si>
  <si>
    <t>需求类型</t>
  </si>
  <si>
    <t>数量</t>
  </si>
  <si>
    <t>单位</t>
  </si>
  <si>
    <t>含税单价</t>
  </si>
  <si>
    <t>总计</t>
  </si>
  <si>
    <t>框架序号</t>
  </si>
  <si>
    <t>备注</t>
  </si>
  <si>
    <t>搭建制作</t>
  </si>
  <si>
    <t>易拉宝</t>
  </si>
  <si>
    <r>
      <rPr>
        <sz val="9"/>
        <color theme="1"/>
        <rFont val="微软雅黑"/>
        <charset val="134"/>
      </rPr>
      <t>铝合</t>
    </r>
    <r>
      <rPr>
        <sz val="9"/>
        <color theme="1"/>
        <rFont val="宋体-简"/>
        <charset val="134"/>
      </rPr>
      <t>⾦</t>
    </r>
    <r>
      <rPr>
        <sz val="9"/>
        <color theme="1"/>
        <rFont val="微软雅黑"/>
        <charset val="134"/>
      </rPr>
      <t>材质，含写真画</t>
    </r>
    <r>
      <rPr>
        <sz val="9"/>
        <color theme="1"/>
        <rFont val="宋体-简"/>
        <charset val="134"/>
      </rPr>
      <t>⾯｜</t>
    </r>
    <r>
      <rPr>
        <sz val="9"/>
        <color theme="1"/>
        <rFont val="微软雅黑"/>
        <charset val="134"/>
      </rPr>
      <t>120*200cm</t>
    </r>
  </si>
  <si>
    <t>个</t>
  </si>
  <si>
    <r>
      <rPr>
        <sz val="9"/>
        <rFont val="微软雅黑"/>
        <charset val="134"/>
      </rPr>
      <t>SC</t>
    </r>
    <r>
      <rPr>
        <sz val="9"/>
        <rFont val="Arial"/>
        <charset val="134"/>
      </rPr>
      <t>_</t>
    </r>
    <r>
      <rPr>
        <sz val="9"/>
        <rFont val="微软雅黑"/>
        <charset val="134"/>
      </rPr>
      <t>x005</t>
    </r>
    <r>
      <rPr>
        <sz val="9"/>
        <rFont val="Arial"/>
        <charset val="134"/>
      </rPr>
      <t>f</t>
    </r>
    <r>
      <rPr>
        <sz val="9"/>
        <rFont val="微软雅黑"/>
        <charset val="134"/>
      </rPr>
      <t>_x</t>
    </r>
    <r>
      <rPr>
        <sz val="9"/>
        <rFont val="Arial"/>
        <charset val="134"/>
      </rPr>
      <t>0</t>
    </r>
    <r>
      <rPr>
        <sz val="9"/>
        <rFont val="微软雅黑"/>
        <charset val="134"/>
      </rPr>
      <t>05f_x005f_x005f_x005f_x0002_caoa_x0002_ct_x0002_dp-0009</t>
    </r>
  </si>
  <si>
    <t>签到处KV板</t>
  </si>
  <si>
    <t>桁架-宝丽布+桁架-5m 宽幅，⿊底材质+⽆味（环保）油墨</t>
  </si>
  <si>
    <t>平米</t>
  </si>
  <si>
    <r>
      <rPr>
        <sz val="9"/>
        <rFont val="微软雅黑"/>
        <charset val="134"/>
      </rPr>
      <t>SC</t>
    </r>
    <r>
      <rPr>
        <sz val="9"/>
        <rFont val="Arial"/>
        <charset val="134"/>
      </rPr>
      <t>_</t>
    </r>
    <r>
      <rPr>
        <sz val="9"/>
        <rFont val="微软雅黑"/>
        <charset val="134"/>
      </rPr>
      <t>x005</t>
    </r>
    <r>
      <rPr>
        <sz val="9"/>
        <rFont val="Arial"/>
        <charset val="134"/>
      </rPr>
      <t>f</t>
    </r>
    <r>
      <rPr>
        <sz val="9"/>
        <rFont val="微软雅黑"/>
        <charset val="134"/>
      </rPr>
      <t>_x</t>
    </r>
    <r>
      <rPr>
        <sz val="9"/>
        <rFont val="Arial"/>
        <charset val="134"/>
      </rPr>
      <t>0</t>
    </r>
    <r>
      <rPr>
        <sz val="9"/>
        <rFont val="微软雅黑"/>
        <charset val="134"/>
      </rPr>
      <t>05f_x005f_x005f_x005f_x0002_caoa_x0002_ct_x0002_sc-0020</t>
    </r>
  </si>
  <si>
    <t>不含人工及运输</t>
  </si>
  <si>
    <t>签到簿</t>
  </si>
  <si>
    <t>单⻚-A4 彩⾊单⾯ 200 克铜板纸</t>
  </si>
  <si>
    <t>张</t>
  </si>
  <si>
    <r>
      <rPr>
        <sz val="9"/>
        <rFont val="微软雅黑"/>
        <charset val="134"/>
      </rPr>
      <t>SC</t>
    </r>
    <r>
      <rPr>
        <sz val="9"/>
        <rFont val="Arial"/>
        <charset val="134"/>
      </rPr>
      <t>_</t>
    </r>
    <r>
      <rPr>
        <sz val="9"/>
        <rFont val="微软雅黑"/>
        <charset val="134"/>
      </rPr>
      <t>x005</t>
    </r>
    <r>
      <rPr>
        <sz val="9"/>
        <rFont val="Arial"/>
        <charset val="134"/>
      </rPr>
      <t>f</t>
    </r>
    <r>
      <rPr>
        <sz val="9"/>
        <rFont val="微软雅黑"/>
        <charset val="134"/>
      </rPr>
      <t>_x0002_caoa_x0002_mp-0008</t>
    </r>
  </si>
  <si>
    <t>会议流程单</t>
  </si>
  <si>
    <t>会议室尾部KV板</t>
  </si>
  <si>
    <t>加厚铝合金架、260克弹力布、包含人工搭建、撤场｜600*270cm</t>
  </si>
  <si>
    <t>项</t>
  </si>
  <si>
    <t>据实结算</t>
  </si>
  <si>
    <t>采访背景板</t>
  </si>
  <si>
    <t>加厚铝合金架、260克弹力布、包含人工搭建、撤场｜500*285cm</t>
  </si>
  <si>
    <t>含人工及运输</t>
  </si>
  <si>
    <t>走廊历史墙</t>
  </si>
  <si>
    <t>KT板切异形、铁质支架 90*230cm一套 一共9套</t>
  </si>
  <si>
    <t>发言台KT板</t>
  </si>
  <si>
    <r>
      <rPr>
        <sz val="9"/>
        <color theme="1"/>
        <rFont val="微软雅黑"/>
        <charset val="134"/>
      </rPr>
      <t>KT 板-KT 板单</t>
    </r>
    <r>
      <rPr>
        <sz val="9"/>
        <color theme="1"/>
        <rFont val="宋体-简"/>
        <charset val="134"/>
      </rPr>
      <t>⾯</t>
    </r>
    <r>
      <rPr>
        <sz val="9"/>
        <color theme="1"/>
        <rFont val="微软雅黑"/>
        <charset val="134"/>
      </rPr>
      <t>裱写真画</t>
    </r>
    <r>
      <rPr>
        <sz val="9"/>
        <color theme="1"/>
        <rFont val="宋体-简"/>
        <charset val="134"/>
      </rPr>
      <t>⾯</t>
    </r>
    <r>
      <rPr>
        <sz val="9"/>
        <color theme="1"/>
        <rFont val="微软雅黑"/>
        <charset val="134"/>
      </rPr>
      <t>｜180*120cm</t>
    </r>
  </si>
  <si>
    <r>
      <rPr>
        <sz val="9"/>
        <rFont val="微软雅黑"/>
        <charset val="134"/>
      </rPr>
      <t>SC</t>
    </r>
    <r>
      <rPr>
        <sz val="9"/>
        <rFont val="Arial"/>
        <charset val="134"/>
      </rPr>
      <t>_</t>
    </r>
    <r>
      <rPr>
        <sz val="9"/>
        <rFont val="微软雅黑"/>
        <charset val="134"/>
      </rPr>
      <t>x005</t>
    </r>
    <r>
      <rPr>
        <sz val="9"/>
        <rFont val="Arial"/>
        <charset val="134"/>
      </rPr>
      <t>f</t>
    </r>
    <r>
      <rPr>
        <sz val="9"/>
        <rFont val="微软雅黑"/>
        <charset val="134"/>
      </rPr>
      <t>_x</t>
    </r>
    <r>
      <rPr>
        <sz val="9"/>
        <rFont val="Arial"/>
        <charset val="134"/>
      </rPr>
      <t>0</t>
    </r>
    <r>
      <rPr>
        <sz val="9"/>
        <rFont val="微软雅黑"/>
        <charset val="134"/>
      </rPr>
      <t>05f_x005f_x005f_x005f_x0002_caoa_x0002_ct_x0002_sc-0045</t>
    </r>
  </si>
  <si>
    <t>会议室桌面台签</t>
  </si>
  <si>
    <r>
      <rPr>
        <sz val="9"/>
        <color theme="1"/>
        <rFont val="微软雅黑"/>
        <charset val="134"/>
      </rPr>
      <t>300克铜版彩</t>
    </r>
    <r>
      <rPr>
        <sz val="9"/>
        <color theme="1"/>
        <rFont val="宋体-简"/>
        <charset val="134"/>
      </rPr>
      <t>⾊</t>
    </r>
    <r>
      <rPr>
        <sz val="9"/>
        <color theme="1"/>
        <rFont val="微软雅黑"/>
        <charset val="134"/>
      </rPr>
      <t>打印三折</t>
    </r>
    <r>
      <rPr>
        <sz val="9"/>
        <color theme="1"/>
        <rFont val="Arial Unicode MS"/>
        <charset val="134"/>
      </rPr>
      <t>⻚</t>
    </r>
    <r>
      <rPr>
        <sz val="9"/>
        <color theme="1"/>
        <rFont val="微软雅黑"/>
        <charset val="134"/>
      </rPr>
      <t>-297mmX210mm</t>
    </r>
  </si>
  <si>
    <r>
      <rPr>
        <sz val="9"/>
        <rFont val="微软雅黑"/>
        <charset val="134"/>
      </rPr>
      <t>SC</t>
    </r>
    <r>
      <rPr>
        <sz val="9"/>
        <rFont val="Arial"/>
        <charset val="134"/>
      </rPr>
      <t>_</t>
    </r>
    <r>
      <rPr>
        <sz val="9"/>
        <rFont val="微软雅黑"/>
        <charset val="134"/>
      </rPr>
      <t>x005</t>
    </r>
    <r>
      <rPr>
        <sz val="9"/>
        <rFont val="Arial"/>
        <charset val="134"/>
      </rPr>
      <t>f</t>
    </r>
    <r>
      <rPr>
        <sz val="9"/>
        <rFont val="微软雅黑"/>
        <charset val="134"/>
      </rPr>
      <t>_x0002_caoa_x0002_mp-0014</t>
    </r>
  </si>
  <si>
    <t>会议室桌面台签（后增）</t>
  </si>
  <si>
    <t>麦标套</t>
  </si>
  <si>
    <t>亚克力正方形、贴画面、上下贴画面-80*60mm</t>
  </si>
  <si>
    <r>
      <rPr>
        <sz val="9"/>
        <rFont val="微软雅黑"/>
        <charset val="134"/>
      </rPr>
      <t>SC</t>
    </r>
    <r>
      <rPr>
        <sz val="9"/>
        <rFont val="Arial"/>
        <charset val="134"/>
      </rPr>
      <t>_</t>
    </r>
    <r>
      <rPr>
        <sz val="9"/>
        <rFont val="微软雅黑"/>
        <charset val="134"/>
      </rPr>
      <t>x005</t>
    </r>
    <r>
      <rPr>
        <sz val="9"/>
        <rFont val="Arial"/>
        <charset val="134"/>
      </rPr>
      <t>f</t>
    </r>
    <r>
      <rPr>
        <sz val="9"/>
        <rFont val="微软雅黑"/>
        <charset val="134"/>
      </rPr>
      <t>_x0002_caoa_x0002_mp-0018</t>
    </r>
  </si>
  <si>
    <t>领导发言稿封面</t>
  </si>
  <si>
    <t>250克铜版纸、压线、折页、哑膜-420*297mm</t>
  </si>
  <si>
    <t>会议纸张</t>
  </si>
  <si>
    <r>
      <rPr>
        <sz val="9"/>
        <color theme="1"/>
        <rFont val="微软雅黑"/>
        <charset val="134"/>
      </rPr>
      <t>单</t>
    </r>
    <r>
      <rPr>
        <sz val="9"/>
        <color theme="1"/>
        <rFont val="Arial Unicode MS"/>
        <charset val="134"/>
      </rPr>
      <t>⻚</t>
    </r>
    <r>
      <rPr>
        <sz val="9"/>
        <color theme="1"/>
        <rFont val="微软雅黑"/>
        <charset val="134"/>
      </rPr>
      <t>-A4 彩</t>
    </r>
    <r>
      <rPr>
        <sz val="9"/>
        <color theme="1"/>
        <rFont val="宋体-简"/>
        <charset val="134"/>
      </rPr>
      <t>⾊</t>
    </r>
    <r>
      <rPr>
        <sz val="9"/>
        <color theme="1"/>
        <rFont val="微软雅黑"/>
        <charset val="134"/>
      </rPr>
      <t>单</t>
    </r>
    <r>
      <rPr>
        <sz val="9"/>
        <color theme="1"/>
        <rFont val="宋体-简"/>
        <charset val="134"/>
      </rPr>
      <t>⾯</t>
    </r>
    <r>
      <rPr>
        <sz val="9"/>
        <color theme="1"/>
        <rFont val="微软雅黑"/>
        <charset val="134"/>
      </rPr>
      <t xml:space="preserve"> 200 克铜板纸</t>
    </r>
  </si>
  <si>
    <t>采访Q&amp;A提示卡</t>
  </si>
  <si>
    <r>
      <rPr>
        <sz val="9"/>
        <color theme="1"/>
        <rFont val="微软雅黑"/>
        <charset val="134"/>
      </rPr>
      <t>主持</t>
    </r>
    <r>
      <rPr>
        <sz val="9"/>
        <color theme="1"/>
        <rFont val="宋体-简"/>
        <charset val="134"/>
      </rPr>
      <t>⼈⼿</t>
    </r>
    <r>
      <rPr>
        <sz val="9"/>
        <color theme="1"/>
        <rFont val="微软雅黑"/>
        <charset val="134"/>
      </rPr>
      <t>卡-彩</t>
    </r>
    <r>
      <rPr>
        <sz val="9"/>
        <color theme="1"/>
        <rFont val="宋体-简"/>
        <charset val="134"/>
      </rPr>
      <t>⾊</t>
    </r>
    <r>
      <rPr>
        <sz val="9"/>
        <color theme="1"/>
        <rFont val="微软雅黑"/>
        <charset val="134"/>
      </rPr>
      <t>单</t>
    </r>
    <r>
      <rPr>
        <sz val="9"/>
        <color theme="1"/>
        <rFont val="宋体-简"/>
        <charset val="134"/>
      </rPr>
      <t>⾯</t>
    </r>
    <r>
      <rPr>
        <sz val="9"/>
        <color theme="1"/>
        <rFont val="微软雅黑"/>
        <charset val="134"/>
      </rPr>
      <t xml:space="preserve"> 157 克铜板纸 -150mm*100mm</t>
    </r>
  </si>
  <si>
    <t>SC -caoa -mp-0020</t>
  </si>
  <si>
    <t>指示导视</t>
  </si>
  <si>
    <r>
      <rPr>
        <sz val="9"/>
        <color theme="1"/>
        <rFont val="微软雅黑"/>
        <charset val="134"/>
      </rPr>
      <t>KT 板-KT 板单</t>
    </r>
    <r>
      <rPr>
        <sz val="9"/>
        <color theme="1"/>
        <rFont val="宋体-简"/>
        <charset val="134"/>
      </rPr>
      <t>⾯</t>
    </r>
    <r>
      <rPr>
        <sz val="9"/>
        <color theme="1"/>
        <rFont val="微软雅黑"/>
        <charset val="134"/>
      </rPr>
      <t>裱写真画</t>
    </r>
    <r>
      <rPr>
        <sz val="9"/>
        <color theme="1"/>
        <rFont val="宋体-简"/>
        <charset val="134"/>
      </rPr>
      <t>⾯</t>
    </r>
    <r>
      <rPr>
        <sz val="9"/>
        <color theme="1"/>
        <rFont val="微软雅黑"/>
        <charset val="134"/>
      </rPr>
      <t>-60*90cm</t>
    </r>
  </si>
  <si>
    <r>
      <rPr>
        <sz val="9"/>
        <rFont val="微软雅黑"/>
        <charset val="134"/>
      </rPr>
      <t>SC</t>
    </r>
    <r>
      <rPr>
        <sz val="9"/>
        <rFont val="Arial"/>
        <charset val="134"/>
      </rPr>
      <t>_</t>
    </r>
    <r>
      <rPr>
        <sz val="9"/>
        <rFont val="微软雅黑"/>
        <charset val="134"/>
      </rPr>
      <t>x005</t>
    </r>
    <r>
      <rPr>
        <sz val="9"/>
        <rFont val="Arial"/>
        <charset val="134"/>
      </rPr>
      <t>f</t>
    </r>
    <r>
      <rPr>
        <sz val="9"/>
        <rFont val="微软雅黑"/>
        <charset val="134"/>
      </rPr>
      <t>_x</t>
    </r>
    <r>
      <rPr>
        <sz val="9"/>
        <rFont val="Arial"/>
        <charset val="134"/>
      </rPr>
      <t>0</t>
    </r>
    <r>
      <rPr>
        <sz val="9"/>
        <rFont val="微软雅黑"/>
        <charset val="134"/>
      </rPr>
      <t>05</t>
    </r>
    <r>
      <rPr>
        <sz val="9"/>
        <rFont val="Arial"/>
        <charset val="134"/>
      </rPr>
      <t>f</t>
    </r>
    <r>
      <rPr>
        <sz val="9"/>
        <rFont val="微软雅黑"/>
        <charset val="134"/>
      </rPr>
      <t>_x</t>
    </r>
    <r>
      <rPr>
        <sz val="9"/>
        <rFont val="Arial"/>
        <charset val="134"/>
      </rPr>
      <t>0</t>
    </r>
    <r>
      <rPr>
        <sz val="9"/>
        <rFont val="微软雅黑"/>
        <charset val="134"/>
      </rPr>
      <t>05f_x005f_x005f_x0002_caoa_x0002_ct_x0002_sc-0045</t>
    </r>
  </si>
  <si>
    <t>指示导视｜向左向右箭头</t>
  </si>
  <si>
    <t>不干胶</t>
  </si>
  <si>
    <t>小红人异形牌</t>
  </si>
  <si>
    <t>KT板、切异形-150*80cm</t>
  </si>
  <si>
    <t>一共5个，合计6平米</t>
  </si>
  <si>
    <t>小红人异形牌（后增）</t>
  </si>
  <si>
    <t>一共1个，合计1.2平米</t>
  </si>
  <si>
    <t>KT板、切异形-170*90cm</t>
  </si>
  <si>
    <t>一共1个，合计6平米</t>
  </si>
  <si>
    <t>铁质导视画面支架</t>
  </si>
  <si>
    <t>KT板落地展示支架</t>
  </si>
  <si>
    <t>杂志宣传册资料展示架</t>
  </si>
  <si>
    <t>4层白色弧面</t>
  </si>
  <si>
    <t>工作牌嘉宾证</t>
  </si>
  <si>
    <r>
      <rPr>
        <sz val="9"/>
        <color theme="1"/>
        <rFont val="微软雅黑"/>
        <charset val="134"/>
      </rPr>
      <t>PVC 彩</t>
    </r>
    <r>
      <rPr>
        <sz val="9"/>
        <color theme="1"/>
        <rFont val="宋体-简"/>
        <charset val="134"/>
      </rPr>
      <t>⾊</t>
    </r>
    <r>
      <rPr>
        <sz val="9"/>
        <color theme="1"/>
        <rFont val="微软雅黑"/>
        <charset val="134"/>
      </rPr>
      <t>印刷+挂绳（含挂绳印刷）-
125mmX95mm，挂绳 1cm 宽，尼</t>
    </r>
    <r>
      <rPr>
        <sz val="9"/>
        <color theme="1"/>
        <rFont val="Arial Unicode MS"/>
        <charset val="134"/>
      </rPr>
      <t>⻰</t>
    </r>
    <r>
      <rPr>
        <sz val="9"/>
        <color theme="1"/>
        <rFont val="微软雅黑"/>
        <charset val="134"/>
      </rPr>
      <t xml:space="preserve">，含单
</t>
    </r>
    <r>
      <rPr>
        <sz val="9"/>
        <color theme="1"/>
        <rFont val="宋体-简"/>
        <charset val="134"/>
      </rPr>
      <t>⾊</t>
    </r>
    <r>
      <rPr>
        <sz val="9"/>
        <color theme="1"/>
        <rFont val="微软雅黑"/>
        <charset val="134"/>
      </rPr>
      <t xml:space="preserve"> logo 印刷【80*120mm】</t>
    </r>
  </si>
  <si>
    <t>套</t>
  </si>
  <si>
    <r>
      <rPr>
        <sz val="9"/>
        <rFont val="微软雅黑"/>
        <charset val="134"/>
      </rPr>
      <t>SC</t>
    </r>
    <r>
      <rPr>
        <sz val="9"/>
        <rFont val="Arial"/>
        <charset val="134"/>
      </rPr>
      <t>_</t>
    </r>
    <r>
      <rPr>
        <sz val="9"/>
        <rFont val="微软雅黑"/>
        <charset val="134"/>
      </rPr>
      <t>x005</t>
    </r>
    <r>
      <rPr>
        <sz val="9"/>
        <rFont val="Arial"/>
        <charset val="134"/>
      </rPr>
      <t>f</t>
    </r>
    <r>
      <rPr>
        <sz val="9"/>
        <rFont val="微软雅黑"/>
        <charset val="134"/>
      </rPr>
      <t>_x0002_caoa_x0002_mp-0016</t>
    </r>
  </si>
  <si>
    <t>会刊杂志</t>
  </si>
  <si>
    <t>胶装、封面300克铜版纸、覆膜、内页157克铜版纸、56P页内容</t>
  </si>
  <si>
    <t>本</t>
  </si>
  <si>
    <t>矿泉水瓶贴</t>
  </si>
  <si>
    <t>不干胶覆膜-200*52mm</t>
  </si>
  <si>
    <t>入住酒店欢迎卡</t>
  </si>
  <si>
    <r>
      <rPr>
        <sz val="9"/>
        <color theme="1"/>
        <rFont val="微软雅黑"/>
        <charset val="134"/>
      </rPr>
      <t>彩</t>
    </r>
    <r>
      <rPr>
        <sz val="9"/>
        <color theme="1"/>
        <rFont val="宋体-简"/>
        <charset val="134"/>
      </rPr>
      <t>⾊、双⾯、压线、</t>
    </r>
    <r>
      <rPr>
        <sz val="9"/>
        <color theme="1"/>
        <rFont val="微软雅黑"/>
        <charset val="134"/>
      </rPr>
      <t>300 克铜板纸-122*185mm</t>
    </r>
  </si>
  <si>
    <t>单项合计:</t>
  </si>
  <si>
    <t>场地</t>
  </si>
  <si>
    <t>直播网络</t>
  </si>
  <si>
    <t>100兆的专线</t>
  </si>
  <si>
    <t>次</t>
  </si>
  <si>
    <t>工作人员</t>
  </si>
  <si>
    <t>活动现场支持人员</t>
  </si>
  <si>
    <t>人/天</t>
  </si>
  <si>
    <r>
      <rPr>
        <sz val="9"/>
        <rFont val="微软雅黑"/>
        <charset val="134"/>
      </rPr>
      <t>搭建</t>
    </r>
    <r>
      <rPr>
        <sz val="9"/>
        <rFont val="宋体-简"/>
        <charset val="134"/>
      </rPr>
      <t>⼈⼯</t>
    </r>
    <r>
      <rPr>
        <sz val="9"/>
        <rFont val="微软雅黑"/>
        <charset val="134"/>
      </rPr>
      <t>-</t>
    </r>
    <r>
      <rPr>
        <sz val="9"/>
        <rFont val="宋体-简"/>
        <charset val="134"/>
      </rPr>
      <t>⼈</t>
    </r>
    <r>
      <rPr>
        <sz val="9"/>
        <rFont val="微软雅黑"/>
        <charset val="134"/>
      </rPr>
      <t xml:space="preserve">员劳务费，每场不超过 8 </t>
    </r>
    <r>
      <rPr>
        <sz val="9"/>
        <rFont val="宋体-简"/>
        <charset val="134"/>
      </rPr>
      <t>⼩</t>
    </r>
    <r>
      <rPr>
        <sz val="9"/>
        <rFont val="微软雅黑"/>
        <charset val="134"/>
      </rPr>
      <t>时</t>
    </r>
  </si>
  <si>
    <t>人/场</t>
  </si>
  <si>
    <r>
      <rPr>
        <sz val="9"/>
        <rFont val="微软雅黑"/>
        <charset val="134"/>
      </rPr>
      <t>SC</t>
    </r>
    <r>
      <rPr>
        <sz val="9"/>
        <rFont val="Arial"/>
        <charset val="134"/>
      </rPr>
      <t>_</t>
    </r>
    <r>
      <rPr>
        <sz val="9"/>
        <rFont val="微软雅黑"/>
        <charset val="134"/>
      </rPr>
      <t>x005</t>
    </r>
    <r>
      <rPr>
        <sz val="9"/>
        <rFont val="Arial"/>
        <charset val="134"/>
      </rPr>
      <t>f</t>
    </r>
    <r>
      <rPr>
        <sz val="9"/>
        <rFont val="微软雅黑"/>
        <charset val="134"/>
      </rPr>
      <t>_x</t>
    </r>
    <r>
      <rPr>
        <sz val="9"/>
        <rFont val="Arial"/>
        <charset val="134"/>
      </rPr>
      <t>0</t>
    </r>
    <r>
      <rPr>
        <sz val="9"/>
        <rFont val="微软雅黑"/>
        <charset val="134"/>
      </rPr>
      <t>05f_x005f_x005f_x005f_x0002_caoa_x0002_os_x0002_co-0001</t>
    </r>
  </si>
  <si>
    <t>工作人员餐补</t>
  </si>
  <si>
    <t>项目经理餐补，据实结算</t>
  </si>
  <si>
    <t>合计（货币单位）</t>
  </si>
  <si>
    <t>服务费（人民币：元）</t>
  </si>
  <si>
    <t>增值税专用发票税（人民币：元）</t>
  </si>
  <si>
    <t>费用总计（人民币）</t>
  </si>
  <si>
    <t>序号</t>
  </si>
  <si>
    <t>问题</t>
  </si>
  <si>
    <t>反馈</t>
  </si>
  <si>
    <t>是否有媒体采访间</t>
  </si>
  <si>
    <t>酒店没有采访间，如有需求，以下未解决方案
1. 可以使用8号会议室（场租：3000元｜半天-4小时）
2. 贵宾休息室：如要使用需要看对应大宴会厅是否有预定（如有预定，贵宾休息室无法单独租赁使用），没有预定的话可以给到使用【贵宾休息室长租：2000元｜半天-4小时】
3. 6号会议室：如要使用需要看对应大宴会厅是否有预定（如有预定，贵宾休息室无法单独租赁使用），没有预定的话可以给到使用【6号会议室场租：3000元｜半天-4小时】</t>
  </si>
  <si>
    <t>8月8日的免费停车券可以给到多少张</t>
  </si>
  <si>
    <t>8月8日免费停车券最多可以给到20张（为电子版，扫码核销）</t>
  </si>
  <si>
    <t>酒店一层LED屏是否可以让我们使用展示邀请函</t>
  </si>
  <si>
    <t>酒店反馈一层电子LED屏坏了，无法使用，可以给到A3的立式展示牌</t>
  </si>
  <si>
    <t>A3立式展示牌一般一层大厅一个或两个</t>
  </si>
  <si>
    <r>
      <rPr>
        <sz val="11"/>
        <color theme="1"/>
        <rFont val="宋体"/>
        <charset val="134"/>
        <scheme val="minor"/>
      </rPr>
      <t xml:space="preserve">50人课桌式，桌子摆5排，搭建舞台宽3米长7米，舞台地毯颜色待定
</t>
    </r>
    <r>
      <rPr>
        <sz val="11"/>
        <color rgb="FFFF0000"/>
        <rFont val="宋体"/>
        <charset val="134"/>
        <scheme val="minor"/>
      </rPr>
      <t>舞台租金里是否包含舞台地毯</t>
    </r>
  </si>
  <si>
    <r>
      <rPr>
        <sz val="10"/>
        <color theme="1"/>
        <rFont val="宋体"/>
        <charset val="134"/>
        <scheme val="minor"/>
      </rPr>
      <t>租金内包含地毯，颜色有【红、蓝、灰】</t>
    </r>
    <r>
      <rPr>
        <sz val="10"/>
        <color theme="1"/>
        <rFont val="宋体"/>
        <charset val="134"/>
        <scheme val="minor"/>
      </rPr>
      <t xml:space="preserve">
</t>
    </r>
    <r>
      <rPr>
        <sz val="10"/>
        <color theme="1"/>
        <rFont val="宋体"/>
        <charset val="134"/>
        <scheme val="minor"/>
      </rPr>
      <t>舞台使用费用：150元/平【实际使用3*7m，合计21平米，共3150元】</t>
    </r>
  </si>
  <si>
    <r>
      <rPr>
        <sz val="11"/>
        <color theme="1"/>
        <rFont val="宋体"/>
        <charset val="134"/>
        <scheme val="minor"/>
      </rPr>
      <t xml:space="preserve">怡宝矿泉水、纸笔、垫板自带，酒店收费
</t>
    </r>
    <r>
      <rPr>
        <sz val="11"/>
        <color rgb="FFFF0000"/>
        <rFont val="宋体"/>
        <charset val="134"/>
        <scheme val="minor"/>
      </rPr>
      <t>收费标准</t>
    </r>
  </si>
  <si>
    <r>
      <rPr>
        <sz val="10"/>
        <color theme="1"/>
        <rFont val="宋体"/>
        <charset val="134"/>
        <scheme val="minor"/>
      </rPr>
      <t>可帮忙免费摆放</t>
    </r>
  </si>
  <si>
    <t>桌餐菜单标准</t>
  </si>
  <si>
    <r>
      <rPr>
        <sz val="10"/>
        <color theme="1"/>
        <rFont val="宋体"/>
        <charset val="134"/>
        <scheme val="minor"/>
      </rPr>
      <t>万盛居商务包间：488元/人起</t>
    </r>
    <r>
      <rPr>
        <sz val="10"/>
        <color theme="1"/>
        <rFont val="宋体"/>
        <charset val="134"/>
        <scheme val="minor"/>
      </rPr>
      <t xml:space="preserve">
</t>
    </r>
    <r>
      <rPr>
        <sz val="10"/>
        <color theme="1"/>
        <rFont val="宋体"/>
        <charset val="134"/>
        <scheme val="minor"/>
      </rPr>
      <t>一和厅包间：300元/人起</t>
    </r>
  </si>
  <si>
    <r>
      <rPr>
        <sz val="11"/>
        <color theme="1"/>
        <rFont val="宋体"/>
        <charset val="134"/>
        <scheme val="minor"/>
      </rPr>
      <t xml:space="preserve">5号会议室开会
</t>
    </r>
    <r>
      <rPr>
        <sz val="11"/>
        <color rgb="FFFF0000"/>
        <rFont val="宋体"/>
        <charset val="134"/>
        <scheme val="minor"/>
      </rPr>
      <t>会议室报价</t>
    </r>
  </si>
  <si>
    <r>
      <rPr>
        <sz val="10"/>
        <color theme="1"/>
        <rFont val="宋体"/>
        <charset val="134"/>
        <scheme val="minor"/>
      </rPr>
      <t>半天场租：10000元/4小时</t>
    </r>
    <r>
      <rPr>
        <sz val="10"/>
        <color theme="1"/>
        <rFont val="宋体"/>
        <charset val="134"/>
        <scheme val="minor"/>
      </rPr>
      <t xml:space="preserve">
</t>
    </r>
    <r>
      <rPr>
        <sz val="10"/>
        <color theme="1"/>
        <rFont val="宋体"/>
        <charset val="134"/>
        <scheme val="minor"/>
      </rPr>
      <t>LED屏幕租赁（含控台+人工）：7000元/次</t>
    </r>
  </si>
  <si>
    <r>
      <rPr>
        <sz val="11"/>
        <color theme="1"/>
        <rFont val="宋体"/>
        <charset val="134"/>
        <scheme val="minor"/>
      </rPr>
      <t>房间欢迎水果自己准备，确认酒店</t>
    </r>
    <r>
      <rPr>
        <sz val="11"/>
        <color rgb="FFFF0000"/>
        <rFont val="宋体"/>
        <charset val="134"/>
        <scheme val="minor"/>
      </rPr>
      <t>是否可以自行摆放</t>
    </r>
  </si>
  <si>
    <t>自行准备，酒店安排服务人员开门，自行摆放即可
酒店可以提供欢迎水果，50元/份</t>
  </si>
  <si>
    <t>怡宾楼-易拉宝-大堂/门口是否可以放，不设置ibm桌，房间放欢迎卡</t>
  </si>
  <si>
    <t>大堂内可以放易拉宝，户外不行；欢迎卡同欢迎水果，安排服务人员开门，自行摆放</t>
  </si>
  <si>
    <t>酒店是否能提供一路网络用于直播</t>
  </si>
  <si>
    <r>
      <rPr>
        <sz val="10"/>
        <color theme="1"/>
        <rFont val="宋体"/>
        <charset val="134"/>
        <scheme val="minor"/>
      </rPr>
      <t>公用网络Friendship Hotel，可能不稳定</t>
    </r>
  </si>
  <si>
    <t>早餐7:00-10:00</t>
  </si>
  <si>
    <r>
      <rPr>
        <sz val="10"/>
        <color theme="1"/>
        <rFont val="宋体"/>
        <charset val="134"/>
        <scheme val="minor"/>
      </rPr>
      <t>酒店早餐时间：7：00-10：00</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</si>
</sst>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 [$€-1]_-;\-* #,##0.00\ [$€-1]_-;_-* &quot;-&quot;??\ [$€-1]_-"/>
    <numFmt numFmtId="177" formatCode="\¥#,##0.00_);[Red]\(\¥#,##0.00\)"/>
    <numFmt numFmtId="178" formatCode="_-* #,##0\ _F_-;\-* #,##0\ _F_-;_-* &quot;-&quot;??\ _F_-;_-@_-"/>
    <numFmt numFmtId="179" formatCode="0.00_);[Red]\(0.00\)"/>
  </numFmts>
  <fonts count="47">
    <font>
      <sz val="11"/>
      <color theme="1"/>
      <name val="宋体"/>
      <charset val="134"/>
      <scheme val="minor"/>
    </font>
    <font>
      <sz val="11"/>
      <color rgb="FFFF0000"/>
      <name val="宋体"/>
      <charset val="134"/>
      <scheme val="minor"/>
    </font>
    <font>
      <sz val="12"/>
      <color theme="1"/>
      <name val="宋体"/>
      <charset val="134"/>
      <scheme val="minor"/>
    </font>
    <font>
      <sz val="12"/>
      <color theme="1"/>
      <name val="微软雅黑"/>
      <charset val="134"/>
    </font>
    <font>
      <sz val="26"/>
      <color theme="1"/>
      <name val="宋体"/>
      <charset val="134"/>
      <scheme val="minor"/>
    </font>
    <font>
      <sz val="9"/>
      <name val="微软雅黑"/>
      <charset val="134"/>
    </font>
    <font>
      <u/>
      <sz val="10"/>
      <color rgb="FF0000FF"/>
      <name val="微软雅黑"/>
      <charset val="134"/>
    </font>
    <font>
      <sz val="10"/>
      <color rgb="FF800080"/>
      <name val="Arial"/>
      <charset val="134"/>
    </font>
    <font>
      <b/>
      <sz val="9"/>
      <color indexed="8"/>
      <name val="微软雅黑"/>
      <charset val="134"/>
    </font>
    <font>
      <b/>
      <sz val="9"/>
      <name val="微软雅黑"/>
      <charset val="134"/>
    </font>
    <font>
      <sz val="9"/>
      <color theme="1"/>
      <name val="微软雅黑"/>
      <charset val="134"/>
    </font>
    <font>
      <sz val="9"/>
      <color rgb="FF000000"/>
      <name val="DengXian-Regular"/>
      <charset val="134"/>
    </font>
    <font>
      <b/>
      <i/>
      <sz val="9"/>
      <color indexed="12"/>
      <name val="微软雅黑"/>
      <charset val="134"/>
    </font>
    <font>
      <b/>
      <sz val="12"/>
      <name val="微软雅黑"/>
      <charset val="134"/>
    </font>
    <font>
      <sz val="9"/>
      <color indexed="8"/>
      <name val="微软雅黑"/>
      <charset val="134"/>
    </font>
    <font>
      <sz val="11"/>
      <color theme="1"/>
      <name val="微软雅黑"/>
      <charset val="134"/>
    </font>
    <font>
      <b/>
      <i/>
      <sz val="9"/>
      <color indexed="10"/>
      <name val="微软雅黑"/>
      <charset val="134"/>
    </font>
    <font>
      <b/>
      <sz val="9"/>
      <color indexed="10"/>
      <name val="微软雅黑"/>
      <charset val="134"/>
    </font>
    <font>
      <sz val="10"/>
      <name val="微软雅黑"/>
      <charset val="134"/>
    </font>
    <font>
      <b/>
      <i/>
      <sz val="9"/>
      <name val="微软雅黑"/>
      <charset val="134"/>
    </font>
    <font>
      <b/>
      <sz val="10"/>
      <name val="微软雅黑"/>
      <charset val="134"/>
    </font>
    <font>
      <b/>
      <sz val="12"/>
      <color rgb="FFFF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color theme="1"/>
      <name val="宋体"/>
      <charset val="134"/>
      <scheme val="minor"/>
    </font>
    <font>
      <sz val="9"/>
      <color theme="1"/>
      <name val="宋体-简"/>
      <charset val="134"/>
    </font>
    <font>
      <sz val="9"/>
      <name val="Arial"/>
      <charset val="134"/>
    </font>
    <font>
      <sz val="9"/>
      <color theme="1"/>
      <name val="Arial Unicode MS"/>
      <charset val="134"/>
    </font>
    <font>
      <sz val="9"/>
      <name val="宋体-简"/>
      <charset val="134"/>
    </font>
  </fonts>
  <fills count="39">
    <fill>
      <patternFill patternType="none"/>
    </fill>
    <fill>
      <patternFill patternType="gray125"/>
    </fill>
    <fill>
      <patternFill patternType="solid">
        <fgColor theme="7" tint="0.8"/>
        <bgColor indexed="64"/>
      </patternFill>
    </fill>
    <fill>
      <patternFill patternType="solid">
        <fgColor indexed="22"/>
        <bgColor indexed="64"/>
      </patternFill>
    </fill>
    <fill>
      <patternFill patternType="solid">
        <fgColor rgb="FF00B0F0"/>
        <bgColor indexed="64"/>
      </patternFill>
    </fill>
    <fill>
      <patternFill patternType="solid">
        <fgColor theme="8" tint="0.799920651875362"/>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medium">
        <color auto="1"/>
      </left>
      <right/>
      <top/>
      <bottom style="thin">
        <color auto="1"/>
      </bottom>
      <diagonal/>
    </border>
    <border>
      <left style="thin">
        <color auto="1"/>
      </left>
      <right/>
      <top/>
      <bottom style="thin">
        <color auto="1"/>
      </bottom>
      <diagonal/>
    </border>
    <border>
      <left/>
      <right/>
      <top/>
      <bottom style="thin">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thin">
        <color auto="1"/>
      </left>
      <right style="medium">
        <color auto="1"/>
      </right>
      <top style="thin">
        <color auto="1"/>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8" borderId="2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6" applyNumberFormat="0" applyFill="0" applyAlignment="0" applyProtection="0">
      <alignment vertical="center"/>
    </xf>
    <xf numFmtId="0" fontId="28" fillId="0" borderId="26" applyNumberFormat="0" applyFill="0" applyAlignment="0" applyProtection="0">
      <alignment vertical="center"/>
    </xf>
    <xf numFmtId="0" fontId="29" fillId="0" borderId="27" applyNumberFormat="0" applyFill="0" applyAlignment="0" applyProtection="0">
      <alignment vertical="center"/>
    </xf>
    <xf numFmtId="0" fontId="29" fillId="0" borderId="0" applyNumberFormat="0" applyFill="0" applyBorder="0" applyAlignment="0" applyProtection="0">
      <alignment vertical="center"/>
    </xf>
    <xf numFmtId="0" fontId="30" fillId="9" borderId="28" applyNumberFormat="0" applyAlignment="0" applyProtection="0">
      <alignment vertical="center"/>
    </xf>
    <xf numFmtId="0" fontId="31" fillId="10" borderId="29" applyNumberFormat="0" applyAlignment="0" applyProtection="0">
      <alignment vertical="center"/>
    </xf>
    <xf numFmtId="0" fontId="32" fillId="10" borderId="28" applyNumberFormat="0" applyAlignment="0" applyProtection="0">
      <alignment vertical="center"/>
    </xf>
    <xf numFmtId="0" fontId="33" fillId="11" borderId="30" applyNumberFormat="0" applyAlignment="0" applyProtection="0">
      <alignment vertical="center"/>
    </xf>
    <xf numFmtId="0" fontId="34" fillId="0" borderId="31" applyNumberFormat="0" applyFill="0" applyAlignment="0" applyProtection="0">
      <alignment vertical="center"/>
    </xf>
    <xf numFmtId="0" fontId="35" fillId="0" borderId="32" applyNumberFormat="0" applyFill="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40" fillId="36" borderId="0" applyNumberFormat="0" applyBorder="0" applyAlignment="0" applyProtection="0">
      <alignment vertical="center"/>
    </xf>
    <xf numFmtId="0" fontId="40" fillId="37" borderId="0" applyNumberFormat="0" applyBorder="0" applyAlignment="0" applyProtection="0">
      <alignment vertical="center"/>
    </xf>
    <xf numFmtId="0" fontId="39" fillId="38" borderId="0" applyNumberFormat="0" applyBorder="0" applyAlignment="0" applyProtection="0">
      <alignment vertical="center"/>
    </xf>
    <xf numFmtId="176" fontId="41" fillId="0" borderId="0" applyFont="0" applyFill="0" applyBorder="0" applyAlignment="0" applyProtection="0"/>
  </cellStyleXfs>
  <cellXfs count="114">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Border="1" applyAlignment="1">
      <alignment horizontal="center" vertical="center" wrapText="1"/>
    </xf>
    <xf numFmtId="0" fontId="2" fillId="0" borderId="0" xfId="0" applyFont="1" applyFill="1" applyAlignment="1">
      <alignment vertical="center"/>
    </xf>
    <xf numFmtId="0" fontId="3" fillId="0" borderId="0" xfId="0" applyFont="1" applyFill="1" applyAlignment="1">
      <alignment vertical="center"/>
    </xf>
    <xf numFmtId="0" fontId="2" fillId="0" borderId="0" xfId="0" applyFont="1" applyFill="1" applyAlignment="1">
      <alignment horizontal="center" vertical="center"/>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58" fontId="5" fillId="0" borderId="1" xfId="0" applyNumberFormat="1" applyFont="1" applyFill="1" applyBorder="1" applyAlignment="1">
      <alignment horizontal="center" vertical="center"/>
    </xf>
    <xf numFmtId="0" fontId="5" fillId="3" borderId="8" xfId="0" applyFont="1" applyFill="1" applyBorder="1" applyAlignment="1">
      <alignment horizontal="center" vertical="center"/>
    </xf>
    <xf numFmtId="0" fontId="6" fillId="0" borderId="6" xfId="6" applyNumberFormat="1" applyFont="1" applyFill="1" applyBorder="1" applyAlignment="1" applyProtection="1">
      <alignment horizontal="center" vertical="center"/>
    </xf>
    <xf numFmtId="58" fontId="7" fillId="0" borderId="6" xfId="6" applyNumberFormat="1" applyFont="1" applyFill="1" applyBorder="1" applyAlignment="1" applyProtection="1">
      <alignment horizontal="center" vertical="center"/>
    </xf>
    <xf numFmtId="0" fontId="8" fillId="4" borderId="1"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6" xfId="1" applyNumberFormat="1" applyFont="1" applyFill="1" applyBorder="1" applyAlignment="1">
      <alignment horizontal="center" vertical="center"/>
    </xf>
    <xf numFmtId="0" fontId="9"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77" fontId="12" fillId="5" borderId="5" xfId="1" applyNumberFormat="1" applyFont="1" applyFill="1" applyBorder="1" applyAlignment="1">
      <alignment horizontal="right" vertical="center"/>
    </xf>
    <xf numFmtId="177" fontId="12" fillId="5" borderId="7" xfId="1" applyNumberFormat="1" applyFont="1" applyFill="1" applyBorder="1" applyAlignment="1">
      <alignment horizontal="right" vertical="center"/>
    </xf>
    <xf numFmtId="0" fontId="9" fillId="0" borderId="1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1" xfId="0" applyFont="1" applyFill="1" applyBorder="1" applyAlignment="1">
      <alignment horizontal="center" vertical="center"/>
    </xf>
    <xf numFmtId="0" fontId="9" fillId="3" borderId="5" xfId="0" applyFont="1" applyFill="1" applyBorder="1" applyAlignment="1">
      <alignment horizontal="right" vertical="center"/>
    </xf>
    <xf numFmtId="0" fontId="9" fillId="3" borderId="7" xfId="0" applyFont="1" applyFill="1" applyBorder="1" applyAlignment="1">
      <alignment horizontal="right" vertical="center"/>
    </xf>
    <xf numFmtId="0" fontId="9" fillId="6" borderId="12"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7" xfId="0" applyFont="1" applyFill="1" applyBorder="1" applyAlignment="1">
      <alignment horizontal="center" vertical="center"/>
    </xf>
    <xf numFmtId="0" fontId="13" fillId="6" borderId="13" xfId="0" applyFont="1" applyFill="1" applyBorder="1" applyAlignment="1">
      <alignment horizontal="center" vertical="center"/>
    </xf>
    <xf numFmtId="0" fontId="13" fillId="6" borderId="14" xfId="0" applyFont="1" applyFill="1" applyBorder="1" applyAlignment="1">
      <alignment horizontal="center" vertical="center"/>
    </xf>
    <xf numFmtId="0" fontId="5" fillId="0" borderId="15"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3" borderId="1" xfId="0" applyFont="1" applyFill="1" applyBorder="1" applyAlignment="1">
      <alignment horizontal="center" vertical="center"/>
    </xf>
    <xf numFmtId="178" fontId="14" fillId="0" borderId="7" xfId="1" applyNumberFormat="1" applyFont="1" applyBorder="1" applyAlignment="1">
      <alignment horizontal="center" vertical="center"/>
    </xf>
    <xf numFmtId="58" fontId="5" fillId="0" borderId="7" xfId="0" applyNumberFormat="1" applyFont="1" applyFill="1" applyBorder="1" applyAlignment="1">
      <alignment horizontal="center" vertical="center"/>
    </xf>
    <xf numFmtId="58" fontId="5" fillId="0" borderId="8" xfId="0" applyNumberFormat="1"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8" fillId="4" borderId="8" xfId="1" applyNumberFormat="1" applyFont="1" applyFill="1" applyBorder="1" applyAlignment="1">
      <alignment horizontal="center" vertical="center"/>
    </xf>
    <xf numFmtId="0" fontId="5" fillId="0" borderId="8" xfId="0" applyFont="1" applyFill="1" applyBorder="1" applyAlignment="1">
      <alignment horizontal="center" vertical="center" wrapText="1"/>
    </xf>
    <xf numFmtId="0" fontId="14" fillId="0" borderId="1" xfId="1" applyNumberFormat="1" applyFont="1" applyFill="1" applyBorder="1" applyAlignment="1">
      <alignment horizontal="center" vertical="center"/>
    </xf>
    <xf numFmtId="179" fontId="5" fillId="0" borderId="1" xfId="1" applyNumberFormat="1" applyFont="1" applyFill="1" applyBorder="1" applyAlignment="1">
      <alignment horizontal="center" vertical="center"/>
    </xf>
    <xf numFmtId="0" fontId="5" fillId="0" borderId="8" xfId="0" applyFont="1" applyFill="1" applyBorder="1" applyAlignment="1">
      <alignment horizontal="center" vertical="center" wrapText="1"/>
    </xf>
    <xf numFmtId="0" fontId="14" fillId="0" borderId="1" xfId="1" applyNumberFormat="1" applyFont="1" applyFill="1" applyBorder="1" applyAlignment="1">
      <alignment horizontal="center" vertical="center"/>
    </xf>
    <xf numFmtId="179" fontId="5" fillId="0" borderId="1" xfId="1" applyNumberFormat="1" applyFont="1" applyFill="1" applyBorder="1" applyAlignment="1">
      <alignment horizontal="center" vertical="center"/>
    </xf>
    <xf numFmtId="179" fontId="5" fillId="0" borderId="1" xfId="1" applyNumberFormat="1" applyFont="1" applyFill="1" applyBorder="1" applyAlignment="1">
      <alignment horizontal="center" vertical="center"/>
    </xf>
    <xf numFmtId="0" fontId="5" fillId="3" borderId="3"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15" fillId="0" borderId="8" xfId="0" applyFont="1" applyFill="1" applyBorder="1" applyAlignment="1">
      <alignment horizontal="center" vertical="center"/>
    </xf>
    <xf numFmtId="58" fontId="5" fillId="0" borderId="6" xfId="0" applyNumberFormat="1" applyFont="1" applyFill="1" applyBorder="1" applyAlignment="1">
      <alignment horizontal="center" vertical="center"/>
    </xf>
    <xf numFmtId="58" fontId="5" fillId="0" borderId="17" xfId="0" applyNumberFormat="1" applyFont="1" applyFill="1" applyBorder="1" applyAlignment="1">
      <alignment horizontal="center" vertical="center"/>
    </xf>
    <xf numFmtId="0" fontId="5" fillId="0" borderId="18" xfId="0" applyFont="1" applyFill="1" applyBorder="1" applyAlignment="1">
      <alignment horizontal="center" vertical="center"/>
    </xf>
    <xf numFmtId="179" fontId="8" fillId="4" borderId="1" xfId="1" applyNumberFormat="1" applyFont="1" applyFill="1" applyBorder="1" applyAlignment="1">
      <alignment horizontal="center" vertical="center"/>
    </xf>
    <xf numFmtId="178" fontId="8" fillId="4" borderId="6" xfId="1" applyNumberFormat="1" applyFont="1" applyFill="1" applyBorder="1" applyAlignment="1">
      <alignment horizontal="center" vertical="center"/>
    </xf>
    <xf numFmtId="178" fontId="8" fillId="4" borderId="17" xfId="1" applyNumberFormat="1" applyFont="1" applyFill="1" applyBorder="1" applyAlignment="1">
      <alignment horizontal="center" vertical="center"/>
    </xf>
    <xf numFmtId="179" fontId="14" fillId="0" borderId="1" xfId="1" applyNumberFormat="1" applyFont="1" applyFill="1" applyBorder="1" applyAlignment="1">
      <alignment vertical="center"/>
    </xf>
    <xf numFmtId="178" fontId="5" fillId="0" borderId="6" xfId="1" applyNumberFormat="1" applyFont="1" applyFill="1" applyBorder="1" applyAlignment="1">
      <alignment horizontal="center" vertical="center" wrapText="1"/>
    </xf>
    <xf numFmtId="178" fontId="5" fillId="0" borderId="17" xfId="1" applyNumberFormat="1" applyFont="1" applyFill="1" applyBorder="1" applyAlignment="1">
      <alignment horizontal="center" vertical="center" wrapText="1"/>
    </xf>
    <xf numFmtId="179" fontId="14" fillId="0" borderId="1" xfId="1" applyNumberFormat="1" applyFont="1" applyFill="1" applyBorder="1" applyAlignment="1">
      <alignment vertical="center"/>
    </xf>
    <xf numFmtId="178" fontId="5" fillId="0" borderId="6" xfId="1" applyNumberFormat="1" applyFont="1" applyFill="1" applyBorder="1" applyAlignment="1">
      <alignment horizontal="center" vertical="center" wrapText="1"/>
    </xf>
    <xf numFmtId="178" fontId="5" fillId="0" borderId="17" xfId="1" applyNumberFormat="1" applyFont="1" applyFill="1" applyBorder="1" applyAlignment="1">
      <alignment horizontal="center" vertical="center" wrapText="1"/>
    </xf>
    <xf numFmtId="179" fontId="14" fillId="0" borderId="1" xfId="1" applyNumberFormat="1" applyFont="1" applyFill="1" applyBorder="1" applyAlignment="1">
      <alignment vertical="center"/>
    </xf>
    <xf numFmtId="178" fontId="5" fillId="0" borderId="6" xfId="1" applyNumberFormat="1" applyFont="1" applyFill="1" applyBorder="1" applyAlignment="1">
      <alignment horizontal="center" vertical="center" wrapText="1"/>
    </xf>
    <xf numFmtId="178" fontId="5" fillId="0" borderId="17" xfId="1" applyNumberFormat="1" applyFont="1" applyFill="1" applyBorder="1" applyAlignment="1">
      <alignment horizontal="center" vertical="center" wrapText="1"/>
    </xf>
    <xf numFmtId="177" fontId="12" fillId="5" borderId="8" xfId="1" applyNumberFormat="1" applyFont="1" applyFill="1" applyBorder="1" applyAlignment="1">
      <alignment horizontal="right" vertical="center"/>
    </xf>
    <xf numFmtId="179" fontId="12" fillId="5" borderId="6" xfId="49" applyNumberFormat="1" applyFont="1" applyFill="1" applyBorder="1" applyAlignment="1">
      <alignment horizontal="right" vertical="center"/>
    </xf>
    <xf numFmtId="178" fontId="16" fillId="5" borderId="6" xfId="1" applyNumberFormat="1" applyFont="1" applyFill="1" applyBorder="1" applyAlignment="1">
      <alignment horizontal="center" vertical="center" wrapText="1"/>
    </xf>
    <xf numFmtId="178" fontId="16" fillId="5" borderId="17" xfId="1" applyNumberFormat="1" applyFont="1" applyFill="1" applyBorder="1" applyAlignment="1">
      <alignment horizontal="center" vertical="center" wrapText="1"/>
    </xf>
    <xf numFmtId="179" fontId="5" fillId="0" borderId="1" xfId="1" applyNumberFormat="1" applyFont="1" applyFill="1" applyBorder="1" applyAlignment="1">
      <alignment horizontal="right" vertical="center"/>
    </xf>
    <xf numFmtId="178" fontId="5" fillId="0" borderId="1" xfId="1" applyNumberFormat="1" applyFont="1" applyFill="1" applyBorder="1" applyAlignment="1">
      <alignment horizontal="center" vertical="center" wrapText="1"/>
    </xf>
    <xf numFmtId="0" fontId="9" fillId="3" borderId="8" xfId="0" applyFont="1" applyFill="1" applyBorder="1" applyAlignment="1">
      <alignment horizontal="right" vertical="center"/>
    </xf>
    <xf numFmtId="179" fontId="9" fillId="3" borderId="1" xfId="49" applyNumberFormat="1" applyFont="1" applyFill="1" applyBorder="1" applyAlignment="1">
      <alignment horizontal="right" vertical="center"/>
    </xf>
    <xf numFmtId="177" fontId="17" fillId="3" borderId="6" xfId="49" applyNumberFormat="1" applyFont="1" applyFill="1" applyBorder="1" applyAlignment="1">
      <alignment horizontal="center" vertical="center" wrapText="1"/>
    </xf>
    <xf numFmtId="177" fontId="17" fillId="3" borderId="17" xfId="49" applyNumberFormat="1" applyFont="1" applyFill="1" applyBorder="1" applyAlignment="1">
      <alignment horizontal="center" vertical="center" wrapText="1"/>
    </xf>
    <xf numFmtId="9" fontId="18" fillId="4" borderId="1" xfId="0" applyNumberFormat="1" applyFont="1" applyFill="1" applyBorder="1" applyAlignment="1">
      <alignment horizontal="center" vertical="center"/>
    </xf>
    <xf numFmtId="179" fontId="19" fillId="7" borderId="1" xfId="49" applyNumberFormat="1" applyFont="1" applyFill="1" applyBorder="1" applyAlignment="1">
      <alignment horizontal="right" vertical="center"/>
    </xf>
    <xf numFmtId="0" fontId="20" fillId="0" borderId="19" xfId="0" applyFont="1" applyFill="1" applyBorder="1" applyAlignment="1">
      <alignment horizontal="center" vertical="center"/>
    </xf>
    <xf numFmtId="0" fontId="20" fillId="0" borderId="20" xfId="0" applyFont="1" applyFill="1" applyBorder="1" applyAlignment="1">
      <alignment horizontal="center" vertical="center"/>
    </xf>
    <xf numFmtId="179" fontId="19" fillId="0" borderId="1" xfId="49" applyNumberFormat="1" applyFont="1" applyFill="1" applyBorder="1" applyAlignment="1">
      <alignment horizontal="right" vertical="center"/>
    </xf>
    <xf numFmtId="178" fontId="16" fillId="0" borderId="6" xfId="1" applyNumberFormat="1" applyFont="1" applyFill="1" applyBorder="1" applyAlignment="1">
      <alignment horizontal="center" vertical="center" wrapText="1"/>
    </xf>
    <xf numFmtId="178" fontId="16" fillId="0" borderId="17" xfId="1" applyNumberFormat="1" applyFont="1" applyFill="1" applyBorder="1" applyAlignment="1">
      <alignment horizontal="center" vertical="center" wrapText="1"/>
    </xf>
    <xf numFmtId="0" fontId="13" fillId="6" borderId="21" xfId="0" applyFont="1" applyFill="1" applyBorder="1" applyAlignment="1">
      <alignment horizontal="center" vertical="center"/>
    </xf>
    <xf numFmtId="179" fontId="13" fillId="6" borderId="22" xfId="49" applyNumberFormat="1" applyFont="1" applyFill="1" applyBorder="1" applyAlignment="1">
      <alignment horizontal="right" vertical="center"/>
    </xf>
    <xf numFmtId="177" fontId="21" fillId="6" borderId="23" xfId="49" applyNumberFormat="1" applyFont="1" applyFill="1" applyBorder="1" applyAlignment="1">
      <alignment horizontal="center" vertical="center" wrapText="1"/>
    </xf>
    <xf numFmtId="177" fontId="21" fillId="6" borderId="24"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Euro"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aozhi@cc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5"/>
  <sheetViews>
    <sheetView tabSelected="1" zoomScale="47" zoomScaleNormal="47" topLeftCell="A10" workbookViewId="0">
      <selection activeCell="X20" sqref="X20"/>
    </sheetView>
  </sheetViews>
  <sheetFormatPr defaultColWidth="9" defaultRowHeight="17.6"/>
  <cols>
    <col min="1" max="1" width="17.8365384615385" style="8" customWidth="1"/>
    <col min="2" max="2" width="38" style="8" customWidth="1"/>
    <col min="3" max="3" width="54.2980769230769" style="8" customWidth="1"/>
    <col min="4" max="4" width="10.8365384615385" style="9"/>
    <col min="5" max="5" width="9" style="9" customWidth="1"/>
    <col min="6" max="6" width="10.5" style="8" customWidth="1"/>
    <col min="7" max="7" width="12.3269230769231" style="8" customWidth="1"/>
    <col min="8" max="8" width="13.3365384615385" style="8" customWidth="1"/>
    <col min="9" max="9" width="14.1634615384615" style="8" customWidth="1"/>
    <col min="10" max="10" width="15.5" style="8" customWidth="1"/>
    <col min="11" max="11" width="48.5384615384615" style="10" customWidth="1"/>
    <col min="12" max="12" width="42.3365384615385" style="10" customWidth="1"/>
  </cols>
  <sheetData>
    <row r="1" ht="55" customHeight="1" spans="1:12">
      <c r="A1" s="11" t="s">
        <v>0</v>
      </c>
      <c r="B1" s="12"/>
      <c r="C1" s="12"/>
      <c r="D1" s="12"/>
      <c r="E1" s="12"/>
      <c r="F1" s="12"/>
      <c r="G1" s="12"/>
      <c r="H1" s="12"/>
      <c r="I1" s="12"/>
      <c r="J1" s="12"/>
      <c r="K1" s="12"/>
      <c r="L1" s="12"/>
    </row>
    <row r="2" ht="24" customHeight="1" spans="1:12">
      <c r="A2" s="13" t="s">
        <v>1</v>
      </c>
      <c r="B2" s="14" t="s">
        <v>2</v>
      </c>
      <c r="C2" s="15"/>
      <c r="D2" s="15"/>
      <c r="E2" s="15"/>
      <c r="F2" s="53"/>
      <c r="G2" s="54" t="s">
        <v>3</v>
      </c>
      <c r="H2" s="14" t="s">
        <v>4</v>
      </c>
      <c r="I2" s="53"/>
      <c r="J2" s="73" t="s">
        <v>5</v>
      </c>
      <c r="K2" s="14"/>
      <c r="L2" s="74"/>
    </row>
    <row r="3" ht="24" customHeight="1" spans="1:12">
      <c r="A3" s="16" t="s">
        <v>6</v>
      </c>
      <c r="B3" s="17" t="s">
        <v>7</v>
      </c>
      <c r="C3" s="18"/>
      <c r="D3" s="18"/>
      <c r="E3" s="18"/>
      <c r="F3" s="55"/>
      <c r="G3" s="56" t="s">
        <v>8</v>
      </c>
      <c r="H3" s="17" t="s">
        <v>9</v>
      </c>
      <c r="I3" s="55"/>
      <c r="J3" s="75" t="s">
        <v>5</v>
      </c>
      <c r="K3" s="17">
        <v>13716966033</v>
      </c>
      <c r="L3" s="76"/>
    </row>
    <row r="4" ht="24" customHeight="1" spans="1:12">
      <c r="A4" s="16" t="s">
        <v>10</v>
      </c>
      <c r="B4" s="19">
        <v>45877</v>
      </c>
      <c r="C4" s="20" t="s">
        <v>11</v>
      </c>
      <c r="D4" s="21"/>
      <c r="E4" s="57"/>
      <c r="F4" s="58"/>
      <c r="G4" s="59" t="s">
        <v>12</v>
      </c>
      <c r="H4" s="60" t="s">
        <v>13</v>
      </c>
      <c r="I4" s="77"/>
      <c r="J4" s="63" t="s">
        <v>14</v>
      </c>
      <c r="K4" s="78"/>
      <c r="L4" s="79"/>
    </row>
    <row r="5" ht="24" customHeight="1" spans="1:12">
      <c r="A5" s="16" t="s">
        <v>15</v>
      </c>
      <c r="B5" s="19" t="s">
        <v>16</v>
      </c>
      <c r="C5" s="20" t="s">
        <v>17</v>
      </c>
      <c r="D5" s="22" t="s">
        <v>18</v>
      </c>
      <c r="E5" s="61"/>
      <c r="F5" s="62"/>
      <c r="G5" s="63" t="s">
        <v>5</v>
      </c>
      <c r="H5" s="64"/>
      <c r="I5" s="42">
        <v>13391821131</v>
      </c>
      <c r="J5" s="57"/>
      <c r="K5" s="57"/>
      <c r="L5" s="80"/>
    </row>
    <row r="6" ht="24" customHeight="1" spans="1:12">
      <c r="A6" s="23" t="s">
        <v>19</v>
      </c>
      <c r="B6" s="23"/>
      <c r="C6" s="24" t="s">
        <v>20</v>
      </c>
      <c r="D6" s="25" t="s">
        <v>21</v>
      </c>
      <c r="E6" s="65"/>
      <c r="F6" s="25" t="s">
        <v>22</v>
      </c>
      <c r="G6" s="65"/>
      <c r="H6" s="25" t="s">
        <v>23</v>
      </c>
      <c r="I6" s="65"/>
      <c r="J6" s="81" t="s">
        <v>24</v>
      </c>
      <c r="K6" s="82" t="s">
        <v>25</v>
      </c>
      <c r="L6" s="83" t="s">
        <v>26</v>
      </c>
    </row>
    <row r="7" ht="24" customHeight="1" spans="1:12">
      <c r="A7" s="26" t="s">
        <v>27</v>
      </c>
      <c r="B7" s="27" t="s">
        <v>28</v>
      </c>
      <c r="C7" s="28" t="s">
        <v>29</v>
      </c>
      <c r="D7" s="29">
        <v>2</v>
      </c>
      <c r="E7" s="66"/>
      <c r="F7" s="67" t="s">
        <v>30</v>
      </c>
      <c r="G7" s="67"/>
      <c r="H7" s="68">
        <v>112.63</v>
      </c>
      <c r="I7" s="68"/>
      <c r="J7" s="84">
        <f>D7*H7</f>
        <v>225.26</v>
      </c>
      <c r="K7" s="85" t="s">
        <v>31</v>
      </c>
      <c r="L7" s="86"/>
    </row>
    <row r="8" ht="24" customHeight="1" spans="1:12">
      <c r="A8" s="26"/>
      <c r="B8" s="30" t="s">
        <v>32</v>
      </c>
      <c r="C8" s="31" t="s">
        <v>33</v>
      </c>
      <c r="D8" s="32">
        <v>15</v>
      </c>
      <c r="E8" s="69"/>
      <c r="F8" s="70" t="s">
        <v>34</v>
      </c>
      <c r="G8" s="70"/>
      <c r="H8" s="71">
        <v>110</v>
      </c>
      <c r="I8" s="71"/>
      <c r="J8" s="87">
        <f>D8*H8*1.06</f>
        <v>1749</v>
      </c>
      <c r="K8" s="88" t="s">
        <v>35</v>
      </c>
      <c r="L8" s="89" t="s">
        <v>36</v>
      </c>
    </row>
    <row r="9" ht="24" customHeight="1" spans="1:12">
      <c r="A9" s="26"/>
      <c r="B9" s="27" t="s">
        <v>37</v>
      </c>
      <c r="C9" s="33" t="s">
        <v>38</v>
      </c>
      <c r="D9" s="29">
        <v>2</v>
      </c>
      <c r="E9" s="66"/>
      <c r="F9" s="27" t="s">
        <v>39</v>
      </c>
      <c r="G9" s="27"/>
      <c r="H9" s="68">
        <v>0.53</v>
      </c>
      <c r="I9" s="68"/>
      <c r="J9" s="84">
        <f>D9*H9</f>
        <v>1.06</v>
      </c>
      <c r="K9" s="85" t="s">
        <v>40</v>
      </c>
      <c r="L9" s="86"/>
    </row>
    <row r="10" ht="24" customHeight="1" spans="1:12">
      <c r="A10" s="26"/>
      <c r="B10" s="30" t="s">
        <v>41</v>
      </c>
      <c r="C10" s="31" t="s">
        <v>38</v>
      </c>
      <c r="D10" s="32">
        <v>60</v>
      </c>
      <c r="E10" s="69"/>
      <c r="F10" s="30" t="s">
        <v>39</v>
      </c>
      <c r="G10" s="30"/>
      <c r="H10" s="71">
        <v>0.53</v>
      </c>
      <c r="I10" s="71"/>
      <c r="J10" s="87">
        <f>D10*H10</f>
        <v>31.8</v>
      </c>
      <c r="K10" s="88" t="s">
        <v>40</v>
      </c>
      <c r="L10" s="89"/>
    </row>
    <row r="11" ht="24" customHeight="1" spans="1:12">
      <c r="A11" s="26"/>
      <c r="B11" s="30" t="s">
        <v>42</v>
      </c>
      <c r="C11" s="34" t="s">
        <v>43</v>
      </c>
      <c r="D11" s="32">
        <v>1</v>
      </c>
      <c r="E11" s="69"/>
      <c r="F11" s="30" t="s">
        <v>44</v>
      </c>
      <c r="G11" s="30"/>
      <c r="H11" s="71">
        <f>2580*1.06</f>
        <v>2734.8</v>
      </c>
      <c r="I11" s="71"/>
      <c r="J11" s="87">
        <f>D11*H11</f>
        <v>2734.8</v>
      </c>
      <c r="K11" s="88" t="s">
        <v>45</v>
      </c>
      <c r="L11" s="89"/>
    </row>
    <row r="12" ht="24" customHeight="1" spans="1:12">
      <c r="A12" s="26"/>
      <c r="B12" s="30" t="s">
        <v>46</v>
      </c>
      <c r="C12" s="34" t="s">
        <v>47</v>
      </c>
      <c r="D12" s="32">
        <v>1</v>
      </c>
      <c r="E12" s="69"/>
      <c r="F12" s="32" t="s">
        <v>44</v>
      </c>
      <c r="G12" s="69"/>
      <c r="H12" s="71">
        <f>2380*1.06</f>
        <v>2522.8</v>
      </c>
      <c r="I12" s="71"/>
      <c r="J12" s="87">
        <f>D12*H12</f>
        <v>2522.8</v>
      </c>
      <c r="K12" s="88" t="s">
        <v>45</v>
      </c>
      <c r="L12" s="89" t="s">
        <v>48</v>
      </c>
    </row>
    <row r="13" ht="24" customHeight="1" spans="1:12">
      <c r="A13" s="26"/>
      <c r="B13" s="30" t="s">
        <v>49</v>
      </c>
      <c r="C13" s="34" t="s">
        <v>50</v>
      </c>
      <c r="D13" s="32">
        <v>1</v>
      </c>
      <c r="E13" s="69"/>
      <c r="F13" s="30" t="s">
        <v>44</v>
      </c>
      <c r="G13" s="30"/>
      <c r="H13" s="71">
        <f>4700*1.06</f>
        <v>4982</v>
      </c>
      <c r="I13" s="71"/>
      <c r="J13" s="87">
        <f>D13*H13</f>
        <v>4982</v>
      </c>
      <c r="K13" s="88" t="s">
        <v>45</v>
      </c>
      <c r="L13" s="89" t="s">
        <v>48</v>
      </c>
    </row>
    <row r="14" ht="24" customHeight="1" spans="1:12">
      <c r="A14" s="26"/>
      <c r="B14" s="30" t="s">
        <v>51</v>
      </c>
      <c r="C14" s="34" t="s">
        <v>52</v>
      </c>
      <c r="D14" s="32">
        <v>2</v>
      </c>
      <c r="E14" s="69"/>
      <c r="F14" s="30" t="s">
        <v>34</v>
      </c>
      <c r="G14" s="30"/>
      <c r="H14" s="71">
        <v>47.7</v>
      </c>
      <c r="I14" s="71"/>
      <c r="J14" s="87">
        <f t="shared" ref="J12:J18" si="0">D14*H14</f>
        <v>95.4</v>
      </c>
      <c r="K14" s="88" t="s">
        <v>53</v>
      </c>
      <c r="L14" s="89"/>
    </row>
    <row r="15" ht="24" customHeight="1" spans="1:12">
      <c r="A15" s="26"/>
      <c r="B15" s="30" t="s">
        <v>54</v>
      </c>
      <c r="C15" s="34" t="s">
        <v>55</v>
      </c>
      <c r="D15" s="32">
        <v>50</v>
      </c>
      <c r="E15" s="69"/>
      <c r="F15" s="30" t="s">
        <v>39</v>
      </c>
      <c r="G15" s="30"/>
      <c r="H15" s="71">
        <v>3.81</v>
      </c>
      <c r="I15" s="71"/>
      <c r="J15" s="87">
        <f t="shared" si="0"/>
        <v>190.5</v>
      </c>
      <c r="K15" s="88" t="s">
        <v>56</v>
      </c>
      <c r="L15" s="89"/>
    </row>
    <row r="16" ht="24" customHeight="1" spans="1:12">
      <c r="A16" s="26"/>
      <c r="B16" s="30" t="s">
        <v>57</v>
      </c>
      <c r="C16" s="34" t="s">
        <v>55</v>
      </c>
      <c r="D16" s="32">
        <v>11</v>
      </c>
      <c r="E16" s="69"/>
      <c r="F16" s="30" t="s">
        <v>39</v>
      </c>
      <c r="G16" s="30"/>
      <c r="H16" s="71">
        <v>3.81</v>
      </c>
      <c r="I16" s="71"/>
      <c r="J16" s="87">
        <f t="shared" si="0"/>
        <v>41.91</v>
      </c>
      <c r="K16" s="88" t="s">
        <v>56</v>
      </c>
      <c r="L16" s="89"/>
    </row>
    <row r="17" ht="24" customHeight="1" spans="1:12">
      <c r="A17" s="26"/>
      <c r="B17" s="30" t="s">
        <v>57</v>
      </c>
      <c r="C17" s="34" t="s">
        <v>55</v>
      </c>
      <c r="D17" s="32">
        <v>8</v>
      </c>
      <c r="E17" s="69"/>
      <c r="F17" s="30" t="s">
        <v>39</v>
      </c>
      <c r="G17" s="30"/>
      <c r="H17" s="71">
        <v>3.81</v>
      </c>
      <c r="I17" s="71"/>
      <c r="J17" s="87">
        <f t="shared" si="0"/>
        <v>30.48</v>
      </c>
      <c r="K17" s="88" t="s">
        <v>56</v>
      </c>
      <c r="L17" s="89"/>
    </row>
    <row r="18" ht="24" customHeight="1" spans="1:12">
      <c r="A18" s="26"/>
      <c r="B18" s="35" t="s">
        <v>58</v>
      </c>
      <c r="C18" s="36" t="s">
        <v>59</v>
      </c>
      <c r="D18" s="17">
        <v>4</v>
      </c>
      <c r="E18" s="55"/>
      <c r="F18" s="35" t="s">
        <v>30</v>
      </c>
      <c r="G18" s="35"/>
      <c r="H18" s="72">
        <v>10.6</v>
      </c>
      <c r="I18" s="72"/>
      <c r="J18" s="90">
        <f t="shared" si="0"/>
        <v>42.4</v>
      </c>
      <c r="K18" s="91" t="s">
        <v>60</v>
      </c>
      <c r="L18" s="92"/>
    </row>
    <row r="19" ht="24" customHeight="1" spans="1:12">
      <c r="A19" s="26"/>
      <c r="B19" s="35" t="s">
        <v>61</v>
      </c>
      <c r="C19" s="36" t="s">
        <v>62</v>
      </c>
      <c r="D19" s="17">
        <v>10</v>
      </c>
      <c r="E19" s="55"/>
      <c r="F19" s="35" t="s">
        <v>39</v>
      </c>
      <c r="G19" s="35"/>
      <c r="H19" s="72">
        <f>6*1.06</f>
        <v>6.36</v>
      </c>
      <c r="I19" s="72"/>
      <c r="J19" s="90">
        <f t="shared" ref="J19:J32" si="1">D19*H19</f>
        <v>63.6</v>
      </c>
      <c r="K19" s="91" t="s">
        <v>45</v>
      </c>
      <c r="L19" s="92"/>
    </row>
    <row r="20" ht="24" customHeight="1" spans="1:12">
      <c r="A20" s="26"/>
      <c r="B20" s="35" t="s">
        <v>63</v>
      </c>
      <c r="C20" s="36" t="s">
        <v>64</v>
      </c>
      <c r="D20" s="17">
        <v>70</v>
      </c>
      <c r="E20" s="55"/>
      <c r="F20" s="35" t="s">
        <v>39</v>
      </c>
      <c r="G20" s="35"/>
      <c r="H20" s="72">
        <v>0.53</v>
      </c>
      <c r="I20" s="72"/>
      <c r="J20" s="90">
        <f t="shared" si="1"/>
        <v>37.1</v>
      </c>
      <c r="K20" s="91" t="s">
        <v>40</v>
      </c>
      <c r="L20" s="92"/>
    </row>
    <row r="21" ht="24" customHeight="1" spans="1:12">
      <c r="A21" s="26"/>
      <c r="B21" s="35" t="s">
        <v>65</v>
      </c>
      <c r="C21" s="36" t="s">
        <v>66</v>
      </c>
      <c r="D21" s="17">
        <v>30</v>
      </c>
      <c r="E21" s="55"/>
      <c r="F21" s="35" t="s">
        <v>39</v>
      </c>
      <c r="G21" s="35"/>
      <c r="H21" s="72">
        <v>1.54</v>
      </c>
      <c r="I21" s="72"/>
      <c r="J21" s="90">
        <f t="shared" si="1"/>
        <v>46.2</v>
      </c>
      <c r="K21" s="91" t="s">
        <v>67</v>
      </c>
      <c r="L21" s="92"/>
    </row>
    <row r="22" ht="24" customHeight="1" spans="1:12">
      <c r="A22" s="26"/>
      <c r="B22" s="35" t="s">
        <v>68</v>
      </c>
      <c r="C22" s="36" t="s">
        <v>69</v>
      </c>
      <c r="D22" s="17">
        <v>11</v>
      </c>
      <c r="E22" s="55"/>
      <c r="F22" s="35" t="s">
        <v>39</v>
      </c>
      <c r="G22" s="35"/>
      <c r="H22" s="72">
        <v>47.7</v>
      </c>
      <c r="I22" s="72"/>
      <c r="J22" s="90">
        <f t="shared" si="1"/>
        <v>524.7</v>
      </c>
      <c r="K22" s="91" t="s">
        <v>70</v>
      </c>
      <c r="L22" s="92"/>
    </row>
    <row r="23" ht="24" customHeight="1" spans="1:12">
      <c r="A23" s="26"/>
      <c r="B23" s="35" t="s">
        <v>71</v>
      </c>
      <c r="C23" s="36" t="s">
        <v>72</v>
      </c>
      <c r="D23" s="17">
        <v>11</v>
      </c>
      <c r="E23" s="55"/>
      <c r="F23" s="35" t="s">
        <v>39</v>
      </c>
      <c r="G23" s="35"/>
      <c r="H23" s="72">
        <f>4*1.06</f>
        <v>4.24</v>
      </c>
      <c r="I23" s="72"/>
      <c r="J23" s="90">
        <f t="shared" si="1"/>
        <v>46.64</v>
      </c>
      <c r="K23" s="91" t="s">
        <v>45</v>
      </c>
      <c r="L23" s="92"/>
    </row>
    <row r="24" ht="49" customHeight="1" spans="1:12">
      <c r="A24" s="26"/>
      <c r="B24" s="35" t="s">
        <v>73</v>
      </c>
      <c r="C24" s="36" t="s">
        <v>74</v>
      </c>
      <c r="D24" s="17">
        <v>6</v>
      </c>
      <c r="E24" s="55"/>
      <c r="F24" s="35" t="s">
        <v>34</v>
      </c>
      <c r="G24" s="35"/>
      <c r="H24" s="72">
        <v>47.7</v>
      </c>
      <c r="I24" s="72"/>
      <c r="J24" s="90">
        <f t="shared" si="1"/>
        <v>286.2</v>
      </c>
      <c r="K24" s="91" t="s">
        <v>53</v>
      </c>
      <c r="L24" s="92" t="s">
        <v>75</v>
      </c>
    </row>
    <row r="25" ht="49" customHeight="1" spans="1:12">
      <c r="A25" s="26"/>
      <c r="B25" s="35" t="s">
        <v>76</v>
      </c>
      <c r="C25" s="36" t="s">
        <v>74</v>
      </c>
      <c r="D25" s="17">
        <v>1.2</v>
      </c>
      <c r="E25" s="55"/>
      <c r="F25" s="35" t="s">
        <v>34</v>
      </c>
      <c r="G25" s="35"/>
      <c r="H25" s="72">
        <v>47.7</v>
      </c>
      <c r="I25" s="72"/>
      <c r="J25" s="90">
        <f t="shared" si="1"/>
        <v>57.24</v>
      </c>
      <c r="K25" s="91" t="s">
        <v>53</v>
      </c>
      <c r="L25" s="92" t="s">
        <v>77</v>
      </c>
    </row>
    <row r="26" ht="49" customHeight="1" spans="1:12">
      <c r="A26" s="26"/>
      <c r="B26" s="35" t="s">
        <v>76</v>
      </c>
      <c r="C26" s="36" t="s">
        <v>78</v>
      </c>
      <c r="D26" s="17">
        <v>6</v>
      </c>
      <c r="E26" s="55"/>
      <c r="F26" s="35" t="s">
        <v>34</v>
      </c>
      <c r="G26" s="35"/>
      <c r="H26" s="72">
        <v>47.7</v>
      </c>
      <c r="I26" s="72"/>
      <c r="J26" s="90">
        <f t="shared" si="1"/>
        <v>286.2</v>
      </c>
      <c r="K26" s="91" t="s">
        <v>53</v>
      </c>
      <c r="L26" s="92" t="s">
        <v>79</v>
      </c>
    </row>
    <row r="27" ht="49" customHeight="1" spans="1:12">
      <c r="A27" s="26"/>
      <c r="B27" s="35" t="s">
        <v>80</v>
      </c>
      <c r="C27" s="36" t="s">
        <v>81</v>
      </c>
      <c r="D27" s="17">
        <v>10</v>
      </c>
      <c r="E27" s="55"/>
      <c r="F27" s="17" t="s">
        <v>30</v>
      </c>
      <c r="G27" s="55"/>
      <c r="H27" s="72">
        <f>29.92*1.06</f>
        <v>31.7152</v>
      </c>
      <c r="I27" s="72"/>
      <c r="J27" s="90">
        <f t="shared" si="1"/>
        <v>317.152</v>
      </c>
      <c r="K27" s="91" t="s">
        <v>45</v>
      </c>
      <c r="L27" s="92"/>
    </row>
    <row r="28" ht="49" customHeight="1" spans="1:12">
      <c r="A28" s="26"/>
      <c r="B28" s="35" t="s">
        <v>82</v>
      </c>
      <c r="C28" s="36" t="s">
        <v>83</v>
      </c>
      <c r="D28" s="17">
        <v>1</v>
      </c>
      <c r="E28" s="55"/>
      <c r="F28" s="17" t="s">
        <v>30</v>
      </c>
      <c r="G28" s="55"/>
      <c r="H28" s="72">
        <f>86*1.06</f>
        <v>91.16</v>
      </c>
      <c r="I28" s="72"/>
      <c r="J28" s="90">
        <f t="shared" si="1"/>
        <v>91.16</v>
      </c>
      <c r="K28" s="91" t="s">
        <v>45</v>
      </c>
      <c r="L28" s="92"/>
    </row>
    <row r="29" ht="49" customHeight="1" spans="1:12">
      <c r="A29" s="26"/>
      <c r="B29" s="35" t="s">
        <v>84</v>
      </c>
      <c r="C29" s="36" t="s">
        <v>85</v>
      </c>
      <c r="D29" s="17">
        <v>65</v>
      </c>
      <c r="E29" s="55"/>
      <c r="F29" s="35" t="s">
        <v>86</v>
      </c>
      <c r="G29" s="35"/>
      <c r="H29" s="72">
        <v>11.75</v>
      </c>
      <c r="I29" s="72"/>
      <c r="J29" s="90">
        <f t="shared" si="1"/>
        <v>763.75</v>
      </c>
      <c r="K29" s="91" t="s">
        <v>87</v>
      </c>
      <c r="L29" s="92"/>
    </row>
    <row r="30" ht="24" customHeight="1" spans="1:12">
      <c r="A30" s="26"/>
      <c r="B30" s="35" t="s">
        <v>88</v>
      </c>
      <c r="C30" s="36" t="s">
        <v>89</v>
      </c>
      <c r="D30" s="17">
        <v>71</v>
      </c>
      <c r="E30" s="55"/>
      <c r="F30" s="17" t="s">
        <v>90</v>
      </c>
      <c r="G30" s="55"/>
      <c r="H30" s="72">
        <f>63*1.06</f>
        <v>66.78</v>
      </c>
      <c r="I30" s="72"/>
      <c r="J30" s="90">
        <f t="shared" si="1"/>
        <v>4741.38</v>
      </c>
      <c r="K30" s="91" t="s">
        <v>45</v>
      </c>
      <c r="L30" s="92"/>
    </row>
    <row r="31" ht="24" customHeight="1" spans="1:12">
      <c r="A31" s="26"/>
      <c r="B31" s="35" t="s">
        <v>91</v>
      </c>
      <c r="C31" s="36" t="s">
        <v>92</v>
      </c>
      <c r="D31" s="17">
        <v>80</v>
      </c>
      <c r="E31" s="55"/>
      <c r="F31" s="35" t="s">
        <v>39</v>
      </c>
      <c r="G31" s="35"/>
      <c r="H31" s="72">
        <f>2*1.06</f>
        <v>2.12</v>
      </c>
      <c r="I31" s="72"/>
      <c r="J31" s="90">
        <f t="shared" si="1"/>
        <v>169.6</v>
      </c>
      <c r="K31" s="91" t="s">
        <v>45</v>
      </c>
      <c r="L31" s="92"/>
    </row>
    <row r="32" ht="24" customHeight="1" spans="1:12">
      <c r="A32" s="26"/>
      <c r="B32" s="35" t="s">
        <v>93</v>
      </c>
      <c r="C32" s="37" t="s">
        <v>94</v>
      </c>
      <c r="D32" s="17">
        <v>30</v>
      </c>
      <c r="E32" s="55"/>
      <c r="F32" s="35" t="s">
        <v>39</v>
      </c>
      <c r="G32" s="35"/>
      <c r="H32" s="72">
        <f>6*1.06</f>
        <v>6.36</v>
      </c>
      <c r="I32" s="72"/>
      <c r="J32" s="90">
        <f t="shared" si="1"/>
        <v>190.8</v>
      </c>
      <c r="K32" s="91" t="s">
        <v>45</v>
      </c>
      <c r="L32" s="92"/>
    </row>
    <row r="33" ht="24" customHeight="1" spans="1:12">
      <c r="A33" s="38" t="s">
        <v>95</v>
      </c>
      <c r="B33" s="39"/>
      <c r="C33" s="39"/>
      <c r="D33" s="39"/>
      <c r="E33" s="39"/>
      <c r="F33" s="39"/>
      <c r="G33" s="39"/>
      <c r="H33" s="39"/>
      <c r="I33" s="93"/>
      <c r="J33" s="94">
        <f>SUM(J7:J32)</f>
        <v>20269.132</v>
      </c>
      <c r="K33" s="95"/>
      <c r="L33" s="96"/>
    </row>
    <row r="34" ht="24" customHeight="1" spans="1:12">
      <c r="A34" s="23" t="s">
        <v>19</v>
      </c>
      <c r="B34" s="23"/>
      <c r="C34" s="24" t="s">
        <v>20</v>
      </c>
      <c r="D34" s="25" t="s">
        <v>21</v>
      </c>
      <c r="E34" s="65"/>
      <c r="F34" s="25" t="s">
        <v>22</v>
      </c>
      <c r="G34" s="65"/>
      <c r="H34" s="25" t="s">
        <v>23</v>
      </c>
      <c r="I34" s="65"/>
      <c r="J34" s="81" t="s">
        <v>24</v>
      </c>
      <c r="K34" s="82" t="s">
        <v>25</v>
      </c>
      <c r="L34" s="83" t="s">
        <v>26</v>
      </c>
    </row>
    <row r="35" ht="24" customHeight="1" spans="1:12">
      <c r="A35" s="40" t="s">
        <v>96</v>
      </c>
      <c r="B35" s="41" t="s">
        <v>97</v>
      </c>
      <c r="C35" s="41" t="s">
        <v>98</v>
      </c>
      <c r="D35" s="42">
        <v>1</v>
      </c>
      <c r="E35" s="58"/>
      <c r="F35" s="42" t="s">
        <v>99</v>
      </c>
      <c r="G35" s="58"/>
      <c r="H35" s="72">
        <f>3500*1.06</f>
        <v>3710</v>
      </c>
      <c r="I35" s="72"/>
      <c r="J35" s="97">
        <f>D35*H35</f>
        <v>3710</v>
      </c>
      <c r="K35" s="98" t="s">
        <v>45</v>
      </c>
      <c r="L35" s="92"/>
    </row>
    <row r="36" ht="24" customHeight="1" spans="1:12">
      <c r="A36" s="38" t="s">
        <v>95</v>
      </c>
      <c r="B36" s="39"/>
      <c r="C36" s="39"/>
      <c r="D36" s="39"/>
      <c r="E36" s="39"/>
      <c r="F36" s="39"/>
      <c r="G36" s="39"/>
      <c r="H36" s="39"/>
      <c r="I36" s="93"/>
      <c r="J36" s="94">
        <f>SUM(J35)</f>
        <v>3710</v>
      </c>
      <c r="K36" s="95"/>
      <c r="L36" s="96"/>
    </row>
    <row r="37" ht="24" customHeight="1" spans="1:12">
      <c r="A37" s="23" t="s">
        <v>19</v>
      </c>
      <c r="B37" s="23"/>
      <c r="C37" s="24" t="s">
        <v>20</v>
      </c>
      <c r="D37" s="25" t="s">
        <v>21</v>
      </c>
      <c r="E37" s="65"/>
      <c r="F37" s="25" t="s">
        <v>22</v>
      </c>
      <c r="G37" s="65"/>
      <c r="H37" s="25" t="s">
        <v>23</v>
      </c>
      <c r="I37" s="65"/>
      <c r="J37" s="81" t="s">
        <v>24</v>
      </c>
      <c r="K37" s="82" t="s">
        <v>25</v>
      </c>
      <c r="L37" s="83" t="s">
        <v>26</v>
      </c>
    </row>
    <row r="38" ht="24" customHeight="1" spans="1:12">
      <c r="A38" s="40" t="s">
        <v>100</v>
      </c>
      <c r="B38" s="41" t="s">
        <v>101</v>
      </c>
      <c r="C38" s="41" t="s">
        <v>15</v>
      </c>
      <c r="D38" s="42">
        <v>2</v>
      </c>
      <c r="E38" s="58"/>
      <c r="F38" s="42" t="s">
        <v>102</v>
      </c>
      <c r="G38" s="58"/>
      <c r="H38" s="72">
        <v>376.179</v>
      </c>
      <c r="I38" s="72"/>
      <c r="J38" s="97">
        <f>D38*H38</f>
        <v>752.358</v>
      </c>
      <c r="K38" s="98" t="s">
        <v>45</v>
      </c>
      <c r="L38" s="92"/>
    </row>
    <row r="39" ht="24" customHeight="1" spans="1:12">
      <c r="A39" s="43"/>
      <c r="B39" s="41" t="s">
        <v>101</v>
      </c>
      <c r="C39" s="41" t="s">
        <v>103</v>
      </c>
      <c r="D39" s="42">
        <v>1</v>
      </c>
      <c r="E39" s="58"/>
      <c r="F39" s="42" t="s">
        <v>104</v>
      </c>
      <c r="G39" s="58"/>
      <c r="H39" s="72">
        <v>347.15</v>
      </c>
      <c r="I39" s="72"/>
      <c r="J39" s="97">
        <f>D39*H39</f>
        <v>347.15</v>
      </c>
      <c r="K39" s="98" t="s">
        <v>105</v>
      </c>
      <c r="L39" s="92"/>
    </row>
    <row r="40" ht="24" customHeight="1" spans="1:12">
      <c r="A40" s="44"/>
      <c r="B40" s="41" t="s">
        <v>101</v>
      </c>
      <c r="C40" s="41" t="s">
        <v>106</v>
      </c>
      <c r="D40" s="42">
        <v>2</v>
      </c>
      <c r="E40" s="58"/>
      <c r="F40" s="42" t="s">
        <v>102</v>
      </c>
      <c r="G40" s="58"/>
      <c r="H40" s="72">
        <v>100</v>
      </c>
      <c r="I40" s="72"/>
      <c r="J40" s="97">
        <f>D40*H40</f>
        <v>200</v>
      </c>
      <c r="K40" s="98" t="s">
        <v>45</v>
      </c>
      <c r="L40" s="92" t="s">
        <v>107</v>
      </c>
    </row>
    <row r="41" ht="24" customHeight="1" spans="1:12">
      <c r="A41" s="38" t="s">
        <v>95</v>
      </c>
      <c r="B41" s="39"/>
      <c r="C41" s="39"/>
      <c r="D41" s="39"/>
      <c r="E41" s="39"/>
      <c r="F41" s="39"/>
      <c r="G41" s="39"/>
      <c r="H41" s="39"/>
      <c r="I41" s="93"/>
      <c r="J41" s="94">
        <f>SUM(J38:J40)</f>
        <v>1299.508</v>
      </c>
      <c r="K41" s="95"/>
      <c r="L41" s="96"/>
    </row>
    <row r="42" ht="24" customHeight="1" spans="1:12">
      <c r="A42" s="45" t="s">
        <v>108</v>
      </c>
      <c r="B42" s="46"/>
      <c r="C42" s="46"/>
      <c r="D42" s="46"/>
      <c r="E42" s="46"/>
      <c r="F42" s="46"/>
      <c r="G42" s="46"/>
      <c r="H42" s="46"/>
      <c r="I42" s="99"/>
      <c r="J42" s="100">
        <f>J41+J36+J33</f>
        <v>25278.64</v>
      </c>
      <c r="K42" s="101"/>
      <c r="L42" s="102"/>
    </row>
    <row r="43" ht="24" customHeight="1" spans="1:12">
      <c r="A43" s="47" t="s">
        <v>109</v>
      </c>
      <c r="B43" s="48"/>
      <c r="C43" s="48"/>
      <c r="D43" s="48"/>
      <c r="E43" s="48"/>
      <c r="F43" s="48"/>
      <c r="G43" s="48"/>
      <c r="H43" s="48"/>
      <c r="I43" s="103">
        <v>0.08</v>
      </c>
      <c r="J43" s="104">
        <f>J42*I43</f>
        <v>2022.2912</v>
      </c>
      <c r="K43" s="105"/>
      <c r="L43" s="106"/>
    </row>
    <row r="44" ht="24" customHeight="1" spans="1:12">
      <c r="A44" s="49" t="s">
        <v>110</v>
      </c>
      <c r="B44" s="50"/>
      <c r="C44" s="50"/>
      <c r="D44" s="50"/>
      <c r="E44" s="50"/>
      <c r="F44" s="50"/>
      <c r="G44" s="50"/>
      <c r="H44" s="50"/>
      <c r="I44" s="103">
        <v>0.06</v>
      </c>
      <c r="J44" s="107">
        <f>J43*I44</f>
        <v>121.337472</v>
      </c>
      <c r="K44" s="108"/>
      <c r="L44" s="109"/>
    </row>
    <row r="45" ht="24" customHeight="1" spans="1:12">
      <c r="A45" s="51" t="s">
        <v>111</v>
      </c>
      <c r="B45" s="52"/>
      <c r="C45" s="52"/>
      <c r="D45" s="52"/>
      <c r="E45" s="52"/>
      <c r="F45" s="52"/>
      <c r="G45" s="52"/>
      <c r="H45" s="52"/>
      <c r="I45" s="110"/>
      <c r="J45" s="111">
        <f>SUM(J42:J44)</f>
        <v>27422.268672</v>
      </c>
      <c r="K45" s="112"/>
      <c r="L45" s="113"/>
    </row>
  </sheetData>
  <mergeCells count="121">
    <mergeCell ref="A1:L1"/>
    <mergeCell ref="B2:F2"/>
    <mergeCell ref="H2:I2"/>
    <mergeCell ref="B3:F3"/>
    <mergeCell ref="H3:I3"/>
    <mergeCell ref="D4:F4"/>
    <mergeCell ref="H4:I4"/>
    <mergeCell ref="D5:F5"/>
    <mergeCell ref="G5:H5"/>
    <mergeCell ref="I5:L5"/>
    <mergeCell ref="A6:B6"/>
    <mergeCell ref="D6:E6"/>
    <mergeCell ref="F6:G6"/>
    <mergeCell ref="H6:I6"/>
    <mergeCell ref="D7:E7"/>
    <mergeCell ref="F7:G7"/>
    <mergeCell ref="H7:I7"/>
    <mergeCell ref="D8:E8"/>
    <mergeCell ref="F8:G8"/>
    <mergeCell ref="H8:I8"/>
    <mergeCell ref="D9:E9"/>
    <mergeCell ref="F9:G9"/>
    <mergeCell ref="H9:I9"/>
    <mergeCell ref="D10:E10"/>
    <mergeCell ref="F10:G10"/>
    <mergeCell ref="H10:I10"/>
    <mergeCell ref="D11:E11"/>
    <mergeCell ref="F11:G11"/>
    <mergeCell ref="H11:I11"/>
    <mergeCell ref="D12:E12"/>
    <mergeCell ref="F12:G12"/>
    <mergeCell ref="H12:I12"/>
    <mergeCell ref="D13:E13"/>
    <mergeCell ref="F13:G13"/>
    <mergeCell ref="H13:I13"/>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D27:E27"/>
    <mergeCell ref="F27:G27"/>
    <mergeCell ref="H27:I27"/>
    <mergeCell ref="D28:E28"/>
    <mergeCell ref="F28:G28"/>
    <mergeCell ref="H28:I28"/>
    <mergeCell ref="D29:E29"/>
    <mergeCell ref="F29:G29"/>
    <mergeCell ref="H29:I29"/>
    <mergeCell ref="D30:E30"/>
    <mergeCell ref="F30:G30"/>
    <mergeCell ref="H30:I30"/>
    <mergeCell ref="D31:E31"/>
    <mergeCell ref="F31:G31"/>
    <mergeCell ref="H31:I31"/>
    <mergeCell ref="D32:E32"/>
    <mergeCell ref="F32:G32"/>
    <mergeCell ref="H32:I32"/>
    <mergeCell ref="A33:I33"/>
    <mergeCell ref="A34:B34"/>
    <mergeCell ref="D34:E34"/>
    <mergeCell ref="F34:G34"/>
    <mergeCell ref="H34:I34"/>
    <mergeCell ref="D35:E35"/>
    <mergeCell ref="F35:G35"/>
    <mergeCell ref="H35:I35"/>
    <mergeCell ref="A36:I36"/>
    <mergeCell ref="A37:B37"/>
    <mergeCell ref="D37:E37"/>
    <mergeCell ref="F37:G37"/>
    <mergeCell ref="H37:I37"/>
    <mergeCell ref="D38:E38"/>
    <mergeCell ref="F38:G38"/>
    <mergeCell ref="H38:I38"/>
    <mergeCell ref="D39:E39"/>
    <mergeCell ref="F39:G39"/>
    <mergeCell ref="H39:I39"/>
    <mergeCell ref="D40:E40"/>
    <mergeCell ref="F40:G40"/>
    <mergeCell ref="H40:I40"/>
    <mergeCell ref="A41:I41"/>
    <mergeCell ref="A42:I42"/>
    <mergeCell ref="A43:H43"/>
    <mergeCell ref="A44:H44"/>
    <mergeCell ref="A45:I45"/>
    <mergeCell ref="A7:A32"/>
    <mergeCell ref="A38:A40"/>
  </mergeCells>
  <hyperlinks>
    <hyperlink ref="D5" r:id="rId1" display="gaozhi@cct.cn" tooltip="mailto:gaozhi@cct.cn"/>
  </hyperlinks>
  <pageMargins left="0.7" right="0.7" top="0.75" bottom="0.75" header="0.3" footer="0.3"/>
  <pageSetup paperSize="9" scale="5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2"/>
  <sheetViews>
    <sheetView zoomScale="65" zoomScaleNormal="65" workbookViewId="0">
      <selection activeCell="C9" sqref="C9:C10"/>
    </sheetView>
  </sheetViews>
  <sheetFormatPr defaultColWidth="9.23076923076923" defaultRowHeight="16.8" outlineLevelCol="3"/>
  <cols>
    <col min="1" max="1" width="25.6923076923077" customWidth="1"/>
    <col min="2" max="2" width="75.6826923076923" customWidth="1"/>
    <col min="3" max="3" width="108.480769230769" customWidth="1"/>
    <col min="4" max="4" width="42.8461538461538" style="1" customWidth="1"/>
  </cols>
  <sheetData>
    <row r="1" ht="35" customHeight="1" spans="1:4">
      <c r="A1" s="2" t="s">
        <v>112</v>
      </c>
      <c r="B1" s="2" t="s">
        <v>113</v>
      </c>
      <c r="C1" s="2" t="s">
        <v>114</v>
      </c>
      <c r="D1" s="2" t="s">
        <v>26</v>
      </c>
    </row>
    <row r="2" ht="132" customHeight="1" spans="1:4">
      <c r="A2" s="2">
        <v>1</v>
      </c>
      <c r="B2" s="2" t="s">
        <v>115</v>
      </c>
      <c r="C2" s="3" t="s">
        <v>116</v>
      </c>
      <c r="D2" s="2"/>
    </row>
    <row r="3" ht="35" customHeight="1" spans="1:4">
      <c r="A3" s="2">
        <v>2</v>
      </c>
      <c r="B3" s="2" t="s">
        <v>117</v>
      </c>
      <c r="C3" s="2" t="s">
        <v>118</v>
      </c>
      <c r="D3" s="2"/>
    </row>
    <row r="4" ht="35" customHeight="1" spans="1:4">
      <c r="A4" s="2">
        <v>3</v>
      </c>
      <c r="B4" s="2" t="s">
        <v>119</v>
      </c>
      <c r="C4" s="2" t="s">
        <v>120</v>
      </c>
      <c r="D4" s="2" t="s">
        <v>121</v>
      </c>
    </row>
    <row r="5" ht="35" customHeight="1" spans="1:4">
      <c r="A5" s="2">
        <v>4</v>
      </c>
      <c r="B5" s="4" t="s">
        <v>122</v>
      </c>
      <c r="C5" s="2" t="s">
        <v>123</v>
      </c>
      <c r="D5" s="2"/>
    </row>
    <row r="6" ht="35" customHeight="1" spans="1:4">
      <c r="A6" s="2">
        <v>8</v>
      </c>
      <c r="B6" s="4" t="s">
        <v>124</v>
      </c>
      <c r="C6" s="2" t="s">
        <v>125</v>
      </c>
      <c r="D6" s="2"/>
    </row>
    <row r="7" ht="35" customHeight="1" spans="1:4">
      <c r="A7" s="2">
        <v>10</v>
      </c>
      <c r="B7" s="5" t="s">
        <v>126</v>
      </c>
      <c r="C7" s="2" t="s">
        <v>127</v>
      </c>
      <c r="D7" s="2"/>
    </row>
    <row r="8" ht="35" customHeight="1" spans="1:4">
      <c r="A8" s="2">
        <v>12</v>
      </c>
      <c r="B8" s="4" t="s">
        <v>128</v>
      </c>
      <c r="C8" s="2" t="s">
        <v>129</v>
      </c>
      <c r="D8" s="2"/>
    </row>
    <row r="9" ht="35" customHeight="1" spans="1:4">
      <c r="A9" s="2">
        <v>13</v>
      </c>
      <c r="B9" s="6" t="s">
        <v>130</v>
      </c>
      <c r="C9" s="7" t="s">
        <v>131</v>
      </c>
      <c r="D9" s="2"/>
    </row>
    <row r="10" ht="35" customHeight="1" spans="1:4">
      <c r="A10" s="2">
        <v>14</v>
      </c>
      <c r="B10" s="2" t="s">
        <v>132</v>
      </c>
      <c r="C10" s="2" t="s">
        <v>133</v>
      </c>
      <c r="D10" s="2"/>
    </row>
    <row r="11" ht="35" customHeight="1" spans="1:4">
      <c r="A11" s="2">
        <v>15</v>
      </c>
      <c r="B11" s="2" t="s">
        <v>134</v>
      </c>
      <c r="C11" s="2" t="s">
        <v>135</v>
      </c>
      <c r="D11" s="2"/>
    </row>
    <row r="12" ht="35" customHeight="1" spans="1:4">
      <c r="A12" s="2">
        <v>16</v>
      </c>
      <c r="B12" s="2" t="s">
        <v>136</v>
      </c>
      <c r="C12" s="2" t="s">
        <v>137</v>
      </c>
      <c r="D12" s="2"/>
    </row>
  </sheetData>
  <pageMargins left="0.75" right="0.75" top="1" bottom="1" header="0.5" footer="0.5"/>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报价单拟制</vt:lpstr>
      <vt:lpstr>备注信息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WPS_1555667657</cp:lastModifiedBy>
  <dcterms:created xsi:type="dcterms:W3CDTF">2023-05-14T19:15:00Z</dcterms:created>
  <dcterms:modified xsi:type="dcterms:W3CDTF">2025-08-12T15:15:19Z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2052-6.5.1.8687</vt:lpwstr>
  </property>
  <property fmtid="{D5CDD505-2E9C-101B-9397-08002B2CF9AE}" pid="3" name="ICV">
    <vt:lpwstr>CB5AD92D0081845E71748C687532BEEE_43</vt:lpwstr>
  </property>
</Properties>
</file>