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'报价单-地接社'!$A$1:$G$32</definedName>
    <definedName name="_xlnm.Print_Area" localSheetId="0">'结算单-地接社'!$A$1:$M$31</definedName>
    <definedName name="_xlnm.Print_Titles" localSheetId="1">'报价单-地接社'!$9:$9</definedName>
    <definedName name="_xlnm.Print_Titles" localSheetId="0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<sst xmlns="http://schemas.openxmlformats.org/spreadsheetml/2006/main" count="107" uniqueCount="53">
  <si>
    <t>先声再明会务服务结算单-地接社</t>
  </si>
  <si>
    <t>项目名称：1.27王晓娟郑州会- PUR2401024</t>
  </si>
  <si>
    <t>供应商:</t>
  </si>
  <si>
    <t>康辉集团北京国际会议展览有限公司</t>
  </si>
  <si>
    <t>活动时间：1月27日</t>
  </si>
  <si>
    <t>联络人:</t>
  </si>
  <si>
    <t>王凤雨</t>
  </si>
  <si>
    <t>活动地点：郑州</t>
  </si>
  <si>
    <t>手机:</t>
  </si>
  <si>
    <t>15210370021</t>
  </si>
  <si>
    <t>实际参加人数：25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</si>
  <si>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</si>
  <si>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</si>
  <si>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</si>
  <si>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</si>
  <si>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</si>
  <si>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</si>
  <si>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</si>
  <si>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</si>
  <si>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</si>
  <si>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</si>
  <si>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</si>
  <si>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</si>
  <si>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</si>
  <si>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住宿标间（含双早具体房型：高级双床房）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</si>
  <si>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</si>
  <si>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</si>
  <si>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</si>
  <si>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</si>
  <si>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高铁预估</t>
  </si>
  <si>
    <t>按照实际发生结算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</si>
  <si>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</si>
  <si>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</si>
  <si>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</si>
  <si>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</si>
  <si>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日程单页</t>
  </si>
  <si>
    <t>A4，157g铜版纸</t>
  </si>
  <si>
    <t>普通A4彩印</t>
  </si>
  <si>
    <t>按页数报价</t>
  </si>
  <si>
    <t>条幅</t>
  </si>
  <si>
    <t>后增加制作物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</si>
  <si>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</si>
  <si>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</si>
  <si>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</si>
  <si>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</si>
  <si>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</si>
  <si>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</si>
  <si>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</si>
  <si>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</si>
  <si>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</si>
  <si>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</si>
  <si>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</si>
  <si>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拟参加人数：25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</si>
</sst>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3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42" applyNumberFormat="0" applyAlignment="0" applyProtection="0">
      <alignment vertical="center"/>
    </xf>
    <xf numFmtId="0" fontId="24" fillId="12" borderId="43" applyNumberFormat="0" applyAlignment="0" applyProtection="0">
      <alignment vertical="center"/>
    </xf>
    <xf numFmtId="0" fontId="25" fillId="12" borderId="42" applyNumberFormat="0" applyAlignment="0" applyProtection="0">
      <alignment vertical="center"/>
    </xf>
    <xf numFmtId="0" fontId="26" fillId="13" borderId="44" applyNumberFormat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10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7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0"/>
  <sheetViews>
    <sheetView tabSelected="1" zoomScale="80" zoomScaleNormal="80" workbookViewId="0">
      <selection activeCell="A1" sqref="A1:M31"/>
    </sheetView>
  </sheetViews>
  <sheetFormatPr defaultColWidth="9" defaultRowHeight="13.2"/>
  <cols>
    <col min="1" max="1" width="13" style="6" customWidth="1"/>
    <col min="2" max="2" width="25.37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3"/>
      <c r="M1" s="83"/>
    </row>
    <row r="2" s="1" customFormat="1" spans="1:13">
      <c r="A2" s="9"/>
      <c r="B2" s="9"/>
      <c r="C2" s="10"/>
      <c r="D2" s="11"/>
      <c r="H2" s="73"/>
      <c r="M2" s="83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4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5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5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5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5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6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26"/>
    </row>
    <row r="11" s="3" customFormat="1" ht="21" customHeight="1" spans="1:13">
      <c r="A11" s="27" t="s">
        <v>23</v>
      </c>
      <c r="B11" s="28" t="s">
        <v>24</v>
      </c>
      <c r="C11" s="29" t="s">
        <v>25</v>
      </c>
      <c r="D11" s="30"/>
      <c r="E11" s="30"/>
      <c r="F11" s="30"/>
      <c r="G11" s="31">
        <f>D11*E11*F11</f>
        <v>0</v>
      </c>
      <c r="H11" s="74">
        <f>I11*J11*K11</f>
        <v>0</v>
      </c>
      <c r="I11" s="74"/>
      <c r="J11" s="74"/>
      <c r="K11" s="74"/>
      <c r="L11" s="87">
        <f>G11-H11</f>
        <v>0</v>
      </c>
      <c r="M11" s="88"/>
    </row>
    <row r="12" s="3" customFormat="1" ht="21" customHeight="1" spans="1:13">
      <c r="A12" s="32" t="s">
        <v>26</v>
      </c>
      <c r="B12" s="33"/>
      <c r="C12" s="33"/>
      <c r="D12" s="33"/>
      <c r="E12" s="33"/>
      <c r="F12" s="34"/>
      <c r="G12" s="35">
        <f>SUM(G11:G11)</f>
        <v>0</v>
      </c>
      <c r="H12" s="75">
        <f>SUM(H9:H11)</f>
        <v>0</v>
      </c>
      <c r="I12" s="89"/>
      <c r="J12" s="89"/>
      <c r="K12" s="89"/>
      <c r="L12" s="89"/>
      <c r="M12" s="90"/>
    </row>
    <row r="13" s="4" customFormat="1" ht="18" customHeight="1" spans="1:13">
      <c r="A13" s="24" t="s">
        <v>27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26"/>
    </row>
    <row r="14" s="3" customFormat="1" ht="18" customHeight="1" spans="1:13">
      <c r="A14" s="36" t="s">
        <v>28</v>
      </c>
      <c r="B14" s="37" t="s">
        <v>29</v>
      </c>
      <c r="C14" s="37" t="s">
        <v>30</v>
      </c>
      <c r="D14" s="38">
        <v>98</v>
      </c>
      <c r="E14" s="38">
        <v>12</v>
      </c>
      <c r="F14" s="38">
        <v>2</v>
      </c>
      <c r="G14" s="39">
        <f>F14*E14*D14</f>
        <v>2352</v>
      </c>
      <c r="H14" s="46">
        <f>I14*J14*K14</f>
        <v>262</v>
      </c>
      <c r="I14" s="91">
        <v>262</v>
      </c>
      <c r="J14" s="91">
        <v>1</v>
      </c>
      <c r="K14" s="91">
        <v>1</v>
      </c>
      <c r="L14" s="46">
        <f>H14-G14</f>
        <v>-2090</v>
      </c>
      <c r="M14" s="92"/>
    </row>
    <row r="15" s="3" customFormat="1" ht="17.25" customHeight="1" spans="1:13">
      <c r="A15" s="40" t="s">
        <v>31</v>
      </c>
      <c r="B15" s="41"/>
      <c r="C15" s="41"/>
      <c r="D15" s="41"/>
      <c r="E15" s="41"/>
      <c r="F15" s="41"/>
      <c r="G15" s="42">
        <f>SUM(G14:G14)</f>
        <v>2352</v>
      </c>
      <c r="H15" s="76">
        <f>SUM(H14:H14)</f>
        <v>262</v>
      </c>
      <c r="I15" s="93"/>
      <c r="J15" s="94"/>
      <c r="K15" s="94"/>
      <c r="L15" s="94"/>
      <c r="M15" s="95"/>
    </row>
    <row r="16" s="4" customFormat="1" ht="17.25" customHeight="1" spans="1:13">
      <c r="A16" s="24" t="s">
        <v>32</v>
      </c>
      <c r="B16" s="25"/>
      <c r="C16" s="25"/>
      <c r="D16" s="25"/>
      <c r="E16" s="25"/>
      <c r="F16" s="25"/>
      <c r="G16" s="25"/>
      <c r="H16" s="24"/>
      <c r="I16" s="25"/>
      <c r="J16" s="25"/>
      <c r="K16" s="25"/>
      <c r="L16" s="25"/>
      <c r="M16" s="26"/>
    </row>
    <row r="17" s="3" customFormat="1" ht="17.25" customHeight="1" spans="1:13">
      <c r="A17" s="77" t="s">
        <v>33</v>
      </c>
      <c r="B17" s="44" t="s">
        <v>34</v>
      </c>
      <c r="C17" s="44" t="s">
        <v>30</v>
      </c>
      <c r="D17" s="45">
        <v>200</v>
      </c>
      <c r="E17" s="46">
        <v>2</v>
      </c>
      <c r="F17" s="46">
        <v>1</v>
      </c>
      <c r="G17" s="47">
        <f t="shared" ref="G17:G20" si="0">F17*E17*D17</f>
        <v>400</v>
      </c>
      <c r="H17" s="46">
        <f t="shared" ref="H17:H20" si="1">I17*J17*K17</f>
        <v>400</v>
      </c>
      <c r="I17" s="46">
        <v>200</v>
      </c>
      <c r="J17" s="46">
        <v>2</v>
      </c>
      <c r="K17" s="46">
        <v>1</v>
      </c>
      <c r="L17" s="46">
        <f t="shared" ref="L17:L20" si="2">H17-G17</f>
        <v>0</v>
      </c>
      <c r="M17" s="96"/>
    </row>
    <row r="18" s="5" customFormat="1" ht="17.25" customHeight="1" spans="1:13">
      <c r="A18" s="77" t="s">
        <v>35</v>
      </c>
      <c r="B18" s="44" t="s">
        <v>36</v>
      </c>
      <c r="C18" s="44" t="s">
        <v>30</v>
      </c>
      <c r="D18" s="46">
        <v>5</v>
      </c>
      <c r="E18" s="46">
        <v>30</v>
      </c>
      <c r="F18" s="46">
        <v>1</v>
      </c>
      <c r="G18" s="47">
        <f t="shared" si="0"/>
        <v>150</v>
      </c>
      <c r="H18" s="46">
        <f t="shared" si="1"/>
        <v>90</v>
      </c>
      <c r="I18" s="46">
        <v>3</v>
      </c>
      <c r="J18" s="46">
        <v>30</v>
      </c>
      <c r="K18" s="46">
        <v>1</v>
      </c>
      <c r="L18" s="46">
        <f t="shared" si="2"/>
        <v>-60</v>
      </c>
      <c r="M18" s="96"/>
    </row>
    <row r="19" s="3" customFormat="1" ht="15.75" customHeight="1" spans="1:13">
      <c r="A19" s="77" t="s">
        <v>37</v>
      </c>
      <c r="B19" s="44" t="s">
        <v>38</v>
      </c>
      <c r="C19" s="44" t="s">
        <v>30</v>
      </c>
      <c r="D19" s="45">
        <v>1.2</v>
      </c>
      <c r="E19" s="46">
        <v>30</v>
      </c>
      <c r="F19" s="46">
        <v>5</v>
      </c>
      <c r="G19" s="47">
        <f t="shared" si="0"/>
        <v>180</v>
      </c>
      <c r="H19" s="46">
        <f t="shared" si="1"/>
        <v>75</v>
      </c>
      <c r="I19" s="46">
        <v>1</v>
      </c>
      <c r="J19" s="46">
        <v>75</v>
      </c>
      <c r="K19" s="46">
        <v>1</v>
      </c>
      <c r="L19" s="46">
        <f t="shared" si="2"/>
        <v>-105</v>
      </c>
      <c r="M19" s="96"/>
    </row>
    <row r="20" s="3" customFormat="1" ht="17.25" customHeight="1" spans="1:13">
      <c r="A20" s="77" t="s">
        <v>39</v>
      </c>
      <c r="B20" s="44"/>
      <c r="C20" s="44"/>
      <c r="D20" s="45"/>
      <c r="E20" s="46"/>
      <c r="F20" s="46"/>
      <c r="G20" s="47"/>
      <c r="H20" s="46">
        <f t="shared" si="1"/>
        <v>75</v>
      </c>
      <c r="I20" s="46">
        <v>75</v>
      </c>
      <c r="J20" s="46">
        <v>1</v>
      </c>
      <c r="K20" s="46">
        <v>1</v>
      </c>
      <c r="L20" s="46">
        <f t="shared" si="2"/>
        <v>75</v>
      </c>
      <c r="M20" s="96" t="s">
        <v>40</v>
      </c>
    </row>
    <row r="21" s="3" customFormat="1" ht="17.25" customHeight="1" spans="1:13">
      <c r="A21" s="77" t="s">
        <v>41</v>
      </c>
      <c r="B21" s="44" t="s">
        <v>42</v>
      </c>
      <c r="C21" s="44" t="s">
        <v>30</v>
      </c>
      <c r="D21" s="45">
        <v>8</v>
      </c>
      <c r="E21" s="46">
        <v>35</v>
      </c>
      <c r="F21" s="46">
        <v>1</v>
      </c>
      <c r="G21" s="47">
        <f>F21*E21*D21</f>
        <v>280</v>
      </c>
      <c r="H21" s="46">
        <v>120</v>
      </c>
      <c r="I21" s="46">
        <v>5</v>
      </c>
      <c r="J21" s="46">
        <v>24</v>
      </c>
      <c r="K21" s="46">
        <v>1</v>
      </c>
      <c r="L21" s="46">
        <v>120</v>
      </c>
      <c r="M21" s="96"/>
    </row>
    <row r="22" s="3" customFormat="1" ht="17.25" customHeight="1" spans="1:13">
      <c r="A22" s="48"/>
      <c r="B22" s="49"/>
      <c r="C22" s="50"/>
      <c r="D22" s="45"/>
      <c r="E22" s="46"/>
      <c r="F22" s="46"/>
      <c r="G22" s="47"/>
      <c r="H22" s="46"/>
      <c r="I22" s="46"/>
      <c r="J22" s="46"/>
      <c r="K22" s="46"/>
      <c r="L22" s="46"/>
      <c r="M22" s="96"/>
    </row>
    <row r="23" s="3" customFormat="1" ht="17.25" customHeight="1" spans="1:13">
      <c r="A23" s="40" t="s">
        <v>43</v>
      </c>
      <c r="B23" s="41"/>
      <c r="C23" s="41"/>
      <c r="D23" s="41"/>
      <c r="E23" s="41"/>
      <c r="F23" s="41"/>
      <c r="G23" s="42">
        <f>SUM(G17:G22)</f>
        <v>1010</v>
      </c>
      <c r="H23" s="78">
        <f>SUM(H17:H22)</f>
        <v>760</v>
      </c>
      <c r="I23" s="94"/>
      <c r="J23" s="94"/>
      <c r="K23" s="94"/>
      <c r="L23" s="94"/>
      <c r="M23" s="95"/>
    </row>
    <row r="24" s="4" customFormat="1" ht="17.25" customHeight="1" spans="1:13">
      <c r="A24" s="24" t="s">
        <v>44</v>
      </c>
      <c r="B24" s="25"/>
      <c r="C24" s="25"/>
      <c r="D24" s="25"/>
      <c r="E24" s="25"/>
      <c r="F24" s="25"/>
      <c r="G24" s="26"/>
      <c r="H24" s="24"/>
      <c r="I24" s="25"/>
      <c r="J24" s="25"/>
      <c r="K24" s="25"/>
      <c r="L24" s="25"/>
      <c r="M24" s="26"/>
    </row>
    <row r="25" s="3" customFormat="1" ht="17.25" customHeight="1" spans="1:13">
      <c r="A25" s="51" t="s">
        <v>45</v>
      </c>
      <c r="B25" s="52"/>
      <c r="C25" s="53">
        <v>0.06</v>
      </c>
      <c r="D25" s="54"/>
      <c r="E25" s="54"/>
      <c r="F25" s="55"/>
      <c r="G25" s="56">
        <f>(G15+G23+G12)*C25</f>
        <v>201.72</v>
      </c>
      <c r="H25" s="79">
        <f>(H15+H23)*C25</f>
        <v>61.32</v>
      </c>
      <c r="M25" s="97"/>
    </row>
    <row r="26" s="3" customFormat="1" ht="21" customHeight="1" spans="1:13">
      <c r="A26" s="57" t="s">
        <v>46</v>
      </c>
      <c r="B26" s="33"/>
      <c r="C26" s="33"/>
      <c r="D26" s="33"/>
      <c r="E26" s="33"/>
      <c r="F26" s="34"/>
      <c r="G26" s="35">
        <f>G15+G23+G25+G12</f>
        <v>3563.72</v>
      </c>
      <c r="H26" s="75">
        <f>H15+H23+H25</f>
        <v>1083.32</v>
      </c>
      <c r="I26" s="89"/>
      <c r="J26" s="89"/>
      <c r="K26" s="89"/>
      <c r="L26" s="89"/>
      <c r="M26" s="90"/>
    </row>
    <row r="27" s="4" customFormat="1" ht="17.25" customHeight="1" spans="1:13">
      <c r="A27" s="58" t="s">
        <v>47</v>
      </c>
      <c r="B27" s="59"/>
      <c r="C27" s="59"/>
      <c r="D27" s="59"/>
      <c r="E27" s="59"/>
      <c r="F27" s="59"/>
      <c r="G27" s="60"/>
      <c r="H27" s="58"/>
      <c r="I27" s="59"/>
      <c r="J27" s="59"/>
      <c r="K27" s="59"/>
      <c r="L27" s="59"/>
      <c r="M27" s="60"/>
    </row>
    <row r="28" s="3" customFormat="1" ht="17.25" customHeight="1" spans="1:13">
      <c r="A28" s="61" t="s">
        <v>48</v>
      </c>
      <c r="B28" s="62"/>
      <c r="C28" s="63">
        <v>0.06</v>
      </c>
      <c r="D28" s="64"/>
      <c r="E28" s="64"/>
      <c r="F28" s="65"/>
      <c r="G28" s="66">
        <f>G26*C28</f>
        <v>213.8232</v>
      </c>
      <c r="H28" s="80">
        <f>H26*0.06</f>
        <v>64.9992</v>
      </c>
      <c r="I28" s="98"/>
      <c r="J28" s="98"/>
      <c r="K28" s="98"/>
      <c r="L28" s="98"/>
      <c r="M28" s="99"/>
    </row>
    <row r="29" s="3" customFormat="1" ht="17.25" customHeight="1" spans="1:13">
      <c r="A29" s="67" t="s">
        <v>49</v>
      </c>
      <c r="B29" s="68"/>
      <c r="C29" s="68"/>
      <c r="D29" s="68"/>
      <c r="E29" s="68"/>
      <c r="F29" s="68"/>
      <c r="G29" s="69">
        <f>G26+G28</f>
        <v>3777.5432</v>
      </c>
      <c r="H29" s="69">
        <f>H26+H28</f>
        <v>1148.3192</v>
      </c>
      <c r="I29" s="100"/>
      <c r="J29" s="100"/>
      <c r="K29" s="100"/>
      <c r="L29" s="100"/>
      <c r="M29" s="101"/>
    </row>
    <row r="30" s="3" customFormat="1" ht="17.25" customHeight="1" spans="1:13">
      <c r="A30" s="81" t="s">
        <v>50</v>
      </c>
      <c r="B30" s="82"/>
      <c r="C30" s="82"/>
      <c r="D30" s="82"/>
      <c r="E30" s="82"/>
      <c r="F30" s="82"/>
      <c r="G30" s="69">
        <f>G29/25</f>
        <v>151.101728</v>
      </c>
      <c r="H30" s="69">
        <f>H29/25</f>
        <v>45.932768</v>
      </c>
      <c r="I30" s="102"/>
      <c r="J30" s="102"/>
      <c r="K30" s="102"/>
      <c r="L30" s="102"/>
      <c r="M30" s="103"/>
    </row>
  </sheetData>
  <mergeCells count="30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5:F15"/>
    <mergeCell ref="I15:M15"/>
    <mergeCell ref="A16:G16"/>
    <mergeCell ref="H16:M16"/>
    <mergeCell ref="A22:B22"/>
    <mergeCell ref="A23:F23"/>
    <mergeCell ref="I23:M23"/>
    <mergeCell ref="A24:G24"/>
    <mergeCell ref="H24:M24"/>
    <mergeCell ref="A25:B25"/>
    <mergeCell ref="C25:F25"/>
    <mergeCell ref="A26:F26"/>
    <mergeCell ref="A27:G27"/>
    <mergeCell ref="H27:M27"/>
    <mergeCell ref="A28:B28"/>
    <mergeCell ref="C28:F28"/>
    <mergeCell ref="I28:M28"/>
    <mergeCell ref="A29:F29"/>
    <mergeCell ref="A30:F30"/>
  </mergeCells>
  <printOptions horizontalCentered="1"/>
  <pageMargins left="0.25" right="0.25" top="0.75" bottom="0.75" header="0.298611111111111" footer="0.298611111111111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2"/>
  <sheetViews>
    <sheetView zoomScale="104" zoomScaleNormal="104" workbookViewId="0">
      <selection activeCell="A9" sqref="$A9:$XFD29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51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4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7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52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23</v>
      </c>
      <c r="B11" s="28" t="s">
        <v>24</v>
      </c>
      <c r="C11" s="29" t="s">
        <v>25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26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27</v>
      </c>
      <c r="B13" s="25"/>
      <c r="C13" s="25"/>
      <c r="D13" s="25"/>
      <c r="E13" s="25"/>
      <c r="F13" s="25"/>
      <c r="G13" s="26"/>
    </row>
    <row r="14" s="3" customFormat="1" ht="18" customHeight="1" spans="1:7">
      <c r="A14" s="36" t="s">
        <v>28</v>
      </c>
      <c r="B14" s="37" t="s">
        <v>29</v>
      </c>
      <c r="C14" s="37" t="s">
        <v>30</v>
      </c>
      <c r="D14" s="38">
        <v>98</v>
      </c>
      <c r="E14" s="38">
        <v>12</v>
      </c>
      <c r="F14" s="38">
        <v>2</v>
      </c>
      <c r="G14" s="39">
        <f>F14*E14*D14</f>
        <v>2352</v>
      </c>
    </row>
    <row r="15" s="3" customFormat="1" ht="17.25" customHeight="1" spans="1:8">
      <c r="A15" s="40" t="s">
        <v>31</v>
      </c>
      <c r="B15" s="41"/>
      <c r="C15" s="41"/>
      <c r="D15" s="41"/>
      <c r="E15" s="41"/>
      <c r="F15" s="41"/>
      <c r="G15" s="42">
        <f>SUM(G14:G14)</f>
        <v>2352</v>
      </c>
      <c r="H15" s="43"/>
    </row>
    <row r="16" s="4" customFormat="1" ht="17.25" customHeight="1" spans="1:7">
      <c r="A16" s="24" t="s">
        <v>32</v>
      </c>
      <c r="B16" s="25"/>
      <c r="C16" s="25"/>
      <c r="D16" s="25"/>
      <c r="E16" s="25"/>
      <c r="F16" s="25"/>
      <c r="G16" s="25"/>
    </row>
    <row r="17" s="3" customFormat="1" ht="17.25" customHeight="1" spans="1:7">
      <c r="A17" s="44" t="s">
        <v>33</v>
      </c>
      <c r="B17" s="44" t="s">
        <v>34</v>
      </c>
      <c r="C17" s="44" t="s">
        <v>30</v>
      </c>
      <c r="D17" s="45">
        <v>200</v>
      </c>
      <c r="E17" s="46">
        <v>2</v>
      </c>
      <c r="F17" s="46">
        <v>1</v>
      </c>
      <c r="G17" s="47">
        <f>F17*E17*D17</f>
        <v>400</v>
      </c>
    </row>
    <row r="18" s="5" customFormat="1" ht="17.25" customHeight="1" spans="1:7">
      <c r="A18" s="44" t="s">
        <v>35</v>
      </c>
      <c r="B18" s="44" t="s">
        <v>36</v>
      </c>
      <c r="C18" s="44"/>
      <c r="D18" s="46">
        <v>5</v>
      </c>
      <c r="E18" s="46">
        <v>30</v>
      </c>
      <c r="F18" s="46">
        <v>1</v>
      </c>
      <c r="G18" s="47">
        <f>F18*E18*D18</f>
        <v>150</v>
      </c>
    </row>
    <row r="19" s="3" customFormat="1" ht="15.75" customHeight="1" spans="1:7">
      <c r="A19" s="44" t="s">
        <v>37</v>
      </c>
      <c r="B19" s="44" t="s">
        <v>38</v>
      </c>
      <c r="C19" s="44" t="s">
        <v>30</v>
      </c>
      <c r="D19" s="45">
        <v>1.2</v>
      </c>
      <c r="E19" s="46">
        <v>30</v>
      </c>
      <c r="F19" s="46">
        <v>5</v>
      </c>
      <c r="G19" s="47">
        <f>F19*E19*D19</f>
        <v>180</v>
      </c>
    </row>
    <row r="20" s="3" customFormat="1" ht="17.25" customHeight="1" spans="1:7">
      <c r="A20" s="44" t="s">
        <v>41</v>
      </c>
      <c r="B20" s="44" t="s">
        <v>42</v>
      </c>
      <c r="C20" s="44" t="s">
        <v>30</v>
      </c>
      <c r="D20" s="45">
        <v>8</v>
      </c>
      <c r="E20" s="46">
        <v>35</v>
      </c>
      <c r="F20" s="46">
        <v>1</v>
      </c>
      <c r="G20" s="47">
        <f>F20*E20*D20</f>
        <v>280</v>
      </c>
    </row>
    <row r="21" s="3" customFormat="1" ht="17.25" customHeight="1" spans="1:7">
      <c r="A21" s="48"/>
      <c r="B21" s="49"/>
      <c r="C21" s="50"/>
      <c r="D21" s="45"/>
      <c r="E21" s="46"/>
      <c r="F21" s="46"/>
      <c r="G21" s="47">
        <f>F21*E21*D21</f>
        <v>0</v>
      </c>
    </row>
    <row r="22" s="3" customFormat="1" ht="17.25" customHeight="1" spans="1:7">
      <c r="A22" s="40" t="s">
        <v>43</v>
      </c>
      <c r="B22" s="41"/>
      <c r="C22" s="41"/>
      <c r="D22" s="41"/>
      <c r="E22" s="41"/>
      <c r="F22" s="41"/>
      <c r="G22" s="42">
        <f>SUM(G17:G21)</f>
        <v>1010</v>
      </c>
    </row>
    <row r="23" s="4" customFormat="1" ht="17.25" customHeight="1" spans="1:7">
      <c r="A23" s="24" t="s">
        <v>44</v>
      </c>
      <c r="B23" s="25"/>
      <c r="C23" s="25"/>
      <c r="D23" s="25"/>
      <c r="E23" s="25"/>
      <c r="F23" s="25"/>
      <c r="G23" s="26"/>
    </row>
    <row r="24" s="3" customFormat="1" ht="17.25" customHeight="1" spans="1:7">
      <c r="A24" s="51" t="s">
        <v>45</v>
      </c>
      <c r="B24" s="52"/>
      <c r="C24" s="53">
        <v>0.06</v>
      </c>
      <c r="D24" s="54"/>
      <c r="E24" s="54"/>
      <c r="F24" s="55"/>
      <c r="G24" s="56">
        <f>(G15+G22+G12)*C24</f>
        <v>201.72</v>
      </c>
    </row>
    <row r="25" s="3" customFormat="1" ht="21" customHeight="1" spans="1:7">
      <c r="A25" s="57" t="s">
        <v>46</v>
      </c>
      <c r="B25" s="33"/>
      <c r="C25" s="33"/>
      <c r="D25" s="33"/>
      <c r="E25" s="33"/>
      <c r="F25" s="34"/>
      <c r="G25" s="35">
        <f>G15+G22+G24+G12</f>
        <v>3563.72</v>
      </c>
    </row>
    <row r="26" s="4" customFormat="1" ht="17.25" customHeight="1" spans="1:7">
      <c r="A26" s="58" t="s">
        <v>47</v>
      </c>
      <c r="B26" s="59"/>
      <c r="C26" s="59"/>
      <c r="D26" s="59"/>
      <c r="E26" s="59"/>
      <c r="F26" s="59"/>
      <c r="G26" s="60"/>
    </row>
    <row r="27" s="3" customFormat="1" ht="17.25" customHeight="1" spans="1:7">
      <c r="A27" s="61" t="s">
        <v>48</v>
      </c>
      <c r="B27" s="62"/>
      <c r="C27" s="63">
        <v>0.06</v>
      </c>
      <c r="D27" s="64"/>
      <c r="E27" s="64"/>
      <c r="F27" s="65"/>
      <c r="G27" s="66">
        <f>G25*C27</f>
        <v>213.8232</v>
      </c>
    </row>
    <row r="28" s="3" customFormat="1" ht="17.25" customHeight="1" spans="1:7">
      <c r="A28" s="67" t="s">
        <v>49</v>
      </c>
      <c r="B28" s="68"/>
      <c r="C28" s="68"/>
      <c r="D28" s="68"/>
      <c r="E28" s="68"/>
      <c r="F28" s="68"/>
      <c r="G28" s="69">
        <f>G25+G27</f>
        <v>3777.5432</v>
      </c>
    </row>
    <row r="29" s="3" customFormat="1" ht="17.25" customHeight="1" spans="1:7">
      <c r="A29" s="70" t="s">
        <v>50</v>
      </c>
      <c r="B29" s="71"/>
      <c r="C29" s="71"/>
      <c r="D29" s="71"/>
      <c r="E29" s="71"/>
      <c r="F29" s="71"/>
      <c r="G29" s="69">
        <f>G28/25</f>
        <v>151.101728</v>
      </c>
    </row>
    <row r="30" s="3" customFormat="1" spans="1:7">
      <c r="A30" s="6"/>
      <c r="B30" s="6"/>
      <c r="C30" s="6"/>
      <c r="D30" s="6"/>
      <c r="E30" s="6"/>
      <c r="F30" s="6"/>
      <c r="G30" s="6"/>
    </row>
    <row r="31" s="3" customFormat="1" ht="12.75" customHeight="1" spans="1:7">
      <c r="A31" s="72"/>
      <c r="B31" s="72"/>
      <c r="C31" s="72"/>
      <c r="D31" s="72"/>
      <c r="E31" s="72"/>
      <c r="F31" s="72"/>
      <c r="G31" s="72"/>
    </row>
    <row r="32" s="3" customFormat="1" ht="11.4" spans="1:7">
      <c r="A32" s="72"/>
      <c r="B32" s="72"/>
      <c r="C32" s="72"/>
      <c r="D32" s="72"/>
      <c r="E32" s="72"/>
      <c r="F32" s="72"/>
      <c r="G32" s="72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5:F15"/>
    <mergeCell ref="A16:G16"/>
    <mergeCell ref="A21:B21"/>
    <mergeCell ref="A22:F22"/>
    <mergeCell ref="A23:G23"/>
    <mergeCell ref="A24:B24"/>
    <mergeCell ref="C24:F24"/>
    <mergeCell ref="A25:F25"/>
    <mergeCell ref="A26:G26"/>
    <mergeCell ref="A27:B27"/>
    <mergeCell ref="C27:F27"/>
    <mergeCell ref="A28:F28"/>
    <mergeCell ref="A29:F29"/>
    <mergeCell ref="A31:G3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2024-02-01T09:01:26Z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2052-12.1.0.16250</vt:lpwstr>
  </property>
</Properties>
</file>