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4"/>
  </bookViews>
  <sheets>
    <sheet name="Sheet1" sheetId="1" r:id="rId1"/>
    <sheet name="使用说明" sheetId="2" r:id="rId2"/>
    <sheet name="框架条目清单" sheetId="3" r:id="rId3"/>
    <sheet name="前序清单文件" sheetId="4" r:id="rId4"/>
    <sheet name="1.报价汇总" sheetId="5" r:id="rId5"/>
    <sheet name="2.报价结算清单" sheetId="6" r:id="rId6"/>
    <sheet name="3.框架内物料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<sst xmlns="http://schemas.openxmlformats.org/spreadsheetml/2006/main" count="8034" uniqueCount="2974">
  <si>
    <t>报价大类</t>
  </si>
  <si>
    <t>搭建制作类</t>
  </si>
  <si>
    <t>,</t>
  </si>
  <si>
    <t>搭建制作类,</t>
  </si>
  <si>
    <t>AVL设备类,</t>
  </si>
  <si>
    <t>第三方人员类,</t>
  </si>
  <si>
    <t>Onsite人员,</t>
  </si>
  <si>
    <t>创意团队类,</t>
  </si>
  <si>
    <t>差旅接待类,</t>
  </si>
  <si>
    <t>报批及安保,</t>
  </si>
  <si>
    <t>服务费,</t>
  </si>
  <si>
    <t>税费</t>
  </si>
  <si>
    <t>AVL 设备类</t>
  </si>
  <si>
    <t>AVL 设备类,</t>
  </si>
  <si>
    <t>搭建制作类,AVL设备类,第三方人员类,Onsite人员,创意团队类,差旅接待类,报批及安保,服务费,税费</t>
  </si>
  <si>
    <t>第三方人员类</t>
  </si>
  <si>
    <t>Onsite 人员</t>
  </si>
  <si>
    <t>Onsite 人员,</t>
  </si>
  <si>
    <t>创意团队类</t>
  </si>
  <si>
    <t>差旅接待类</t>
  </si>
  <si>
    <t>报批及安保</t>
  </si>
  <si>
    <t>服务费</t>
  </si>
  <si>
    <t>填写说明</t>
  </si>
  <si>
    <r>
      <rPr>
        <sz val="9.75"/>
        <color rgb="FF000000"/>
        <rFont val="Calibri"/>
        <charset val="134"/>
      </rPr>
      <t>注意事项【</t>
    </r>
    <r>
      <rPr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</si>
  <si>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sz val="9.75"/>
        <color rgb="FFF54A45"/>
        <rFont val="Calibri"/>
        <charset val="134"/>
      </rPr>
      <t>供应商仅需填写“报价清单”页签及“报价汇总”页签（如有）</t>
    </r>
    <r>
      <rPr>
        <sz val="9.75"/>
        <color rgb="FF000000"/>
        <rFont val="Calibri"/>
        <charset val="134"/>
      </rPr>
      <t>，其余页签不可填写及改动。</t>
    </r>
  </si>
  <si>
    <r>
      <rPr>
        <sz val="9.75"/>
        <color rgb="FF000000"/>
        <rFont val="Calibri"/>
        <charset val="134"/>
      </rPr>
      <t xml:space="preserve">2. </t>
    </r>
    <r>
      <rPr>
        <sz val="9.75"/>
        <color rgb="FFF54A45"/>
        <rFont val="Calibri"/>
        <charset val="134"/>
      </rPr>
      <t>填写及导入时 Excel的页签名称、页签顺序及各表头字段务必不要改动，</t>
    </r>
    <r>
      <rPr>
        <sz val="9.75"/>
        <color rgb="FF000000"/>
        <rFont val="Calibri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</si>
  <si>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</si>
  <si>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</si>
  <si>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</si>
  <si>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9.75"/>
        <color rgb="FF000000"/>
        <rFont val="Calibri"/>
        <charset val="134"/>
      </rPr>
      <t>1. 标红字段是</t>
    </r>
    <r>
      <rPr>
        <sz val="9.75"/>
        <color rgb="FFF54A45"/>
        <rFont val="Calibri"/>
        <charset val="134"/>
      </rPr>
      <t>必填项，请勿遗漏；</t>
    </r>
    <r>
      <rPr>
        <sz val="9.75"/>
        <color rgb="FF000000"/>
        <rFont val="Calibri"/>
        <charset val="134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</si>
  <si>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charset val="134"/>
      </rPr>
      <t>2 .</t>
    </r>
    <r>
      <rPr>
        <sz val="9.75"/>
        <color rgb="FFFF0000"/>
        <rFont val="Calibri"/>
        <charset val="134"/>
      </rPr>
      <t>务必不可添加：</t>
    </r>
    <r>
      <rPr>
        <sz val="9.75"/>
        <color rgb="FF000000"/>
        <rFont val="Calibri"/>
        <charset val="134"/>
      </rPr>
      <t>不可在此表基础上随意添加汇总金额及小计金额；汇总类金额影响系统校验；</t>
    </r>
  </si>
  <si>
    <r>
      <rPr>
        <sz val="9.75"/>
        <color rgb="FF000000"/>
        <rFont val="Calibri"/>
        <charset val="134"/>
      </rPr>
      <t>3 .</t>
    </r>
    <r>
      <rPr>
        <sz val="9.75"/>
        <color rgb="FFFF0000"/>
        <rFont val="Calibri"/>
        <charset val="134"/>
      </rPr>
      <t>务必不可改动：</t>
    </r>
    <r>
      <rPr>
        <sz val="9.75"/>
        <color rgb="FF000000"/>
        <rFont val="Calibri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</si>
  <si>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</si>
  <si>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</si>
  <si>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</si>
  <si>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</si>
  <si>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</si>
  <si>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</si>
  <si>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</si>
  <si>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</si>
  <si>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</si>
  <si>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</si>
  <si>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</si>
  <si>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</si>
  <si>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</si>
  <si>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</si>
  <si>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</si>
  <si>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</si>
  <si>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</si>
  <si>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</si>
  <si>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</si>
  <si>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</si>
  <si>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</si>
  <si>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</si>
  <si>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</si>
  <si>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</si>
  <si>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</si>
  <si>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</si>
  <si>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</si>
  <si>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</si>
  <si>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</si>
  <si>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</si>
  <si>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</si>
  <si>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</si>
  <si>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</si>
  <si>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</si>
  <si>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</si>
  <si>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</si>
  <si>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</si>
  <si>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</si>
  <si>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</si>
  <si>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</si>
  <si>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</si>
  <si>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</si>
  <si>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</si>
  <si>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</si>
  <si>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</si>
  <si>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</si>
  <si>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</si>
  <si>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</si>
  <si>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</si>
  <si>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</si>
  <si>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</si>
  <si>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</si>
  <si>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</si>
  <si>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</si>
  <si>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</si>
  <si>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</si>
  <si>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</si>
  <si>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</si>
  <si>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</si>
  <si>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</si>
  <si>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</si>
  <si>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</si>
  <si>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</si>
  <si>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</si>
  <si>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</si>
  <si>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</si>
  <si>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</si>
  <si>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</si>
  <si>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</si>
  <si>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</si>
  <si>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</si>
  <si>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</si>
  <si>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</si>
  <si>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</si>
  <si>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</si>
  <si>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</si>
  <si>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</si>
  <si>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</si>
  <si>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</si>
  <si>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</si>
  <si>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</si>
  <si>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</si>
  <si>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</si>
  <si>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</si>
  <si>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</si>
  <si>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</si>
  <si>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</si>
  <si>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</si>
  <si>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</si>
  <si>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</si>
  <si>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</si>
  <si>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</si>
  <si>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</si>
  <si>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</si>
  <si>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</si>
  <si>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</si>
  <si>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</si>
  <si>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</si>
  <si>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</si>
  <si>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</si>
  <si>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</si>
  <si>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</si>
  <si>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</si>
  <si>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</si>
  <si>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</si>
  <si>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</si>
  <si>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</si>
  <si>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</si>
  <si>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</si>
  <si>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</si>
  <si>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</si>
  <si>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</si>
  <si>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</si>
  <si>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</si>
  <si>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</si>
  <si>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</si>
  <si>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</si>
  <si>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</si>
  <si>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</si>
  <si>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</si>
  <si>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</si>
  <si>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</si>
  <si>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</si>
  <si>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</si>
  <si>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</si>
  <si>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</si>
  <si>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</si>
  <si>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</si>
  <si>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</si>
  <si>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</si>
  <si>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</si>
  <si>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</si>
  <si>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</si>
  <si>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</si>
  <si>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</si>
  <si>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</si>
  <si>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</si>
  <si>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</si>
  <si>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</si>
  <si>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</si>
  <si>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</si>
  <si>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</si>
  <si>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</si>
  <si>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</si>
  <si>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</si>
  <si>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</si>
  <si>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</si>
  <si>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</si>
  <si>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</si>
  <si>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</si>
  <si>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</si>
  <si>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</si>
  <si>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</si>
  <si>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</si>
  <si>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</si>
  <si>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</si>
  <si>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</si>
  <si>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</si>
  <si>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</si>
  <si>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</si>
  <si>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</si>
  <si>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</si>
  <si>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</si>
  <si>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</si>
  <si>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</si>
  <si>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</si>
  <si>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</si>
  <si>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</si>
  <si>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</si>
  <si>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</si>
  <si>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</si>
  <si>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</si>
  <si>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</si>
  <si>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</si>
  <si>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</si>
  <si>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</si>
  <si>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</si>
  <si>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</si>
  <si>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</si>
  <si>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</si>
  <si>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</si>
  <si>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</si>
  <si>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</si>
  <si>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</si>
  <si>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</si>
  <si>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</si>
  <si>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</si>
  <si>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</si>
  <si>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</si>
  <si>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</si>
  <si>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</si>
  <si>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</si>
  <si>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</si>
  <si>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</si>
  <si>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</si>
  <si>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</si>
  <si>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</si>
  <si>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</si>
  <si>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</si>
  <si>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</si>
  <si>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</si>
  <si>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</si>
  <si>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</si>
  <si>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</si>
  <si>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</si>
  <si>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</si>
  <si>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</si>
  <si>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</si>
  <si>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</si>
  <si>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</si>
  <si>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</si>
  <si>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</si>
  <si>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</si>
  <si>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</si>
  <si>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</si>
  <si>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</si>
  <si>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</si>
  <si>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</si>
  <si>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</si>
  <si>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</si>
  <si>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</si>
  <si>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</si>
  <si>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</si>
  <si>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</si>
  <si>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</si>
  <si>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</si>
  <si>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</si>
  <si>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</si>
  <si>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</si>
  <si>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</si>
  <si>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</si>
  <si>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</si>
  <si>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</si>
  <si>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</si>
  <si>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</si>
  <si>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</si>
  <si>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</si>
  <si>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</si>
  <si>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</si>
  <si>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</si>
  <si>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</si>
  <si>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</si>
  <si>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</si>
  <si>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</si>
  <si>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</si>
  <si>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</si>
  <si>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</si>
  <si>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</si>
  <si>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</si>
  <si>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</si>
  <si>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</si>
  <si>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</si>
  <si>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</si>
  <si>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</si>
  <si>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</si>
  <si>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</si>
  <si>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</si>
  <si>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</si>
  <si>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</si>
  <si>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</si>
  <si>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</si>
  <si>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</si>
  <si>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</si>
  <si>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</si>
  <si>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</si>
  <si>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</si>
  <si>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</si>
  <si>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</si>
  <si>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</si>
  <si>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</si>
  <si>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</si>
  <si>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</si>
  <si>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</si>
  <si>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</si>
  <si>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</si>
  <si>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</si>
  <si>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</si>
  <si>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</si>
  <si>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</si>
  <si>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</si>
  <si>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</si>
  <si>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</si>
  <si>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</si>
  <si>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</si>
  <si>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</si>
  <si>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</si>
  <si>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</si>
  <si>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</si>
  <si>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</si>
  <si>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</si>
  <si>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</si>
  <si>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</si>
  <si>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</si>
  <si>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</si>
  <si>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</si>
  <si>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</si>
  <si>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</si>
  <si>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</si>
  <si>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</si>
  <si>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</si>
  <si>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</si>
  <si>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</si>
  <si>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</si>
  <si>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</si>
  <si>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</si>
  <si>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</si>
  <si>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</si>
  <si>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</si>
  <si>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</si>
  <si>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</si>
  <si>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</si>
  <si>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</si>
  <si>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</si>
  <si>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</si>
  <si>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</si>
  <si>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</si>
  <si>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</si>
  <si>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</si>
  <si>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</si>
  <si>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</si>
  <si>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</si>
  <si>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</si>
  <si>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</si>
  <si>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</si>
  <si>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</si>
  <si>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</si>
  <si>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</si>
  <si>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</si>
  <si>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</si>
  <si>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</si>
  <si>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</si>
  <si>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</si>
  <si>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</si>
  <si>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</si>
  <si>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</si>
  <si>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</si>
  <si>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</si>
  <si>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</si>
  <si>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</si>
  <si>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</si>
  <si>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</si>
  <si>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</si>
  <si>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</si>
  <si>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</si>
  <si>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</si>
  <si>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</si>
  <si>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</si>
  <si>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</si>
  <si>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</si>
  <si>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</si>
  <si>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</si>
  <si>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</si>
  <si>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</si>
  <si>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</si>
  <si>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</si>
  <si>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</si>
  <si>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</si>
  <si>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</si>
  <si>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</si>
  <si>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</si>
  <si>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</si>
  <si>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</si>
  <si>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</si>
  <si>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</si>
  <si>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</si>
  <si>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</si>
  <si>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</si>
  <si>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</si>
  <si>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</si>
  <si>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</si>
  <si>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</si>
  <si>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</si>
  <si>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</si>
  <si>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</si>
  <si>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</si>
  <si>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</si>
  <si>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</si>
  <si>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</si>
  <si>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</si>
  <si>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</si>
  <si>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</si>
  <si>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</si>
  <si>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</si>
  <si>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</si>
  <si>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</si>
  <si>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</si>
  <si>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</si>
  <si>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</si>
  <si>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</si>
  <si>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</si>
  <si>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</si>
  <si>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</si>
  <si>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</si>
  <si>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</si>
  <si>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</si>
  <si>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</si>
  <si>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</si>
  <si>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</si>
  <si>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</si>
  <si>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</si>
  <si>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</si>
  <si>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</si>
  <si>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</si>
  <si>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</si>
  <si>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</si>
  <si>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</si>
  <si>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</si>
  <si>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</si>
  <si>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</si>
  <si>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</si>
  <si>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</si>
  <si>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</si>
  <si>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</si>
  <si>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</si>
  <si>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</si>
  <si>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</si>
  <si>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</si>
  <si>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</si>
  <si>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</si>
  <si>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</si>
  <si>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</si>
  <si>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</si>
  <si>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</si>
  <si>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</si>
  <si>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</si>
  <si>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</si>
  <si>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</si>
  <si>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</si>
  <si>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</si>
  <si>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</si>
  <si>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</si>
  <si>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</si>
  <si>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</si>
  <si>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</si>
  <si>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</si>
  <si>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</si>
  <si>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</si>
  <si>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</si>
  <si>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</si>
  <si>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</si>
  <si>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</si>
  <si>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</si>
  <si>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</si>
  <si>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</si>
  <si>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</si>
  <si>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</si>
  <si>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</si>
  <si>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</si>
  <si>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</si>
  <si>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</si>
  <si>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</si>
  <si>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</si>
  <si>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</si>
  <si>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</si>
  <si>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</si>
  <si>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</si>
  <si>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</si>
  <si>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</si>
  <si>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</si>
  <si>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</si>
  <si>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</si>
  <si>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</si>
  <si>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</si>
  <si>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</si>
  <si>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</si>
  <si>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</si>
  <si>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</si>
  <si>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</si>
  <si>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</si>
  <si>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</si>
  <si>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</si>
  <si>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</si>
  <si>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</si>
  <si>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</si>
  <si>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</si>
  <si>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</si>
  <si>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</si>
  <si>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</si>
  <si>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</si>
  <si>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</si>
  <si>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</si>
  <si>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</si>
  <si>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</si>
  <si>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</si>
  <si>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</si>
  <si>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</si>
  <si>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</si>
  <si>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</si>
  <si>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</si>
  <si>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</si>
  <si>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</si>
  <si>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</si>
  <si>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</si>
  <si>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</si>
  <si>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</si>
  <si>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</si>
  <si>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</si>
  <si>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</si>
  <si>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</si>
  <si>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</si>
  <si>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</si>
  <si>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</si>
  <si>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</si>
  <si>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</si>
  <si>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</si>
  <si>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</si>
  <si>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</si>
  <si>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</si>
  <si>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</si>
  <si>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</si>
  <si>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</si>
  <si>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</si>
  <si>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</si>
  <si>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</si>
  <si>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</si>
  <si>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</si>
  <si>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</si>
  <si>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</si>
  <si>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</si>
  <si>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</si>
  <si>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</si>
  <si>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</si>
  <si>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</si>
  <si>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</si>
  <si>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</si>
  <si>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</si>
  <si>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</si>
  <si>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</si>
  <si>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</si>
  <si>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</si>
  <si>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</si>
  <si>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</si>
  <si>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</si>
  <si>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</si>
  <si>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</si>
  <si>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</si>
  <si>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</si>
  <si>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</si>
  <si>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</si>
  <si>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</si>
  <si>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</si>
  <si>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</si>
  <si>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</si>
  <si>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</si>
  <si>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</si>
  <si>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</si>
  <si>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</si>
  <si>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</si>
  <si>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</si>
  <si>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</si>
  <si>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</si>
  <si>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</si>
  <si>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</si>
  <si>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</si>
  <si>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</si>
  <si>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</si>
  <si>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</si>
  <si>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</si>
  <si>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</si>
  <si>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</si>
  <si>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</si>
  <si>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</si>
  <si>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</si>
  <si>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</si>
  <si>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</si>
  <si>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</si>
  <si>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</si>
  <si>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</si>
  <si>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</si>
  <si>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</si>
  <si>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</si>
  <si>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</si>
  <si>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</si>
  <si>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</si>
  <si>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</si>
  <si>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</si>
  <si>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</si>
  <si>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</si>
  <si>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</si>
  <si>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</si>
  <si>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</si>
  <si>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</si>
  <si>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</si>
  <si>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</si>
  <si>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</si>
  <si>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</si>
  <si>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</si>
  <si>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</si>
  <si>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</si>
  <si>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</si>
  <si>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</si>
  <si>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</si>
  <si>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</si>
  <si>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</si>
  <si>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</si>
  <si>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</si>
  <si>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</si>
  <si>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</si>
  <si>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</si>
  <si>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</si>
  <si>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</si>
  <si>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</si>
  <si>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</si>
  <si>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</si>
  <si>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</si>
  <si>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</si>
  <si>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</si>
  <si>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</si>
  <si>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</si>
  <si>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</si>
  <si>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</si>
  <si>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</si>
  <si>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</si>
  <si>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</si>
  <si>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</si>
  <si>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</si>
  <si>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</si>
  <si>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</si>
  <si>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</si>
  <si>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</si>
  <si>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</si>
  <si>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</si>
  <si>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</si>
  <si>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</si>
  <si>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</si>
  <si>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</si>
  <si>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</si>
  <si>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</si>
  <si>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</si>
  <si>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</si>
  <si>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</si>
  <si>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</si>
  <si>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</si>
  <si>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</si>
  <si>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</si>
  <si>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</si>
  <si>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</si>
  <si>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</si>
  <si>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</si>
  <si>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</si>
  <si>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</si>
  <si>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</si>
  <si>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</si>
  <si>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</si>
  <si>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</si>
  <si>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</si>
  <si>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</si>
  <si>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</si>
  <si>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</si>
  <si>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</si>
  <si>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</si>
  <si>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</si>
  <si>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</si>
  <si>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</si>
  <si>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</si>
  <si>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</si>
  <si>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</si>
  <si>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</si>
  <si>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</si>
  <si>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</si>
  <si>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</si>
  <si>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</si>
  <si>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</si>
  <si>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</si>
  <si>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</si>
  <si>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</si>
  <si>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</si>
  <si>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</si>
  <si>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</si>
  <si>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</si>
  <si>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</si>
  <si>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</si>
  <si>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</si>
  <si>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</si>
  <si>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</si>
  <si>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</si>
  <si>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</si>
  <si>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</si>
  <si>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</si>
  <si>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</si>
  <si>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</si>
  <si>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</si>
  <si>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</si>
  <si>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</si>
  <si>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</si>
  <si>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</si>
  <si>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</si>
  <si>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</si>
  <si>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</si>
  <si>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</si>
  <si>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</si>
  <si>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</si>
  <si>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</si>
  <si>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</si>
  <si>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</si>
  <si>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</si>
  <si>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</si>
  <si>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</si>
  <si>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</si>
  <si>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</si>
  <si>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</si>
  <si>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</si>
  <si>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</si>
  <si>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</si>
  <si>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</si>
  <si>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</si>
  <si>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</si>
  <si>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</si>
  <si>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</si>
  <si>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</si>
  <si>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</si>
  <si>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</si>
  <si>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</si>
  <si>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</si>
  <si>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</si>
  <si>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</si>
  <si>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</si>
  <si>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</si>
  <si>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</si>
  <si>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</si>
  <si>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</si>
  <si>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</si>
  <si>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</si>
  <si>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</si>
  <si>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</si>
  <si>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</si>
  <si>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</si>
  <si>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</si>
  <si>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</si>
  <si>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</si>
  <si>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</si>
  <si>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</si>
  <si>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</si>
  <si>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</si>
  <si>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</si>
  <si>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</si>
  <si>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</si>
  <si>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</si>
  <si>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</si>
  <si>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</si>
  <si>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</si>
  <si>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</si>
  <si>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</si>
  <si>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</si>
  <si>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</si>
  <si>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</si>
  <si>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</si>
  <si>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</si>
  <si>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</si>
  <si>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</si>
  <si>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</si>
  <si>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</si>
  <si>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</si>
  <si>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</si>
  <si>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</si>
  <si>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</si>
  <si>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</si>
  <si>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</si>
  <si>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</si>
  <si>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</si>
  <si>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</si>
  <si>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</si>
  <si>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</si>
  <si>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</si>
  <si>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</si>
  <si>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</si>
  <si>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</si>
  <si>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</si>
  <si>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</si>
  <si>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</si>
  <si>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</si>
  <si>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</si>
  <si>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</si>
  <si>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</si>
  <si>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</si>
  <si>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</si>
  <si>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</si>
  <si>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</si>
  <si>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</si>
  <si>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</si>
  <si>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</si>
  <si>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</si>
  <si>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</si>
  <si>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</si>
  <si>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</si>
  <si>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</si>
  <si>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</si>
  <si>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</si>
  <si>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</si>
  <si>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</si>
  <si>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</si>
  <si>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</si>
  <si>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</si>
  <si>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</si>
  <si>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</si>
  <si>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</si>
  <si>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</si>
  <si>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</si>
  <si>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</si>
  <si>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</si>
  <si>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</si>
  <si>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</si>
  <si>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</si>
  <si>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</si>
  <si>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</si>
  <si>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</si>
  <si>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</si>
  <si>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</si>
  <si>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</si>
  <si>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</si>
  <si>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</si>
  <si>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</si>
  <si>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</si>
  <si>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</si>
  <si>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</si>
  <si>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</si>
  <si>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</si>
  <si>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</si>
  <si>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</si>
  <si>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</si>
  <si>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</si>
  <si>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</si>
  <si>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</si>
  <si>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</si>
  <si>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</si>
  <si>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</si>
  <si>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</si>
  <si>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</si>
  <si>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</si>
  <si>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</si>
  <si>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</si>
  <si>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</si>
  <si>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</si>
  <si>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</si>
  <si>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</si>
  <si>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</si>
  <si>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</si>
  <si>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</si>
  <si>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</si>
  <si>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</si>
  <si>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</si>
  <si>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</si>
  <si>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</si>
  <si>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</si>
  <si>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</si>
  <si>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</si>
  <si>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</si>
  <si>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</si>
  <si>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</si>
  <si>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</si>
  <si>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</si>
  <si>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</si>
  <si>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</si>
  <si>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</si>
  <si>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</si>
  <si>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</si>
  <si>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</si>
  <si>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</si>
  <si>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</si>
  <si>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</si>
  <si>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</si>
  <si>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</si>
  <si>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</si>
  <si>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</si>
  <si>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</si>
  <si>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</si>
  <si>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</si>
  <si>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</si>
  <si>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</si>
  <si>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</si>
  <si>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</si>
  <si>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</si>
  <si>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</si>
  <si>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</si>
  <si>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</si>
  <si>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</si>
  <si>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</si>
  <si>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</si>
  <si>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</si>
  <si>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</si>
  <si>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</si>
  <si>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</si>
  <si>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</si>
  <si>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</si>
  <si>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</si>
  <si>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</si>
  <si>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</si>
  <si>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</si>
  <si>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</si>
  <si>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</si>
  <si>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</si>
  <si>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</si>
  <si>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</si>
  <si>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</si>
  <si>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</si>
  <si>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</si>
  <si>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</si>
  <si>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</si>
  <si>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</si>
  <si>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</si>
  <si>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</si>
  <si>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</si>
  <si>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</si>
  <si>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</si>
  <si>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</si>
  <si>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</si>
  <si>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</si>
  <si>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</si>
  <si>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</si>
  <si>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</si>
  <si>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</si>
  <si>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</si>
  <si>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</si>
  <si>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</si>
  <si>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</si>
  <si>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</si>
  <si>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</si>
  <si>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</si>
  <si>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</si>
  <si>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</si>
  <si>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</si>
  <si>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</si>
  <si>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</si>
  <si>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</si>
  <si>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</si>
  <si>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</si>
  <si>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</si>
  <si>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</si>
  <si>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</si>
  <si>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</si>
  <si>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</si>
  <si>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</si>
  <si>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</si>
  <si>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</si>
  <si>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</si>
  <si>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</si>
  <si>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</si>
  <si>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</si>
  <si>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</si>
  <si>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</si>
  <si>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</si>
  <si>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</si>
  <si>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</si>
  <si>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</si>
  <si>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</si>
  <si>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</si>
  <si>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</si>
  <si>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</si>
  <si>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</si>
  <si>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</si>
  <si>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</si>
  <si>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</si>
  <si>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</si>
  <si>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</si>
  <si>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</si>
  <si>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</si>
  <si>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</si>
  <si>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</si>
  <si>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</si>
  <si>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</si>
  <si>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</si>
  <si>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</si>
  <si>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</si>
  <si>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</si>
  <si>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</si>
  <si>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</si>
  <si>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</si>
  <si>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</si>
  <si>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</si>
  <si>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</si>
  <si>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</si>
  <si>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</si>
  <si>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</si>
  <si>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</si>
  <si>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</si>
  <si>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</si>
  <si>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</si>
  <si>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</si>
  <si>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</si>
  <si>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</si>
  <si>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</si>
  <si>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</si>
  <si>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</si>
  <si>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</si>
  <si>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</si>
  <si>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</si>
  <si>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</si>
  <si>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</si>
  <si>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</si>
  <si>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</si>
  <si>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</si>
  <si>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</si>
  <si>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</si>
  <si>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</si>
  <si>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</si>
  <si>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</si>
  <si>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</si>
  <si>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</si>
  <si>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</si>
  <si>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</si>
  <si>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</si>
  <si>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</si>
  <si>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</si>
  <si>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</si>
  <si>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</si>
  <si>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</si>
  <si>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</si>
  <si>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</si>
  <si>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</si>
  <si>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</si>
  <si>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</si>
  <si>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</si>
  <si>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</si>
  <si>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</si>
  <si>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</si>
  <si>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</si>
  <si>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</si>
  <si>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</si>
  <si>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</si>
  <si>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</si>
  <si>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</si>
  <si>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</si>
  <si>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</si>
  <si>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</si>
  <si>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</si>
  <si>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</si>
  <si>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</si>
  <si>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</si>
  <si>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</si>
  <si>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</si>
  <si>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</si>
  <si>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</si>
  <si>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</si>
  <si>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</si>
  <si>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</si>
  <si>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</si>
  <si>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</si>
  <si>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</si>
  <si>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</si>
  <si>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</si>
  <si>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</si>
  <si>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</si>
  <si>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</si>
  <si>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</si>
  <si>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</si>
  <si>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</si>
  <si>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</si>
  <si>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</si>
  <si>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</si>
  <si>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</si>
  <si>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</si>
  <si>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</si>
  <si>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</si>
  <si>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</si>
  <si>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</si>
  <si>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</si>
  <si>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</si>
  <si>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</si>
  <si>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</si>
  <si>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</si>
  <si>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</si>
  <si>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</si>
  <si>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</si>
  <si>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</si>
  <si>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</si>
  <si>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</si>
  <si>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</si>
  <si>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</si>
  <si>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</si>
  <si>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</si>
  <si>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</si>
  <si>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</si>
  <si>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</si>
  <si>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</si>
  <si>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</si>
  <si>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</si>
  <si>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</si>
  <si>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</si>
  <si>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</si>
  <si>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</si>
  <si>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</si>
  <si>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</si>
  <si>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</si>
  <si>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</si>
  <si>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</si>
  <si>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</si>
  <si>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</si>
  <si>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</si>
  <si>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</si>
  <si>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</si>
  <si>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</si>
  <si>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</si>
  <si>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</si>
  <si>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</si>
  <si>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</si>
  <si>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</si>
  <si>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</si>
  <si>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</si>
  <si>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</si>
  <si>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</si>
  <si>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</si>
  <si>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</si>
  <si>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</si>
  <si>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</si>
  <si>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</si>
  <si>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</si>
  <si>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</si>
  <si>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</si>
  <si>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</si>
  <si>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</si>
  <si>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</si>
  <si>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</si>
  <si>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</si>
  <si>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</si>
  <si>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</si>
  <si>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</si>
  <si>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</si>
  <si>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</si>
  <si>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</si>
  <si>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</si>
  <si>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</si>
  <si>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</si>
  <si>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</si>
  <si>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</si>
  <si>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</si>
  <si>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</si>
  <si>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</si>
  <si>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</si>
  <si>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</si>
  <si>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</si>
  <si>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</si>
  <si>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</si>
  <si>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</si>
  <si>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</si>
  <si>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</si>
  <si>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</si>
  <si>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</si>
  <si>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</si>
  <si>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</si>
  <si>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</si>
  <si>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</si>
  <si>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</si>
  <si>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</si>
  <si>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</si>
  <si>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</si>
  <si>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</si>
  <si>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</si>
  <si>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</si>
  <si>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</si>
  <si>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</si>
  <si>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</si>
  <si>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</si>
  <si>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</si>
  <si>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</si>
  <si>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</si>
  <si>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</si>
  <si>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</si>
  <si>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</si>
  <si>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</si>
  <si>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</si>
  <si>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</si>
  <si>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</si>
  <si>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</si>
  <si>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</si>
  <si>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</si>
  <si>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</si>
  <si>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</si>
  <si>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</si>
  <si>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</si>
  <si>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</si>
  <si>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</si>
  <si>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</si>
  <si>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</si>
  <si>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</si>
  <si>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</si>
  <si>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</si>
  <si>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</si>
  <si>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</si>
  <si>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</si>
  <si>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</si>
  <si>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</si>
  <si>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</si>
  <si>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</si>
  <si>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</si>
  <si>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</si>
  <si>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</si>
  <si>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</si>
  <si>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</si>
  <si>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</si>
  <si>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</si>
  <si>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</si>
  <si>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</si>
  <si>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</si>
  <si>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</si>
  <si>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</si>
  <si>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</si>
  <si>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</si>
  <si>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</si>
  <si>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</si>
  <si>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</si>
  <si>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</si>
  <si>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</si>
  <si>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</si>
  <si>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</si>
  <si>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</si>
  <si>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</si>
  <si>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</si>
  <si>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</si>
  <si>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</si>
  <si>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</si>
  <si>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</si>
  <si>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</si>
  <si>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</si>
  <si>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</si>
  <si>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</si>
  <si>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</si>
  <si>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</si>
  <si>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</si>
  <si>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</si>
  <si>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</si>
  <si>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</si>
  <si>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</si>
  <si>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</si>
  <si>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</si>
  <si>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</si>
  <si>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</si>
  <si>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</si>
  <si>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</si>
  <si>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</si>
  <si>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</si>
  <si>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</si>
  <si>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</si>
  <si>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</si>
  <si>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</si>
  <si>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</si>
  <si>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</si>
  <si>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</si>
  <si>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</si>
  <si>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</si>
  <si>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</si>
  <si>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</si>
  <si>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</si>
  <si>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</si>
  <si>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</si>
  <si>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</si>
  <si>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</si>
  <si>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</si>
  <si>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</si>
  <si>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</si>
  <si>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</si>
  <si>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</si>
  <si>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</si>
  <si>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</si>
  <si>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</si>
  <si>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</si>
  <si>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</si>
  <si>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</si>
  <si>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</si>
  <si>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</si>
  <si>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</si>
  <si>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</si>
  <si>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</si>
  <si>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</si>
  <si>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</si>
  <si>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</si>
  <si>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</si>
  <si>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</si>
  <si>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</si>
  <si>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</si>
  <si>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</si>
  <si>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</si>
  <si>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</si>
  <si>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</si>
  <si>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</si>
  <si>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</si>
  <si>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</si>
  <si>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</si>
  <si>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</si>
  <si>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</si>
  <si>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</si>
  <si>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</si>
  <si>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</si>
  <si>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</si>
  <si>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</si>
  <si>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</si>
  <si>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</si>
  <si>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</si>
  <si>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</si>
  <si>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</si>
  <si>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</si>
  <si>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</si>
  <si>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</si>
  <si>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</si>
  <si>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</si>
  <si>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</si>
  <si>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</si>
  <si>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</si>
  <si>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</si>
  <si>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</si>
  <si>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</si>
  <si>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</si>
  <si>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</si>
  <si>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</si>
  <si>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</si>
  <si>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</si>
  <si>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</si>
  <si>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</si>
  <si>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</si>
  <si>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</si>
  <si>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</si>
  <si>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</si>
  <si>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</si>
  <si>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</si>
  <si>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</si>
  <si>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</si>
  <si>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</si>
  <si>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</si>
  <si>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</si>
  <si>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</si>
  <si>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</si>
  <si>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</si>
  <si>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</si>
  <si>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</si>
  <si>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</si>
  <si>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</si>
  <si>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</si>
  <si>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</si>
  <si>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</si>
  <si>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</si>
  <si>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</si>
  <si>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</si>
  <si>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</si>
  <si>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</si>
  <si>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</si>
  <si>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</si>
  <si>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</si>
  <si>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</si>
  <si>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</si>
  <si>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</si>
  <si>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</si>
  <si>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</si>
  <si>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</si>
  <si>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</si>
  <si>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</si>
  <si>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</si>
  <si>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</si>
  <si>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</si>
  <si>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</si>
  <si>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</si>
  <si>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</si>
  <si>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</si>
  <si>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</si>
  <si>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</si>
  <si>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</si>
  <si>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</si>
  <si>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</si>
  <si>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</si>
  <si>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</si>
  <si>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</si>
  <si>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</si>
  <si>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</si>
  <si>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</si>
  <si>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</si>
  <si>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</si>
  <si>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</si>
  <si>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</si>
  <si>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</si>
  <si>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</si>
  <si>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</si>
  <si>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</si>
  <si>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</si>
  <si>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</si>
  <si>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</si>
  <si>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</si>
  <si>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</si>
  <si>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</si>
  <si>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</si>
  <si>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</si>
  <si>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</si>
  <si>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</si>
  <si>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</si>
  <si>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</si>
  <si>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</si>
  <si>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</si>
  <si>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</si>
  <si>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</si>
  <si>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</si>
  <si>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</si>
  <si>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</si>
  <si>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</si>
  <si>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</si>
  <si>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</si>
  <si>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</si>
  <si>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</si>
  <si>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</si>
  <si>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</si>
  <si>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</si>
  <si>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</si>
  <si>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</si>
  <si>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</si>
  <si>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</si>
  <si>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</si>
  <si>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</si>
  <si>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</si>
  <si>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</si>
  <si>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</si>
  <si>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</si>
  <si>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</si>
  <si>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</si>
  <si>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</si>
  <si>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</si>
  <si>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</si>
  <si>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</si>
  <si>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</si>
  <si>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</si>
  <si>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</si>
  <si>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</si>
  <si>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</si>
  <si>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</si>
  <si>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</si>
  <si>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</si>
  <si>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</si>
  <si>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</si>
  <si>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</si>
  <si>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</si>
  <si>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</si>
  <si>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</si>
  <si>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</si>
  <si>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</si>
  <si>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</si>
  <si>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</si>
  <si>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</si>
  <si>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</si>
  <si>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</si>
  <si>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</si>
  <si>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</si>
  <si>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</si>
  <si>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</si>
  <si>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</si>
  <si>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</si>
  <si>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</si>
  <si>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</si>
  <si>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</si>
  <si>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</si>
  <si>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</si>
  <si>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</si>
  <si>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</si>
  <si>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</si>
  <si>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</si>
  <si>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</si>
  <si>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</si>
  <si>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</si>
  <si>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</si>
  <si>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</si>
  <si>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</si>
  <si>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</si>
  <si>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</si>
  <si>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</si>
  <si>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</si>
  <si>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</si>
  <si>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</si>
  <si>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</si>
  <si>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</si>
  <si>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</si>
  <si>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</si>
  <si>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</si>
  <si>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</si>
  <si>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</si>
  <si>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</si>
  <si>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</si>
  <si>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</si>
  <si>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</si>
  <si>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</si>
  <si>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</si>
  <si>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</si>
  <si>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</si>
  <si>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</si>
  <si>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</si>
  <si>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</si>
  <si>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</si>
  <si>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</si>
  <si>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</si>
  <si>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</si>
  <si>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</si>
  <si>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</si>
  <si>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</si>
  <si>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</si>
  <si>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</si>
  <si>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</si>
  <si>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</si>
  <si>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</si>
  <si>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</si>
  <si>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</si>
  <si>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</si>
  <si>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</si>
  <si>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</si>
  <si>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</si>
  <si>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</si>
  <si>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</si>
  <si>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</si>
  <si>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</si>
  <si>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</si>
  <si>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</si>
  <si>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</si>
  <si>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</si>
  <si>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</si>
  <si>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</si>
  <si>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</si>
  <si>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</si>
  <si>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</si>
  <si>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</si>
  <si>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</si>
  <si>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</si>
  <si>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</si>
  <si>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</si>
  <si>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</si>
  <si>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</si>
  <si>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</si>
  <si>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</si>
  <si>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</si>
  <si>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</si>
  <si>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</si>
  <si>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</si>
  <si>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</si>
  <si>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</si>
  <si>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</si>
  <si>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</si>
  <si>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</si>
  <si>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</si>
  <si>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</si>
  <si>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</si>
  <si>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</si>
  <si>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</si>
  <si>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</si>
  <si>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</si>
  <si>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</si>
  <si>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</si>
  <si>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</si>
  <si>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</si>
  <si>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</si>
  <si>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</si>
  <si>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</si>
  <si>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</si>
  <si>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</si>
  <si>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</si>
  <si>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</si>
  <si>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</si>
  <si>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</si>
  <si>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</si>
  <si>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</si>
  <si>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</si>
  <si>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</si>
  <si>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</si>
  <si>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</si>
  <si>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</si>
  <si>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</si>
  <si>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</si>
  <si>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</si>
  <si>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</si>
  <si>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</si>
  <si>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</si>
  <si>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</si>
  <si>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</si>
  <si>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</si>
  <si>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</si>
  <si>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</si>
  <si>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</si>
  <si>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</si>
  <si>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</si>
  <si>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</si>
  <si>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</si>
  <si>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</si>
  <si>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</si>
  <si>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</si>
  <si>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</si>
  <si>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</si>
  <si>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</si>
  <si>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</si>
  <si>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</si>
  <si>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</si>
  <si>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</si>
  <si>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</si>
  <si>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</si>
  <si>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</si>
  <si>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</si>
  <si>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</si>
  <si>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</si>
  <si>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</si>
  <si>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</si>
  <si>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</si>
  <si>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</si>
  <si>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</si>
  <si>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</si>
  <si>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</si>
  <si>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</si>
  <si>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</si>
  <si>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</si>
  <si>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</si>
  <si>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</si>
  <si>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</si>
  <si>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</si>
  <si>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</si>
  <si>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</si>
  <si>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</si>
  <si>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</si>
  <si>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</si>
  <si>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</si>
  <si>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</si>
  <si>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</si>
  <si>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</si>
  <si>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</si>
  <si>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</si>
  <si>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</si>
  <si>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</si>
  <si>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</si>
  <si>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</si>
  <si>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</si>
  <si>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</si>
  <si>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</si>
  <si>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</si>
  <si>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</si>
  <si>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</si>
  <si>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</si>
  <si>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</si>
  <si>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</si>
  <si>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</si>
  <si>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</si>
  <si>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</si>
  <si>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</si>
  <si>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</si>
  <si>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</si>
  <si>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</si>
  <si>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</si>
  <si>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</si>
  <si>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</si>
  <si>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</si>
  <si>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</si>
  <si>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</si>
  <si>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</si>
  <si>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</si>
  <si>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</si>
  <si>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</si>
  <si>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</si>
  <si>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</si>
  <si>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</si>
  <si>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</si>
  <si>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</si>
  <si>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</si>
  <si>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</si>
  <si>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</si>
  <si>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</si>
  <si>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</si>
  <si>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</si>
  <si>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</si>
  <si>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</si>
  <si>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</si>
  <si>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</si>
  <si>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</si>
  <si>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</si>
  <si>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</si>
  <si>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</si>
  <si>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</si>
  <si>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</si>
  <si>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</si>
  <si>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</si>
  <si>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</si>
  <si>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</si>
  <si>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</si>
  <si>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</si>
  <si>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</si>
  <si>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</si>
  <si>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</si>
  <si>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</si>
  <si>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</si>
  <si>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</si>
  <si>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</si>
  <si>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</si>
  <si>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</si>
  <si>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</si>
  <si>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</si>
  <si>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</si>
  <si>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</si>
  <si>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</si>
  <si>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</si>
  <si>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</si>
  <si>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</si>
  <si>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</si>
  <si>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</si>
  <si>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</si>
  <si>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</si>
  <si>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</si>
  <si>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</si>
  <si>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</si>
  <si>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</si>
  <si>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</si>
  <si>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</si>
  <si>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</si>
  <si>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</si>
  <si>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</si>
  <si>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</si>
  <si>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</si>
  <si>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</si>
  <si>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</si>
  <si>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</si>
  <si>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</si>
  <si>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</si>
  <si>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</si>
  <si>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</si>
  <si>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</si>
  <si>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</si>
  <si>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</si>
  <si>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</si>
  <si>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</si>
  <si>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</si>
  <si>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</si>
  <si>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</si>
  <si>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</si>
  <si>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</si>
  <si>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</si>
  <si>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</si>
  <si>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</si>
  <si>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</si>
  <si>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</si>
  <si>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</si>
  <si>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</si>
  <si>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</si>
  <si>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</si>
  <si>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</si>
  <si>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</si>
  <si>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</si>
  <si>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</si>
  <si>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</si>
  <si>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</si>
  <si>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</si>
  <si>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</si>
  <si>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</si>
  <si>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</si>
  <si>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</si>
  <si>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</si>
  <si>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</si>
  <si>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</si>
  <si>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</si>
  <si>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</si>
  <si>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</si>
  <si>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</si>
  <si>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</si>
  <si>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</si>
  <si>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</si>
  <si>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</si>
  <si>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</si>
  <si>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</si>
  <si>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</si>
  <si>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</si>
  <si>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</si>
  <si>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</si>
  <si>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</si>
  <si>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</si>
  <si>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</si>
  <si>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</si>
  <si>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</si>
  <si>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</si>
  <si>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</si>
  <si>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</si>
  <si>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</si>
  <si>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</si>
  <si>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</si>
  <si>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</si>
  <si>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</si>
  <si>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</si>
  <si>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</si>
  <si>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</si>
  <si>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</si>
  <si>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</si>
  <si>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</si>
  <si>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</si>
  <si>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</si>
  <si>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</si>
  <si>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</si>
  <si>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</si>
  <si>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</si>
  <si>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</si>
  <si>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</si>
  <si>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</si>
  <si>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</si>
  <si>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</si>
  <si>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</si>
  <si>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</si>
  <si>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</si>
  <si>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</si>
  <si>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</si>
  <si>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</si>
  <si>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</si>
  <si>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</si>
  <si>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</si>
  <si>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</si>
  <si>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</si>
  <si>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</si>
  <si>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</si>
  <si>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</si>
  <si>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</si>
  <si>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</si>
  <si>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</si>
  <si>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</si>
  <si>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</si>
  <si>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</si>
  <si>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</si>
  <si>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</si>
  <si>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</si>
  <si>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</si>
  <si>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</si>
  <si>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</si>
  <si>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</si>
  <si>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</si>
  <si>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</si>
  <si>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</si>
  <si>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</si>
  <si>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</si>
  <si>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</si>
  <si>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</si>
  <si>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</si>
  <si>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</si>
  <si>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</si>
  <si>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</si>
  <si>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</si>
  <si>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</si>
  <si>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</si>
  <si>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</si>
  <si>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</si>
  <si>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</si>
  <si>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</si>
  <si>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</si>
  <si>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</si>
  <si>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</si>
  <si>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</si>
  <si>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</si>
  <si>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</si>
  <si>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</si>
  <si>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</si>
  <si>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</si>
  <si>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</si>
  <si>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</si>
  <si>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</si>
  <si>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</si>
  <si>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</si>
  <si>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</si>
  <si>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</si>
  <si>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</si>
  <si>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</si>
  <si>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</si>
  <si>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</si>
  <si>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</si>
  <si>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</si>
  <si>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</si>
  <si>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</si>
  <si>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</si>
  <si>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</si>
  <si>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</si>
  <si>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</si>
  <si>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</si>
  <si>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</si>
  <si>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</si>
  <si>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</si>
  <si>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</si>
  <si>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</si>
  <si>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</si>
  <si>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</si>
  <si>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</si>
  <si>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</si>
  <si>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</si>
  <si>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</si>
  <si>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</si>
  <si>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</si>
  <si>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</si>
  <si>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</si>
  <si>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</si>
  <si>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</si>
  <si>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</si>
  <si>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</si>
  <si>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</si>
  <si>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</si>
  <si>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</si>
  <si>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</si>
  <si>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</si>
  <si>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</si>
  <si>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</si>
  <si>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</si>
  <si>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</si>
  <si>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</si>
  <si>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</si>
  <si>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</si>
  <si>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</si>
  <si>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</si>
  <si>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</si>
  <si>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</si>
  <si>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</si>
  <si>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</si>
  <si>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</si>
  <si>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</si>
  <si>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</si>
  <si>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</si>
  <si>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</si>
  <si>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</si>
  <si>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</si>
  <si>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</si>
  <si>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</si>
  <si>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</si>
  <si>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</si>
  <si>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</si>
  <si>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</si>
  <si>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</si>
  <si>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</si>
  <si>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</si>
  <si>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</si>
  <si>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</si>
  <si>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</si>
  <si>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</si>
  <si>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</si>
  <si>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</si>
  <si>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</si>
  <si>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</si>
  <si>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</si>
  <si>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</si>
  <si>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</si>
  <si>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</si>
  <si>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</si>
  <si>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</si>
  <si>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</si>
  <si>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</si>
  <si>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</si>
  <si>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</si>
  <si>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</si>
  <si>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</si>
  <si>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</si>
  <si>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</si>
  <si>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</si>
  <si>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</si>
  <si>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</si>
  <si>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</si>
  <si>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</si>
  <si>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</si>
  <si>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</si>
  <si>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</si>
  <si>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</si>
  <si>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</si>
  <si>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</si>
  <si>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</si>
  <si>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</si>
  <si>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</si>
  <si>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</si>
  <si>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</si>
  <si>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</si>
  <si>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</si>
  <si>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</si>
  <si>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</si>
  <si>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</si>
  <si>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</si>
  <si>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</si>
  <si>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</si>
  <si>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</si>
  <si>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</si>
  <si>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</si>
  <si>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</si>
  <si>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</si>
  <si>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</si>
  <si>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</si>
  <si>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</si>
  <si>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</si>
  <si>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</si>
  <si>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</si>
  <si>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</si>
  <si>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</si>
  <si>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</si>
  <si>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</si>
  <si>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</si>
  <si>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</si>
  <si>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</si>
  <si>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</si>
  <si>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</si>
  <si>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</si>
  <si>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</si>
  <si>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</si>
  <si>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</si>
  <si>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</si>
  <si>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</si>
  <si>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</si>
  <si>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</si>
  <si>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</si>
  <si>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</si>
  <si>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</si>
  <si>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</si>
  <si>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</si>
  <si>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</si>
  <si>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</si>
  <si>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</si>
  <si>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</si>
  <si>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</si>
  <si>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</si>
  <si>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</si>
  <si>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</si>
  <si>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</si>
  <si>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</si>
  <si>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</si>
  <si>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</si>
  <si>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</si>
  <si>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</si>
  <si>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</si>
  <si>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</si>
  <si>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</si>
  <si>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</si>
  <si>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</si>
  <si>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</si>
  <si>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</si>
  <si>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</si>
  <si>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</si>
  <si>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</si>
  <si>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</si>
  <si>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</si>
  <si>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</si>
  <si>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</si>
  <si>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</si>
  <si>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</si>
  <si>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</si>
  <si>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</si>
  <si>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</si>
  <si>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</si>
  <si>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</si>
  <si>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</si>
  <si>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</si>
  <si>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</si>
  <si>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</si>
  <si>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</si>
  <si>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</si>
  <si>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</si>
  <si>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</si>
  <si>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</si>
  <si>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</si>
  <si>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</si>
  <si>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</si>
  <si>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</si>
  <si>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</si>
  <si>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</si>
  <si>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</si>
  <si>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</si>
  <si>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</si>
  <si>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</si>
  <si>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</si>
  <si>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</si>
  <si>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</si>
  <si>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</si>
  <si>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</si>
  <si>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</si>
  <si>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</si>
  <si>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</si>
  <si>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</si>
  <si>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</si>
  <si>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</si>
  <si>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</si>
  <si>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</si>
  <si>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</si>
  <si>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</si>
  <si>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</si>
  <si>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</si>
  <si>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</si>
  <si>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</si>
  <si>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</si>
  <si>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</si>
  <si>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</si>
  <si>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</si>
  <si>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</si>
  <si>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</si>
  <si>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</si>
  <si>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</si>
  <si>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</si>
  <si>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</si>
  <si>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</si>
  <si>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</si>
  <si>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</si>
  <si>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</si>
  <si>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</si>
  <si>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</si>
  <si>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</si>
  <si>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</si>
  <si>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</si>
  <si>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</si>
  <si>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</si>
  <si>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</si>
  <si>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</si>
  <si>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</si>
  <si>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</si>
  <si>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</si>
  <si>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</si>
  <si>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</si>
  <si>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</si>
  <si>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</si>
  <si>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</si>
  <si>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</si>
  <si>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</si>
  <si>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</si>
  <si>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</si>
  <si>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</si>
  <si>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</si>
  <si>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</si>
  <si>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</si>
  <si>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</si>
  <si>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</si>
  <si>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</si>
  <si>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</si>
  <si>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</si>
  <si>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</si>
  <si>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</si>
  <si>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</si>
  <si>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</si>
  <si>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</si>
  <si>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</si>
  <si>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</si>
  <si>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</si>
  <si>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</si>
  <si>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</si>
  <si>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</si>
  <si>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</si>
  <si>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</si>
  <si>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</si>
  <si>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</si>
  <si>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</si>
  <si>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</si>
  <si>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</si>
  <si>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</si>
  <si>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</si>
  <si>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</si>
  <si>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</si>
  <si>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</si>
  <si>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</si>
  <si>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</si>
  <si>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</si>
  <si>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</si>
  <si>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</si>
  <si>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</si>
  <si>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</si>
  <si>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</si>
  <si>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</si>
  <si>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</si>
  <si>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</si>
  <si>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</si>
  <si>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</si>
  <si>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</si>
  <si>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</si>
  <si>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</si>
  <si>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</si>
  <si>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</si>
  <si>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</si>
  <si>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</si>
  <si>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</si>
  <si>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</si>
  <si>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</si>
  <si>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</si>
  <si>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</si>
  <si>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</si>
  <si>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</si>
  <si>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</si>
  <si>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</si>
  <si>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</si>
  <si>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</si>
  <si>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</si>
  <si>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</si>
  <si>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</si>
  <si>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</si>
  <si>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</si>
  <si>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</si>
  <si>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</si>
  <si>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</si>
  <si>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</si>
  <si>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</si>
  <si>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</si>
  <si>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</si>
  <si>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</si>
  <si>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</si>
  <si>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</si>
  <si>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</si>
  <si>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</si>
  <si>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</si>
  <si>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</si>
  <si>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</si>
  <si>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</si>
  <si>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</si>
  <si>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</si>
  <si>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</si>
  <si>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</si>
  <si>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</si>
  <si>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</si>
  <si>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</si>
  <si>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</si>
  <si>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</si>
  <si>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</si>
  <si>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</si>
  <si>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</si>
  <si>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</si>
  <si>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</si>
  <si>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</si>
  <si>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</si>
  <si>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</si>
  <si>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</si>
  <si>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</si>
  <si>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</si>
  <si>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</si>
  <si>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</si>
  <si>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</si>
  <si>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</si>
  <si>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</si>
  <si>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</si>
  <si>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</si>
  <si>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</si>
  <si>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</si>
  <si>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</si>
  <si>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</si>
  <si>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</si>
  <si>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</si>
  <si>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</si>
  <si>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</si>
  <si>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</si>
  <si>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</si>
  <si>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</si>
  <si>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</si>
  <si>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</si>
  <si>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</si>
  <si>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</si>
  <si>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</si>
  <si>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</si>
  <si>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</si>
  <si>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</si>
  <si>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</si>
  <si>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</si>
  <si>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</si>
  <si>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</si>
  <si>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</si>
  <si>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</si>
  <si>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</si>
  <si>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</si>
  <si>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</si>
  <si>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</si>
  <si>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</si>
  <si>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</si>
  <si>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</si>
  <si>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</si>
  <si>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</si>
  <si>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</si>
  <si>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</si>
  <si>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</si>
  <si>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</si>
  <si>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</si>
  <si>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</si>
  <si>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</si>
  <si>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</si>
  <si>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</si>
  <si>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</si>
  <si>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</si>
  <si>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</si>
  <si>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</si>
  <si>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</si>
  <si>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</si>
  <si>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</si>
  <si>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</si>
  <si>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</si>
  <si>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</si>
  <si>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</si>
  <si>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</si>
  <si>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</si>
  <si>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</si>
  <si>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</si>
  <si>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</si>
  <si>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</si>
  <si>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</si>
  <si>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</si>
  <si>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</si>
  <si>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</si>
  <si>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</si>
  <si>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</si>
  <si>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</si>
  <si>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</si>
  <si>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据实结算</t>
  </si>
  <si>
    <t>AVL设备类单项合计</t>
  </si>
  <si>
    <t>第三方人员单项合计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</si>
  <si>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</si>
  <si>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</si>
  <si>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</si>
  <si>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</si>
  <si>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</si>
  <si>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</si>
  <si>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</si>
  <si>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</si>
  <si>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</si>
  <si>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</si>
  <si>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</si>
  <si>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</si>
  <si>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</si>
  <si>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</si>
  <si>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</si>
  <si>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</si>
  <si>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</si>
  <si>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</si>
  <si>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</si>
  <si>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</si>
  <si>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</si>
  <si>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</si>
  <si>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</si>
  <si>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</si>
  <si>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</si>
  <si>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</si>
  <si>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</si>
  <si>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</si>
  <si>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</si>
  <si>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</si>
  <si>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</si>
  <si>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</si>
  <si>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</si>
  <si>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</si>
  <si>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</si>
  <si>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</si>
  <si>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安徽非遗拍摄差旅</t>
  </si>
  <si>
    <t>项目地址</t>
  </si>
  <si>
    <t>安徽宣城</t>
  </si>
  <si>
    <t>结算标色说明</t>
  </si>
  <si>
    <t>项目时间</t>
  </si>
  <si>
    <t>项目人数</t>
  </si>
  <si>
    <t>11人</t>
  </si>
  <si>
    <t>字节跳动业务接口人</t>
  </si>
  <si>
    <t>曾钰雯</t>
  </si>
  <si>
    <t>电话</t>
  </si>
  <si>
    <t>邮箱</t>
  </si>
  <si>
    <r>
      <rPr>
        <u/>
        <sz val="7.5"/>
        <color theme="10"/>
        <rFont val="Calibri"/>
        <charset val="134"/>
      </rPr>
      <t>zengyuwen.w@bytedance.com</t>
    </r>
  </si>
  <si>
    <t>新增需求数量增加</t>
  </si>
  <si>
    <t>字节跳动采购接口人</t>
  </si>
  <si>
    <t>孙铭泽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</si>
  <si>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</si>
  <si>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</si>
  <si>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</si>
  <si>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</si>
  <si>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</si>
  <si>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易梦铃</t>
  </si>
  <si>
    <r>
      <rPr>
        <u/>
        <sz val="7.5"/>
        <color theme="10"/>
        <rFont val="Calibri"/>
        <charset val="134"/>
      </rPr>
      <t>yimengling@cct.cn</t>
    </r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</si>
  <si>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</si>
  <si>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</si>
  <si>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</si>
  <si>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</si>
  <si>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</si>
  <si>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</si>
  <si>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</si>
  <si>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</si>
  <si>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</si>
  <si>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</si>
  <si>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</si>
  <si>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</si>
  <si>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</si>
  <si>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</si>
  <si>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</si>
  <si>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</si>
  <si>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</si>
  <si>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</si>
  <si>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</si>
  <si>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</si>
  <si>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</si>
  <si>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</si>
  <si>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</si>
  <si>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</si>
  <si>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</si>
  <si>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</si>
  <si>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</si>
  <si>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</si>
  <si>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</si>
  <si>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</si>
  <si>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Onsite人员</t>
  </si>
  <si>
    <t>服务人员</t>
  </si>
  <si>
    <t>康辉人员</t>
  </si>
  <si>
    <t>全陪人员</t>
  </si>
  <si>
    <t>D#002</t>
  </si>
  <si>
    <t>D#003</t>
  </si>
  <si>
    <t>甲方嘉宾</t>
  </si>
  <si>
    <t>头部创作者</t>
  </si>
  <si>
    <t>代订交通</t>
  </si>
  <si>
    <t>为2组头部创作者代订高铁、机票和用车等</t>
  </si>
  <si>
    <t>人/次</t>
  </si>
  <si>
    <t>代订住宿</t>
  </si>
  <si>
    <t>为2组头部创作者代订住宿</t>
  </si>
  <si>
    <t>垫付差旅</t>
  </si>
  <si>
    <t>为9组头部创作者无票代垫付用餐、油费、高速费等；代垫付OA申请请见：https://go.larkoffice.com/approval/s/iu9MThVs/</t>
  </si>
  <si>
    <t>M#005</t>
  </si>
  <si>
    <t>含税成本项服务费，不含人工</t>
  </si>
  <si>
    <t>不含税成本项服务费，不含人工</t>
  </si>
  <si>
    <t>M#010</t>
  </si>
  <si>
    <t/>
  </si>
  <si>
    <t>汇总（含服务费）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</si>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</sst>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(* #,##0.00_);_(* \(#,##0.00\);_(* &quot;-&quot;??_);_(@_)"/>
    <numFmt numFmtId="179" formatCode="0.00_ "/>
    <numFmt numFmtId="180" formatCode="_ \¥* #,##0.00_ ;_ \¥* \-#,##0.00_ ;_ \¥* &quot;-&quot;??_ ;_ @_ "/>
  </numFmts>
  <fonts count="42">
    <font>
      <sz val="10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9.75"/>
      <color rgb="FFC00000"/>
      <name val="等线"/>
      <charset val="134"/>
      <scheme val="minor"/>
    </font>
    <font>
      <b/>
      <sz val="9.75"/>
      <color rgb="FFC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7.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9.75"/>
      <color rgb="FFFF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rgb="FF000000"/>
      <name val="Calibri"/>
      <charset val="134"/>
    </font>
    <font>
      <sz val="9.75"/>
      <color rgb="FFFF0000"/>
      <name val="Calibri"/>
      <charset val="134"/>
    </font>
    <font>
      <sz val="9.75"/>
      <color rgb="FFF54A45"/>
      <name val="Calibri"/>
      <charset val="134"/>
    </font>
    <font>
      <u/>
      <sz val="7.5"/>
      <color theme="10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22" applyNumberFormat="0" applyAlignment="0" applyProtection="0">
      <alignment vertical="center"/>
    </xf>
    <xf numFmtId="0" fontId="28" fillId="23" borderId="23" applyNumberFormat="0" applyAlignment="0" applyProtection="0">
      <alignment vertical="center"/>
    </xf>
    <xf numFmtId="0" fontId="29" fillId="23" borderId="22" applyNumberFormat="0" applyAlignment="0" applyProtection="0">
      <alignment vertical="center"/>
    </xf>
    <xf numFmtId="0" fontId="30" fillId="24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</cellStyleXfs>
  <cellXfs count="20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10" borderId="4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2" fontId="6" fillId="10" borderId="5" xfId="0" applyNumberFormat="1" applyFont="1" applyFill="1" applyBorder="1" applyAlignment="1">
      <alignment horizontal="right" vertic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2" fontId="4" fillId="10" borderId="6" xfId="0" applyNumberFormat="1" applyFont="1" applyFill="1" applyBorder="1" applyAlignment="1">
      <alignment horizontal="center" vertical="center"/>
    </xf>
    <xf numFmtId="9" fontId="6" fillId="10" borderId="7" xfId="0" applyNumberFormat="1" applyFont="1" applyFill="1" applyBorder="1" applyAlignment="1">
      <alignment vertical="center"/>
    </xf>
    <xf numFmtId="0" fontId="3" fillId="10" borderId="7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vertical="center"/>
    </xf>
    <xf numFmtId="0" fontId="6" fillId="11" borderId="4" xfId="0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vertical="center"/>
    </xf>
    <xf numFmtId="2" fontId="6" fillId="11" borderId="5" xfId="0" applyNumberFormat="1" applyFont="1" applyFill="1" applyBorder="1" applyAlignment="1">
      <alignment horizontal="right" vertical="center"/>
    </xf>
    <xf numFmtId="2" fontId="4" fillId="11" borderId="1" xfId="0" applyNumberFormat="1" applyFont="1" applyFill="1" applyBorder="1" applyAlignment="1">
      <alignment horizontal="right" vertical="center"/>
    </xf>
    <xf numFmtId="9" fontId="6" fillId="11" borderId="4" xfId="0" applyNumberFormat="1" applyFont="1" applyFill="1" applyBorder="1" applyAlignment="1">
      <alignment vertical="center"/>
    </xf>
    <xf numFmtId="9" fontId="6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right" vertical="center"/>
    </xf>
    <xf numFmtId="2" fontId="6" fillId="0" borderId="10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right" vertical="center"/>
    </xf>
    <xf numFmtId="9" fontId="6" fillId="0" borderId="9" xfId="0" applyNumberFormat="1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/>
    </xf>
    <xf numFmtId="2" fontId="6" fillId="8" borderId="5" xfId="0" applyNumberFormat="1" applyFont="1" applyFill="1" applyBorder="1" applyAlignment="1">
      <alignment horizontal="right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6" xfId="0" applyNumberFormat="1" applyFont="1" applyFill="1" applyBorder="1" applyAlignment="1">
      <alignment horizontal="center" vertical="center"/>
    </xf>
    <xf numFmtId="9" fontId="6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vertical="center"/>
    </xf>
    <xf numFmtId="0" fontId="4" fillId="12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vertical="center"/>
    </xf>
    <xf numFmtId="2" fontId="4" fillId="12" borderId="12" xfId="0" applyNumberFormat="1" applyFont="1" applyFill="1" applyBorder="1" applyAlignment="1">
      <alignment horizontal="right" vertical="center"/>
    </xf>
    <xf numFmtId="2" fontId="4" fillId="12" borderId="1" xfId="0" applyNumberFormat="1" applyFont="1" applyFill="1" applyBorder="1" applyAlignment="1">
      <alignment horizontal="right" vertical="center"/>
    </xf>
    <xf numFmtId="9" fontId="6" fillId="12" borderId="4" xfId="0" applyNumberFormat="1" applyFont="1" applyFill="1" applyBorder="1" applyAlignment="1">
      <alignment vertical="center"/>
    </xf>
    <xf numFmtId="9" fontId="6" fillId="12" borderId="5" xfId="0" applyNumberFormat="1" applyFont="1" applyFill="1" applyBorder="1" applyAlignment="1">
      <alignment vertical="center"/>
    </xf>
    <xf numFmtId="0" fontId="2" fillId="12" borderId="5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2" fontId="4" fillId="12" borderId="9" xfId="0" applyNumberFormat="1" applyFont="1" applyFill="1" applyBorder="1" applyAlignment="1">
      <alignment horizontal="right" vertical="center"/>
    </xf>
    <xf numFmtId="9" fontId="6" fillId="12" borderId="14" xfId="0" applyNumberFormat="1" applyFont="1" applyFill="1" applyBorder="1" applyAlignment="1">
      <alignment vertical="center"/>
    </xf>
    <xf numFmtId="9" fontId="6" fillId="12" borderId="7" xfId="0" applyNumberFormat="1" applyFont="1" applyFill="1" applyBorder="1" applyAlignment="1">
      <alignment vertical="center"/>
    </xf>
    <xf numFmtId="9" fontId="9" fillId="0" borderId="1" xfId="0" applyNumberFormat="1" applyFont="1" applyBorder="1" applyAlignment="1">
      <alignment horizontal="right" vertical="center"/>
    </xf>
    <xf numFmtId="9" fontId="9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14" borderId="6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1" fillId="15" borderId="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9" fontId="12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vertical="center" wrapText="1"/>
    </xf>
    <xf numFmtId="0" fontId="2" fillId="16" borderId="1" xfId="0" applyFont="1" applyFill="1" applyBorder="1" applyAlignment="1">
      <alignment horizontal="right" vertical="center" wrapText="1"/>
    </xf>
    <xf numFmtId="2" fontId="2" fillId="16" borderId="1" xfId="0" applyNumberFormat="1" applyFont="1" applyFill="1" applyBorder="1" applyAlignment="1">
      <alignment vertical="center" wrapText="1"/>
    </xf>
    <xf numFmtId="0" fontId="12" fillId="0" borderId="0" xfId="0" applyFont="1" applyAlignme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 wrapText="1"/>
    </xf>
    <xf numFmtId="176" fontId="5" fillId="8" borderId="1" xfId="0" applyNumberFormat="1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 wrapText="1"/>
    </xf>
    <xf numFmtId="180" fontId="4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0" fontId="5" fillId="9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9" fontId="6" fillId="17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176" fontId="6" fillId="6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76" fontId="13" fillId="10" borderId="4" xfId="0" applyNumberFormat="1" applyFont="1" applyFill="1" applyBorder="1" applyAlignment="1">
      <alignment horizontal="center" vertical="center"/>
    </xf>
    <xf numFmtId="176" fontId="13" fillId="10" borderId="5" xfId="0" applyNumberFormat="1" applyFont="1" applyFill="1" applyBorder="1" applyAlignment="1">
      <alignment horizontal="center" vertical="center"/>
    </xf>
    <xf numFmtId="176" fontId="13" fillId="10" borderId="6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vertical="center"/>
    </xf>
    <xf numFmtId="176" fontId="13" fillId="11" borderId="1" xfId="0" applyNumberFormat="1" applyFont="1" applyFill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 wrapText="1"/>
    </xf>
    <xf numFmtId="176" fontId="14" fillId="11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79" fontId="6" fillId="17" borderId="9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top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179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top" wrapText="1"/>
    </xf>
    <xf numFmtId="176" fontId="6" fillId="8" borderId="5" xfId="0" applyNumberFormat="1" applyFont="1" applyFill="1" applyBorder="1" applyAlignment="1">
      <alignment horizontal="center" vertical="center" wrapText="1"/>
    </xf>
    <xf numFmtId="177" fontId="6" fillId="8" borderId="5" xfId="0" applyNumberFormat="1" applyFont="1" applyFill="1" applyBorder="1" applyAlignment="1">
      <alignment horizontal="center" vertical="center" wrapText="1"/>
    </xf>
    <xf numFmtId="176" fontId="13" fillId="8" borderId="5" xfId="0" applyNumberFormat="1" applyFont="1" applyFill="1" applyBorder="1" applyAlignment="1">
      <alignment horizontal="center" vertical="center" wrapText="1"/>
    </xf>
    <xf numFmtId="176" fontId="13" fillId="8" borderId="6" xfId="0" applyNumberFormat="1" applyFont="1" applyFill="1" applyBorder="1" applyAlignment="1">
      <alignment horizontal="center" vertical="center" wrapText="1"/>
    </xf>
    <xf numFmtId="176" fontId="6" fillId="8" borderId="7" xfId="0" applyNumberFormat="1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vertical="center" wrapText="1"/>
    </xf>
    <xf numFmtId="176" fontId="13" fillId="12" borderId="1" xfId="0" applyNumberFormat="1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180" fontId="6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/>
    <xf numFmtId="0" fontId="2" fillId="18" borderId="1" xfId="0" applyFont="1" applyFill="1" applyBorder="1" applyAlignment="1">
      <alignment horizontal="left" vertical="center"/>
    </xf>
    <xf numFmtId="178" fontId="2" fillId="18" borderId="1" xfId="0" applyNumberFormat="1" applyFont="1" applyFill="1" applyBorder="1" applyAlignment="1">
      <alignment horizontal="left" vertical="center"/>
    </xf>
    <xf numFmtId="9" fontId="2" fillId="18" borderId="1" xfId="0" applyNumberFormat="1" applyFont="1" applyFill="1" applyBorder="1" applyAlignment="1">
      <alignment horizontal="left" vertical="center"/>
    </xf>
    <xf numFmtId="0" fontId="2" fillId="18" borderId="0" xfId="0" applyFont="1" applyFill="1" applyAlignment="1">
      <alignment horizontal="left" vertical="center"/>
    </xf>
    <xf numFmtId="0" fontId="16" fillId="0" borderId="0" xfId="0" applyFont="1" applyAlignment="1"/>
    <xf numFmtId="178" fontId="16" fillId="0" borderId="0" xfId="0" applyNumberFormat="1" applyFont="1" applyAlignment="1"/>
    <xf numFmtId="9" fontId="16" fillId="0" borderId="0" xfId="0" applyNumberFormat="1" applyFont="1" applyAlignment="1"/>
    <xf numFmtId="0" fontId="3" fillId="0" borderId="0" xfId="0" applyFont="1" applyAlignment="1">
      <alignment vertical="center"/>
    </xf>
    <xf numFmtId="0" fontId="6" fillId="1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20" borderId="0" xfId="0" applyFont="1" applyFill="1" applyAlignment="1">
      <alignment horizontal="center" vertical="center"/>
    </xf>
    <xf numFmtId="0" fontId="6" fillId="2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imengling@cct.cn" TargetMode="External"/><Relationship Id="rId1" Type="http://schemas.openxmlformats.org/officeDocument/2006/relationships/hyperlink" Target="mailto:zengyuwen.w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0"/>
  <sheetViews>
    <sheetView workbookViewId="0">
      <selection activeCell="B5" sqref="B5"/>
    </sheetView>
  </sheetViews>
  <sheetFormatPr defaultColWidth="14" defaultRowHeight="13"/>
  <cols>
    <col min="1" max="1" width="14" customWidth="1"/>
    <col min="2" max="20" width="10" customWidth="1"/>
  </cols>
  <sheetData>
    <row r="1" ht="15" customHeight="1" spans="1:15">
      <c r="A1" s="1" t="s">
        <v>0</v>
      </c>
    </row>
    <row r="2" ht="15" customHeight="1" spans="1:15">
      <c r="A2" s="6" t="s">
        <v>1</v>
      </c>
      <c r="B2" s="128" t="s">
        <v>2</v>
      </c>
      <c r="C2" s="128" t="str">
        <f t="shared" ref="C2:C10" si="0">A2&amp;B2</f>
        <v>搭建制作类,</v>
      </c>
      <c r="E2" s="128" t="s">
        <v>3</v>
      </c>
      <c r="G2" s="128" t="s">
        <v>3</v>
      </c>
      <c r="H2" s="128" t="s">
        <v>4</v>
      </c>
      <c r="I2" s="128" t="s">
        <v>5</v>
      </c>
      <c r="J2" s="128" t="s">
        <v>6</v>
      </c>
      <c r="K2" s="128" t="s">
        <v>7</v>
      </c>
      <c r="L2" s="128" t="s">
        <v>8</v>
      </c>
      <c r="M2" s="128" t="s">
        <v>9</v>
      </c>
      <c r="N2" s="128" t="s">
        <v>10</v>
      </c>
      <c r="O2" s="128" t="s">
        <v>11</v>
      </c>
    </row>
    <row r="3" ht="15" customHeight="1" spans="1:15">
      <c r="A3" s="6" t="s">
        <v>12</v>
      </c>
      <c r="B3" s="128" t="s">
        <v>2</v>
      </c>
      <c r="C3" s="128" t="str">
        <f t="shared" si="0"/>
        <v>AVL 设备类,</v>
      </c>
      <c r="E3" s="128" t="s">
        <v>13</v>
      </c>
      <c r="G3" s="128" t="s">
        <v>14</v>
      </c>
    </row>
    <row r="4" ht="15" customHeight="1" spans="1:15">
      <c r="A4" s="6" t="s">
        <v>15</v>
      </c>
      <c r="B4" s="128" t="s">
        <v>2</v>
      </c>
      <c r="C4" s="128" t="str">
        <f t="shared" si="0"/>
        <v>第三方人员类,</v>
      </c>
      <c r="E4" s="128" t="s">
        <v>5</v>
      </c>
    </row>
    <row r="5" ht="15" customHeight="1" spans="1:15">
      <c r="A5" s="6" t="s">
        <v>16</v>
      </c>
      <c r="B5" s="128" t="s">
        <v>2</v>
      </c>
      <c r="C5" s="128" t="str">
        <f t="shared" si="0"/>
        <v>Onsite 人员,</v>
      </c>
      <c r="E5" s="128" t="s">
        <v>17</v>
      </c>
    </row>
    <row r="6" ht="15" customHeight="1" spans="1:15">
      <c r="A6" s="6" t="s">
        <v>18</v>
      </c>
      <c r="B6" s="128" t="s">
        <v>2</v>
      </c>
      <c r="C6" s="128" t="str">
        <f t="shared" si="0"/>
        <v>创意团队类,</v>
      </c>
      <c r="E6" s="128" t="s">
        <v>7</v>
      </c>
    </row>
    <row r="7" ht="15" customHeight="1" spans="1:15">
      <c r="A7" s="6" t="s">
        <v>19</v>
      </c>
      <c r="B7" s="128" t="s">
        <v>2</v>
      </c>
      <c r="C7" s="128" t="str">
        <f t="shared" si="0"/>
        <v>差旅接待类,</v>
      </c>
      <c r="E7" s="128" t="s">
        <v>8</v>
      </c>
    </row>
    <row r="8" ht="15" customHeight="1" spans="1:15">
      <c r="A8" s="6" t="s">
        <v>20</v>
      </c>
      <c r="B8" s="128" t="s">
        <v>2</v>
      </c>
      <c r="C8" s="128" t="str">
        <f t="shared" si="0"/>
        <v>报批及安保,</v>
      </c>
      <c r="E8" s="128" t="s">
        <v>9</v>
      </c>
    </row>
    <row r="9" ht="15" customHeight="1" spans="1:15">
      <c r="A9" s="6" t="s">
        <v>21</v>
      </c>
      <c r="B9" s="128" t="s">
        <v>2</v>
      </c>
      <c r="C9" s="128" t="str">
        <f t="shared" si="0"/>
        <v>服务费,</v>
      </c>
      <c r="E9" s="128" t="s">
        <v>10</v>
      </c>
    </row>
    <row r="10" ht="15" customHeight="1" spans="1:15">
      <c r="A10" s="6" t="s">
        <v>11</v>
      </c>
      <c r="C10" s="128" t="str">
        <f t="shared" si="0"/>
        <v>税费</v>
      </c>
      <c r="E10" s="128" t="s">
        <v>11</v>
      </c>
    </row>
    <row r="11" ht="15" customHeight="1" spans="1:15">
      <c r="A11" s="128"/>
    </row>
    <row r="12" ht="15" customHeight="1" spans="1:15">
      <c r="A12" s="128"/>
    </row>
    <row r="13" ht="15" customHeight="1" spans="1:15">
      <c r="A13" s="128"/>
    </row>
    <row r="14" ht="15" customHeight="1" spans="1:15">
      <c r="A14" s="128"/>
    </row>
    <row r="15" ht="15" customHeight="1" spans="1:15">
      <c r="A15" s="128"/>
    </row>
    <row r="16" ht="15" customHeight="1" spans="1:15">
      <c r="A16" s="128"/>
    </row>
    <row r="17" ht="15" customHeight="1" spans="1:1">
      <c r="A17" s="128"/>
    </row>
    <row r="18" ht="15" customHeight="1" spans="1:1">
      <c r="A18" s="128"/>
    </row>
    <row r="19" ht="15" customHeight="1" spans="1:1">
      <c r="A19" s="128"/>
    </row>
    <row r="20" ht="15" customHeight="1" spans="1:1">
      <c r="A20" s="128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20"/>
  <sheetViews>
    <sheetView workbookViewId="0">
      <selection activeCell="A1" sqref="A1"/>
    </sheetView>
  </sheetViews>
  <sheetFormatPr defaultColWidth="14" defaultRowHeight="13"/>
  <cols>
    <col min="1" max="1" width="16" customWidth="1"/>
    <col min="2" max="20" width="13" customWidth="1"/>
  </cols>
  <sheetData>
    <row r="1" ht="15" customHeight="1" spans="1:20">
      <c r="A1" s="203" t="s">
        <v>22</v>
      </c>
      <c r="B1" s="203"/>
      <c r="C1" s="203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ht="15" customHeight="1" spans="1:20">
      <c r="A2" s="205" t="s">
        <v>23</v>
      </c>
      <c r="B2" s="206" t="s">
        <v>24</v>
      </c>
      <c r="C2" s="206"/>
      <c r="D2" s="202"/>
      <c r="E2" s="202"/>
      <c r="F2" s="202"/>
      <c r="G2" s="202"/>
      <c r="H2" s="202"/>
      <c r="I2" s="202"/>
      <c r="J2" s="202"/>
    </row>
    <row r="3" ht="15" customHeight="1" spans="1:20">
      <c r="A3" s="205"/>
      <c r="B3" s="206" t="s">
        <v>25</v>
      </c>
      <c r="C3" s="206"/>
      <c r="D3" s="202"/>
      <c r="E3" s="202"/>
      <c r="F3" s="202"/>
      <c r="G3" s="202"/>
      <c r="H3" s="202"/>
      <c r="I3" s="202"/>
      <c r="J3" s="202"/>
    </row>
    <row r="4" ht="15" customHeight="1" spans="1:20">
      <c r="A4" s="205"/>
      <c r="B4" s="194" t="s">
        <v>26</v>
      </c>
      <c r="C4" s="194"/>
      <c r="D4" s="202"/>
      <c r="E4" s="202"/>
      <c r="F4" s="202"/>
      <c r="G4" s="202"/>
      <c r="H4" s="202"/>
      <c r="I4" s="202"/>
      <c r="J4" s="202"/>
    </row>
    <row r="5" ht="15" customHeight="1" spans="1:20">
      <c r="A5" s="205"/>
      <c r="B5" s="194" t="s">
        <v>27</v>
      </c>
      <c r="C5" s="194"/>
    </row>
    <row r="6" ht="15" customHeight="1" spans="1:20">
      <c r="A6" s="207" t="s">
        <v>28</v>
      </c>
      <c r="B6" s="194" t="s">
        <v>29</v>
      </c>
      <c r="C6" s="194"/>
    </row>
    <row r="7" ht="15" customHeight="1" spans="1:20">
      <c r="A7" s="207"/>
      <c r="B7" s="194" t="s">
        <v>30</v>
      </c>
      <c r="C7" s="194"/>
    </row>
    <row r="8" ht="15" customHeight="1" spans="1:20">
      <c r="A8" s="207"/>
      <c r="B8" s="194" t="s">
        <v>31</v>
      </c>
      <c r="C8" s="194"/>
    </row>
    <row r="9" ht="21" customHeight="1" spans="1:20">
      <c r="A9" s="207"/>
      <c r="B9" s="194" t="s">
        <v>32</v>
      </c>
      <c r="C9" s="194"/>
    </row>
    <row r="10" ht="21" customHeight="1" spans="1:20">
      <c r="A10" s="207"/>
      <c r="B10" s="194" t="s">
        <v>33</v>
      </c>
      <c r="C10" s="194"/>
    </row>
    <row r="11" ht="21" customHeight="1" spans="1:20">
      <c r="A11" s="207" t="s">
        <v>34</v>
      </c>
      <c r="B11" s="194" t="s">
        <v>35</v>
      </c>
      <c r="C11" s="194"/>
    </row>
    <row r="12" ht="15" customHeight="1" spans="1:20">
      <c r="A12" s="207"/>
      <c r="B12" s="194" t="s">
        <v>36</v>
      </c>
      <c r="C12" s="194"/>
    </row>
    <row r="13" ht="15" customHeight="1" spans="1:20">
      <c r="A13" s="207"/>
      <c r="B13" s="194" t="s">
        <v>37</v>
      </c>
      <c r="C13" s="194"/>
    </row>
    <row r="14" ht="15" customHeight="1" spans="1:20">
      <c r="A14" s="207"/>
      <c r="B14" s="194" t="s">
        <v>38</v>
      </c>
      <c r="C14" s="194"/>
    </row>
    <row r="15" ht="15" customHeight="1" spans="1:20">
      <c r="A15" s="202"/>
      <c r="B15" s="208"/>
    </row>
    <row r="16" ht="15" customHeight="1" spans="1:20">
      <c r="A16" s="202"/>
      <c r="B16" s="202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ht="15" customHeight="1" spans="1:20">
      <c r="A17" s="202"/>
      <c r="B17" s="202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ht="15" customHeight="1" spans="1:20">
      <c r="A18" s="202"/>
      <c r="B18" s="202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</row>
    <row r="19" ht="15" customHeight="1" spans="1:20">
      <c r="A19" s="202"/>
      <c r="B19" s="202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</row>
    <row r="20" ht="15" customHeight="1" spans="1:20">
      <c r="A20" s="202"/>
      <c r="B20" s="202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</row>
  </sheetData>
  <mergeCells count="3">
    <mergeCell ref="A2:A4"/>
    <mergeCell ref="A6:A10"/>
    <mergeCell ref="A11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550"/>
  <sheetViews>
    <sheetView workbookViewId="0">
      <selection activeCell="A1" sqref="A1"/>
    </sheetView>
  </sheetViews>
  <sheetFormatPr defaultColWidth="14" defaultRowHeight="13"/>
  <cols>
    <col min="1" max="1" width="24" customWidth="1"/>
    <col min="2" max="2" width="75" customWidth="1"/>
    <col min="3" max="3" width="14" customWidth="1"/>
    <col min="4" max="4" width="10" customWidth="1"/>
    <col min="5" max="6" width="14" customWidth="1"/>
    <col min="7" max="7" width="19" customWidth="1"/>
    <col min="8" max="8" width="20" customWidth="1"/>
    <col min="9" max="9" width="13" customWidth="1"/>
    <col min="10" max="10" width="23" customWidth="1"/>
    <col min="11" max="11" width="28" customWidth="1"/>
    <col min="12" max="20" width="13" customWidth="1"/>
  </cols>
  <sheetData>
    <row r="1" ht="15" customHeight="1" spans="1:20">
      <c r="A1" s="195" t="s">
        <v>39</v>
      </c>
      <c r="B1" s="195" t="s">
        <v>40</v>
      </c>
      <c r="C1" s="196" t="s">
        <v>41</v>
      </c>
      <c r="D1" s="195" t="s">
        <v>42</v>
      </c>
      <c r="E1" s="197" t="s">
        <v>43</v>
      </c>
      <c r="F1" s="195" t="s">
        <v>44</v>
      </c>
      <c r="G1" s="195" t="s">
        <v>45</v>
      </c>
      <c r="H1" s="195" t="s">
        <v>46</v>
      </c>
      <c r="I1" s="195" t="s">
        <v>47</v>
      </c>
      <c r="J1" s="195" t="s">
        <v>48</v>
      </c>
      <c r="K1" s="195" t="s">
        <v>49</v>
      </c>
      <c r="L1" s="198"/>
      <c r="M1" s="198"/>
      <c r="N1" s="198"/>
      <c r="O1" s="198"/>
      <c r="P1" s="198"/>
      <c r="Q1" s="198"/>
      <c r="R1" s="198"/>
      <c r="S1" s="198"/>
      <c r="T1" s="198"/>
    </row>
    <row r="2" ht="15" customHeight="1" spans="1:20">
      <c r="A2" s="199" t="s">
        <v>50</v>
      </c>
      <c r="B2" s="128" t="s">
        <v>51</v>
      </c>
      <c r="C2" s="200">
        <v>212</v>
      </c>
      <c r="D2" s="128" t="s">
        <v>52</v>
      </c>
      <c r="E2" s="201" t="s">
        <v>53</v>
      </c>
      <c r="F2" s="128" t="s">
        <v>54</v>
      </c>
      <c r="G2" s="199" t="s">
        <v>55</v>
      </c>
      <c r="H2" s="128" t="s">
        <v>56</v>
      </c>
      <c r="I2" s="199" t="s">
        <v>57</v>
      </c>
      <c r="J2" s="128" t="s">
        <v>58</v>
      </c>
      <c r="K2" s="193"/>
      <c r="L2" s="202"/>
      <c r="M2" s="202"/>
      <c r="N2" s="202"/>
      <c r="O2" s="202"/>
      <c r="P2" s="202"/>
      <c r="Q2" s="202"/>
      <c r="R2" s="202"/>
      <c r="S2" s="202"/>
      <c r="T2" s="202"/>
    </row>
    <row r="3" ht="15" customHeight="1" spans="1:20">
      <c r="A3" s="199" t="s">
        <v>59</v>
      </c>
      <c r="B3" s="128" t="s">
        <v>60</v>
      </c>
      <c r="C3" s="200">
        <v>623.33</v>
      </c>
      <c r="D3" s="128" t="s">
        <v>61</v>
      </c>
      <c r="E3" s="201" t="s">
        <v>53</v>
      </c>
      <c r="F3" s="128" t="s">
        <v>54</v>
      </c>
      <c r="G3" s="199" t="s">
        <v>62</v>
      </c>
      <c r="H3" s="128" t="s">
        <v>63</v>
      </c>
      <c r="I3" s="199" t="s">
        <v>57</v>
      </c>
      <c r="J3" s="128" t="s">
        <v>58</v>
      </c>
      <c r="K3" s="193"/>
      <c r="L3" s="202"/>
      <c r="M3" s="202"/>
      <c r="N3" s="202"/>
      <c r="O3" s="202"/>
      <c r="P3" s="202"/>
      <c r="Q3" s="202"/>
      <c r="R3" s="202"/>
      <c r="S3" s="202"/>
      <c r="T3" s="202"/>
    </row>
    <row r="4" ht="15" customHeight="1" spans="1:20">
      <c r="A4" s="199" t="s">
        <v>64</v>
      </c>
      <c r="B4" s="128" t="s">
        <v>65</v>
      </c>
      <c r="C4" s="200">
        <v>176.67</v>
      </c>
      <c r="D4" s="128" t="s">
        <v>66</v>
      </c>
      <c r="E4" s="201" t="s">
        <v>53</v>
      </c>
      <c r="F4" s="128" t="s">
        <v>54</v>
      </c>
      <c r="G4" s="199" t="s">
        <v>67</v>
      </c>
      <c r="H4" s="128" t="s">
        <v>68</v>
      </c>
      <c r="I4" s="199" t="s">
        <v>57</v>
      </c>
      <c r="J4" s="128" t="s">
        <v>58</v>
      </c>
      <c r="K4" s="193"/>
      <c r="L4" s="202"/>
      <c r="M4" s="202"/>
      <c r="N4" s="202"/>
      <c r="O4" s="202"/>
      <c r="P4" s="202"/>
      <c r="Q4" s="202"/>
      <c r="R4" s="202"/>
      <c r="S4" s="202"/>
      <c r="T4" s="202"/>
    </row>
    <row r="5" ht="15" customHeight="1" spans="1:20">
      <c r="A5" s="199" t="s">
        <v>69</v>
      </c>
      <c r="B5" s="128" t="s">
        <v>70</v>
      </c>
      <c r="C5" s="200">
        <v>0.06</v>
      </c>
      <c r="D5" s="128" t="s">
        <v>71</v>
      </c>
      <c r="E5" s="201" t="s">
        <v>53</v>
      </c>
      <c r="F5" s="128" t="s">
        <v>54</v>
      </c>
      <c r="G5" s="199" t="s">
        <v>72</v>
      </c>
      <c r="H5" s="128" t="s">
        <v>73</v>
      </c>
      <c r="I5" s="199" t="s">
        <v>57</v>
      </c>
      <c r="J5" s="128" t="s">
        <v>58</v>
      </c>
      <c r="K5" s="193"/>
      <c r="L5" s="202"/>
      <c r="M5" s="202"/>
      <c r="N5" s="202"/>
      <c r="O5" s="202"/>
      <c r="P5" s="202"/>
      <c r="Q5" s="202"/>
      <c r="R5" s="202"/>
      <c r="S5" s="202"/>
      <c r="T5" s="202"/>
    </row>
    <row r="6" ht="15" customHeight="1" spans="1:20">
      <c r="A6" s="199" t="s">
        <v>74</v>
      </c>
      <c r="B6" s="128" t="s">
        <v>75</v>
      </c>
      <c r="C6" s="200">
        <v>183.33</v>
      </c>
      <c r="D6" s="128" t="s">
        <v>76</v>
      </c>
      <c r="E6" s="201" t="s">
        <v>53</v>
      </c>
      <c r="F6" s="128" t="s">
        <v>54</v>
      </c>
      <c r="G6" s="199" t="s">
        <v>77</v>
      </c>
      <c r="H6" s="128" t="s">
        <v>78</v>
      </c>
      <c r="I6" s="199" t="s">
        <v>57</v>
      </c>
      <c r="J6" s="128" t="s">
        <v>58</v>
      </c>
      <c r="K6" s="193"/>
      <c r="L6" s="202"/>
      <c r="M6" s="202"/>
      <c r="N6" s="202"/>
      <c r="O6" s="202"/>
      <c r="P6" s="202"/>
      <c r="Q6" s="202"/>
      <c r="R6" s="202"/>
      <c r="S6" s="202"/>
      <c r="T6" s="202"/>
    </row>
    <row r="7" ht="15" customHeight="1" spans="1:20">
      <c r="A7" s="199" t="s">
        <v>79</v>
      </c>
      <c r="B7" s="128" t="s">
        <v>80</v>
      </c>
      <c r="C7" s="200">
        <v>12500</v>
      </c>
      <c r="D7" s="128" t="s">
        <v>52</v>
      </c>
      <c r="E7" s="201" t="s">
        <v>53</v>
      </c>
      <c r="F7" s="128" t="s">
        <v>54</v>
      </c>
      <c r="G7" s="199" t="s">
        <v>81</v>
      </c>
      <c r="H7" s="128" t="s">
        <v>82</v>
      </c>
      <c r="I7" s="199" t="s">
        <v>57</v>
      </c>
      <c r="J7" s="128" t="s">
        <v>58</v>
      </c>
      <c r="K7" s="193"/>
      <c r="L7" s="202"/>
      <c r="M7" s="202"/>
      <c r="N7" s="202"/>
      <c r="O7" s="202"/>
      <c r="P7" s="202"/>
      <c r="Q7" s="202"/>
      <c r="R7" s="202"/>
      <c r="S7" s="202"/>
      <c r="T7" s="202"/>
    </row>
    <row r="8" ht="15" customHeight="1" spans="1:20">
      <c r="A8" s="199" t="s">
        <v>83</v>
      </c>
      <c r="B8" s="128" t="s">
        <v>84</v>
      </c>
      <c r="C8" s="200">
        <v>180.2</v>
      </c>
      <c r="D8" s="128" t="s">
        <v>52</v>
      </c>
      <c r="E8" s="201" t="s">
        <v>53</v>
      </c>
      <c r="F8" s="128" t="s">
        <v>54</v>
      </c>
      <c r="G8" s="199" t="s">
        <v>85</v>
      </c>
      <c r="H8" s="128" t="s">
        <v>86</v>
      </c>
      <c r="I8" s="199" t="s">
        <v>57</v>
      </c>
      <c r="J8" s="128" t="s">
        <v>58</v>
      </c>
      <c r="K8" s="193"/>
      <c r="L8" s="202"/>
      <c r="M8" s="202"/>
      <c r="N8" s="202"/>
      <c r="O8" s="202"/>
      <c r="P8" s="202"/>
      <c r="Q8" s="202"/>
      <c r="R8" s="202"/>
      <c r="S8" s="202"/>
      <c r="T8" s="202"/>
    </row>
    <row r="9" ht="15" customHeight="1" spans="1:20">
      <c r="A9" s="199" t="s">
        <v>87</v>
      </c>
      <c r="B9" s="128" t="s">
        <v>88</v>
      </c>
      <c r="C9" s="200">
        <v>0.11</v>
      </c>
      <c r="D9" s="128" t="s">
        <v>89</v>
      </c>
      <c r="E9" s="201" t="s">
        <v>53</v>
      </c>
      <c r="F9" s="128" t="s">
        <v>54</v>
      </c>
      <c r="G9" s="199" t="s">
        <v>90</v>
      </c>
      <c r="H9" s="128" t="s">
        <v>91</v>
      </c>
      <c r="I9" s="199" t="s">
        <v>57</v>
      </c>
      <c r="J9" s="128" t="s">
        <v>58</v>
      </c>
      <c r="K9" s="193"/>
      <c r="L9" s="202"/>
      <c r="M9" s="202"/>
      <c r="N9" s="202"/>
      <c r="O9" s="202"/>
      <c r="P9" s="202"/>
      <c r="Q9" s="202"/>
      <c r="R9" s="202"/>
      <c r="S9" s="202"/>
      <c r="T9" s="202"/>
    </row>
    <row r="10" ht="15" customHeight="1" spans="1:20">
      <c r="A10" s="199" t="s">
        <v>92</v>
      </c>
      <c r="B10" s="128" t="s">
        <v>93</v>
      </c>
      <c r="C10" s="200">
        <v>149</v>
      </c>
      <c r="D10" s="128" t="s">
        <v>76</v>
      </c>
      <c r="E10" s="201" t="s">
        <v>53</v>
      </c>
      <c r="F10" s="128" t="s">
        <v>54</v>
      </c>
      <c r="G10" s="199" t="s">
        <v>94</v>
      </c>
      <c r="H10" s="128" t="s">
        <v>95</v>
      </c>
      <c r="I10" s="199" t="s">
        <v>57</v>
      </c>
      <c r="J10" s="128" t="s">
        <v>58</v>
      </c>
      <c r="K10" s="193"/>
      <c r="L10" s="202"/>
      <c r="M10" s="202"/>
      <c r="N10" s="202"/>
      <c r="O10" s="202"/>
      <c r="P10" s="202"/>
      <c r="Q10" s="202"/>
      <c r="R10" s="202"/>
      <c r="S10" s="202"/>
      <c r="T10" s="202"/>
    </row>
    <row r="11" ht="15" customHeight="1" spans="1:20">
      <c r="A11" s="199" t="s">
        <v>96</v>
      </c>
      <c r="B11" s="128" t="s">
        <v>97</v>
      </c>
      <c r="C11" s="200">
        <v>833.33</v>
      </c>
      <c r="D11" s="128" t="s">
        <v>98</v>
      </c>
      <c r="E11" s="201" t="s">
        <v>53</v>
      </c>
      <c r="F11" s="128" t="s">
        <v>54</v>
      </c>
      <c r="G11" s="199" t="s">
        <v>99</v>
      </c>
      <c r="H11" s="128" t="s">
        <v>100</v>
      </c>
      <c r="I11" s="199" t="s">
        <v>57</v>
      </c>
      <c r="J11" s="128" t="s">
        <v>58</v>
      </c>
      <c r="K11" s="193"/>
      <c r="L11" s="202"/>
      <c r="M11" s="202"/>
      <c r="N11" s="202"/>
      <c r="O11" s="202"/>
      <c r="P11" s="202"/>
      <c r="Q11" s="202"/>
      <c r="R11" s="202"/>
      <c r="S11" s="202"/>
      <c r="T11" s="202"/>
    </row>
    <row r="12" ht="15" customHeight="1" spans="1:20">
      <c r="A12" s="199" t="s">
        <v>101</v>
      </c>
      <c r="B12" s="128" t="s">
        <v>102</v>
      </c>
      <c r="C12" s="200">
        <v>1266.67</v>
      </c>
      <c r="D12" s="128" t="s">
        <v>52</v>
      </c>
      <c r="E12" s="201" t="s">
        <v>53</v>
      </c>
      <c r="F12" s="128" t="s">
        <v>54</v>
      </c>
      <c r="G12" s="199" t="s">
        <v>103</v>
      </c>
      <c r="H12" s="128" t="s">
        <v>104</v>
      </c>
      <c r="I12" s="199" t="s">
        <v>57</v>
      </c>
      <c r="J12" s="128" t="s">
        <v>58</v>
      </c>
      <c r="K12" s="193"/>
      <c r="L12" s="202"/>
      <c r="M12" s="202"/>
      <c r="N12" s="202"/>
      <c r="O12" s="202"/>
      <c r="P12" s="202"/>
      <c r="Q12" s="202"/>
      <c r="R12" s="202"/>
      <c r="S12" s="202"/>
      <c r="T12" s="202"/>
    </row>
    <row r="13" ht="15" customHeight="1" spans="1:20">
      <c r="A13" s="199" t="s">
        <v>105</v>
      </c>
      <c r="B13" s="128" t="s">
        <v>106</v>
      </c>
      <c r="C13" s="200">
        <v>1060</v>
      </c>
      <c r="D13" s="128" t="s">
        <v>107</v>
      </c>
      <c r="E13" s="201" t="s">
        <v>53</v>
      </c>
      <c r="F13" s="128" t="s">
        <v>54</v>
      </c>
      <c r="G13" s="199" t="s">
        <v>108</v>
      </c>
      <c r="H13" s="128" t="s">
        <v>109</v>
      </c>
      <c r="I13" s="199" t="s">
        <v>57</v>
      </c>
      <c r="J13" s="128" t="s">
        <v>58</v>
      </c>
      <c r="K13" s="193"/>
      <c r="L13" s="202"/>
      <c r="M13" s="202"/>
      <c r="N13" s="202"/>
      <c r="O13" s="202"/>
      <c r="P13" s="202"/>
      <c r="Q13" s="202"/>
      <c r="R13" s="202"/>
      <c r="S13" s="202"/>
      <c r="T13" s="202"/>
    </row>
    <row r="14" ht="15" customHeight="1" spans="1:20">
      <c r="A14" s="199" t="s">
        <v>110</v>
      </c>
      <c r="B14" s="128" t="s">
        <v>111</v>
      </c>
      <c r="C14" s="200">
        <v>8.48</v>
      </c>
      <c r="D14" s="128" t="s">
        <v>112</v>
      </c>
      <c r="E14" s="201" t="s">
        <v>53</v>
      </c>
      <c r="F14" s="128" t="s">
        <v>54</v>
      </c>
      <c r="G14" s="199" t="s">
        <v>113</v>
      </c>
      <c r="H14" s="128" t="s">
        <v>114</v>
      </c>
      <c r="I14" s="199" t="s">
        <v>57</v>
      </c>
      <c r="J14" s="128" t="s">
        <v>58</v>
      </c>
      <c r="K14" s="193"/>
      <c r="L14" s="202"/>
      <c r="M14" s="202"/>
      <c r="N14" s="202"/>
      <c r="O14" s="202"/>
      <c r="P14" s="202"/>
      <c r="Q14" s="202"/>
      <c r="R14" s="202"/>
      <c r="S14" s="202"/>
      <c r="T14" s="202"/>
    </row>
    <row r="15" ht="15" customHeight="1" spans="1:20">
      <c r="A15" s="199" t="s">
        <v>115</v>
      </c>
      <c r="B15" s="128" t="s">
        <v>116</v>
      </c>
      <c r="C15" s="200">
        <v>3180</v>
      </c>
      <c r="D15" s="128" t="s">
        <v>117</v>
      </c>
      <c r="E15" s="201" t="s">
        <v>53</v>
      </c>
      <c r="F15" s="128" t="s">
        <v>54</v>
      </c>
      <c r="G15" s="199" t="s">
        <v>118</v>
      </c>
      <c r="H15" s="128" t="s">
        <v>119</v>
      </c>
      <c r="I15" s="199" t="s">
        <v>57</v>
      </c>
      <c r="J15" s="128" t="s">
        <v>58</v>
      </c>
      <c r="K15" s="193"/>
      <c r="L15" s="202"/>
      <c r="M15" s="202"/>
      <c r="N15" s="202"/>
      <c r="O15" s="202"/>
      <c r="P15" s="202"/>
      <c r="Q15" s="202"/>
      <c r="R15" s="202"/>
      <c r="S15" s="202"/>
      <c r="T15" s="202"/>
    </row>
    <row r="16" ht="15" customHeight="1" spans="1:20">
      <c r="A16" s="199" t="s">
        <v>120</v>
      </c>
      <c r="B16" s="128" t="s">
        <v>121</v>
      </c>
      <c r="C16" s="200">
        <v>18.33</v>
      </c>
      <c r="D16" s="128" t="s">
        <v>122</v>
      </c>
      <c r="E16" s="201" t="s">
        <v>53</v>
      </c>
      <c r="F16" s="128" t="s">
        <v>54</v>
      </c>
      <c r="G16" s="199" t="s">
        <v>123</v>
      </c>
      <c r="H16" s="128" t="s">
        <v>124</v>
      </c>
      <c r="I16" s="199" t="s">
        <v>57</v>
      </c>
      <c r="J16" s="128" t="s">
        <v>58</v>
      </c>
      <c r="K16" s="193"/>
      <c r="L16" s="202"/>
      <c r="M16" s="202"/>
      <c r="N16" s="202"/>
      <c r="O16" s="202"/>
      <c r="P16" s="202"/>
      <c r="Q16" s="202"/>
      <c r="R16" s="202"/>
      <c r="S16" s="202"/>
      <c r="T16" s="202"/>
    </row>
    <row r="17" ht="15" customHeight="1" spans="1:20">
      <c r="A17" s="199" t="s">
        <v>125</v>
      </c>
      <c r="B17" s="128" t="s">
        <v>126</v>
      </c>
      <c r="C17" s="200">
        <v>521.52</v>
      </c>
      <c r="D17" s="128" t="s">
        <v>52</v>
      </c>
      <c r="E17" s="201" t="s">
        <v>53</v>
      </c>
      <c r="F17" s="128" t="s">
        <v>54</v>
      </c>
      <c r="G17" s="199" t="s">
        <v>127</v>
      </c>
      <c r="H17" s="128" t="s">
        <v>128</v>
      </c>
      <c r="I17" s="199" t="s">
        <v>57</v>
      </c>
      <c r="J17" s="128" t="s">
        <v>58</v>
      </c>
      <c r="K17" s="193"/>
      <c r="L17" s="202"/>
      <c r="M17" s="202"/>
      <c r="N17" s="202"/>
      <c r="O17" s="202"/>
      <c r="P17" s="202"/>
      <c r="Q17" s="202"/>
      <c r="R17" s="202"/>
      <c r="S17" s="202"/>
      <c r="T17" s="202"/>
    </row>
    <row r="18" ht="15" customHeight="1" spans="1:20">
      <c r="A18" s="199" t="s">
        <v>129</v>
      </c>
      <c r="B18" s="128" t="s">
        <v>130</v>
      </c>
      <c r="C18" s="200">
        <v>326.67</v>
      </c>
      <c r="D18" s="128" t="s">
        <v>61</v>
      </c>
      <c r="E18" s="201" t="s">
        <v>53</v>
      </c>
      <c r="F18" s="128" t="s">
        <v>54</v>
      </c>
      <c r="G18" s="199" t="s">
        <v>131</v>
      </c>
      <c r="H18" s="128" t="s">
        <v>132</v>
      </c>
      <c r="I18" s="199" t="s">
        <v>57</v>
      </c>
      <c r="J18" s="128" t="s">
        <v>58</v>
      </c>
      <c r="K18" s="193"/>
      <c r="L18" s="202"/>
      <c r="M18" s="202"/>
      <c r="N18" s="202"/>
      <c r="O18" s="202"/>
      <c r="P18" s="202"/>
      <c r="Q18" s="202"/>
      <c r="R18" s="202"/>
      <c r="S18" s="202"/>
      <c r="T18" s="202"/>
    </row>
    <row r="19" ht="15" customHeight="1" spans="1:20">
      <c r="A19" s="199" t="s">
        <v>133</v>
      </c>
      <c r="B19" s="128" t="s">
        <v>134</v>
      </c>
      <c r="C19" s="200">
        <v>222.6</v>
      </c>
      <c r="D19" s="128" t="s">
        <v>61</v>
      </c>
      <c r="E19" s="201" t="s">
        <v>53</v>
      </c>
      <c r="F19" s="128" t="s">
        <v>54</v>
      </c>
      <c r="G19" s="199" t="s">
        <v>135</v>
      </c>
      <c r="H19" s="128" t="s">
        <v>136</v>
      </c>
      <c r="I19" s="199" t="s">
        <v>57</v>
      </c>
      <c r="J19" s="128" t="s">
        <v>58</v>
      </c>
      <c r="K19" s="193"/>
      <c r="L19" s="202"/>
      <c r="M19" s="202"/>
      <c r="N19" s="202"/>
      <c r="O19" s="202"/>
      <c r="P19" s="202"/>
      <c r="Q19" s="202"/>
      <c r="R19" s="202"/>
      <c r="S19" s="202"/>
      <c r="T19" s="202"/>
    </row>
    <row r="20" ht="15" customHeight="1" spans="1:20">
      <c r="A20" s="199" t="s">
        <v>137</v>
      </c>
      <c r="B20" s="128" t="s">
        <v>138</v>
      </c>
      <c r="C20" s="200">
        <v>826.8</v>
      </c>
      <c r="D20" s="128" t="s">
        <v>61</v>
      </c>
      <c r="E20" s="201" t="s">
        <v>53</v>
      </c>
      <c r="F20" s="128" t="s">
        <v>54</v>
      </c>
      <c r="G20" s="199" t="s">
        <v>139</v>
      </c>
      <c r="H20" s="128" t="s">
        <v>140</v>
      </c>
      <c r="I20" s="199" t="s">
        <v>57</v>
      </c>
      <c r="J20" s="128" t="s">
        <v>58</v>
      </c>
      <c r="K20" s="193"/>
      <c r="L20" s="202"/>
      <c r="M20" s="202"/>
      <c r="N20" s="202"/>
      <c r="O20" s="202"/>
      <c r="P20" s="202"/>
      <c r="Q20" s="202"/>
      <c r="R20" s="202"/>
      <c r="S20" s="202"/>
      <c r="T20" s="202"/>
    </row>
    <row r="21" ht="15" customHeight="1" spans="1:20">
      <c r="A21" s="199" t="s">
        <v>141</v>
      </c>
      <c r="B21" s="128" t="s">
        <v>142</v>
      </c>
      <c r="C21" s="200">
        <v>2650</v>
      </c>
      <c r="D21" s="128" t="s">
        <v>52</v>
      </c>
      <c r="E21" s="201" t="s">
        <v>53</v>
      </c>
      <c r="F21" s="128" t="s">
        <v>54</v>
      </c>
      <c r="G21" s="199" t="s">
        <v>143</v>
      </c>
      <c r="H21" s="128" t="s">
        <v>144</v>
      </c>
      <c r="I21" s="199" t="s">
        <v>57</v>
      </c>
      <c r="J21" s="128" t="s">
        <v>58</v>
      </c>
      <c r="K21" s="193"/>
      <c r="L21" s="202"/>
      <c r="M21" s="202"/>
      <c r="N21" s="202"/>
      <c r="O21" s="202"/>
      <c r="P21" s="202"/>
      <c r="Q21" s="202"/>
      <c r="R21" s="202"/>
      <c r="S21" s="202"/>
      <c r="T21" s="202"/>
    </row>
    <row r="22" ht="15" customHeight="1" spans="1:20">
      <c r="A22" s="199" t="s">
        <v>145</v>
      </c>
      <c r="B22" s="128" t="s">
        <v>146</v>
      </c>
      <c r="C22" s="200">
        <v>530</v>
      </c>
      <c r="D22" s="128" t="s">
        <v>61</v>
      </c>
      <c r="E22" s="201" t="s">
        <v>53</v>
      </c>
      <c r="F22" s="128" t="s">
        <v>54</v>
      </c>
      <c r="G22" s="199" t="s">
        <v>147</v>
      </c>
      <c r="H22" s="128" t="s">
        <v>148</v>
      </c>
      <c r="I22" s="199" t="s">
        <v>57</v>
      </c>
      <c r="J22" s="128" t="s">
        <v>58</v>
      </c>
      <c r="K22" s="193"/>
      <c r="L22" s="202"/>
      <c r="M22" s="202"/>
      <c r="N22" s="202"/>
      <c r="O22" s="202"/>
      <c r="P22" s="202"/>
      <c r="Q22" s="202"/>
      <c r="R22" s="202"/>
      <c r="S22" s="202"/>
      <c r="T22" s="202"/>
    </row>
    <row r="23" ht="15" customHeight="1" spans="1:20">
      <c r="A23" s="199" t="s">
        <v>149</v>
      </c>
      <c r="B23" s="128" t="s">
        <v>150</v>
      </c>
      <c r="C23" s="200">
        <v>1400</v>
      </c>
      <c r="D23" s="128" t="s">
        <v>52</v>
      </c>
      <c r="E23" s="201" t="s">
        <v>53</v>
      </c>
      <c r="F23" s="128" t="s">
        <v>54</v>
      </c>
      <c r="G23" s="199" t="s">
        <v>151</v>
      </c>
      <c r="H23" s="128" t="s">
        <v>152</v>
      </c>
      <c r="I23" s="199" t="s">
        <v>57</v>
      </c>
      <c r="J23" s="128" t="s">
        <v>58</v>
      </c>
      <c r="K23" s="193"/>
      <c r="L23" s="202"/>
      <c r="M23" s="202"/>
      <c r="N23" s="202"/>
      <c r="O23" s="202"/>
      <c r="P23" s="202"/>
      <c r="Q23" s="202"/>
      <c r="R23" s="202"/>
      <c r="S23" s="202"/>
      <c r="T23" s="202"/>
    </row>
    <row r="24" ht="15" customHeight="1" spans="1:20">
      <c r="A24" s="199" t="s">
        <v>153</v>
      </c>
      <c r="B24" s="128" t="s">
        <v>154</v>
      </c>
      <c r="C24" s="200">
        <v>2433.33</v>
      </c>
      <c r="D24" s="128" t="s">
        <v>52</v>
      </c>
      <c r="E24" s="201" t="s">
        <v>53</v>
      </c>
      <c r="F24" s="128" t="s">
        <v>54</v>
      </c>
      <c r="G24" s="199" t="s">
        <v>155</v>
      </c>
      <c r="H24" s="128" t="s">
        <v>156</v>
      </c>
      <c r="I24" s="199" t="s">
        <v>57</v>
      </c>
      <c r="J24" s="128" t="s">
        <v>58</v>
      </c>
      <c r="K24" s="193"/>
      <c r="L24" s="202"/>
      <c r="M24" s="202"/>
      <c r="N24" s="202"/>
      <c r="O24" s="202"/>
      <c r="P24" s="202"/>
      <c r="Q24" s="202"/>
      <c r="R24" s="202"/>
      <c r="S24" s="202"/>
      <c r="T24" s="202"/>
    </row>
    <row r="25" ht="15" customHeight="1" spans="1:20">
      <c r="A25" s="199" t="s">
        <v>157</v>
      </c>
      <c r="B25" s="128" t="s">
        <v>158</v>
      </c>
      <c r="C25" s="200">
        <v>763.2</v>
      </c>
      <c r="D25" s="128" t="s">
        <v>52</v>
      </c>
      <c r="E25" s="201" t="s">
        <v>53</v>
      </c>
      <c r="F25" s="128" t="s">
        <v>54</v>
      </c>
      <c r="G25" s="199" t="s">
        <v>159</v>
      </c>
      <c r="H25" s="128" t="s">
        <v>160</v>
      </c>
      <c r="I25" s="199" t="s">
        <v>57</v>
      </c>
      <c r="J25" s="128" t="s">
        <v>58</v>
      </c>
      <c r="K25" s="193"/>
      <c r="L25" s="202"/>
      <c r="M25" s="202"/>
      <c r="N25" s="202"/>
      <c r="O25" s="202"/>
      <c r="P25" s="202"/>
      <c r="Q25" s="202"/>
      <c r="R25" s="202"/>
      <c r="S25" s="202"/>
      <c r="T25" s="202"/>
    </row>
    <row r="26" ht="15" customHeight="1" spans="1:20">
      <c r="A26" s="199" t="s">
        <v>161</v>
      </c>
      <c r="B26" s="128" t="s">
        <v>162</v>
      </c>
      <c r="C26" s="200">
        <v>2650</v>
      </c>
      <c r="D26" s="128" t="s">
        <v>163</v>
      </c>
      <c r="E26" s="201" t="s">
        <v>53</v>
      </c>
      <c r="F26" s="128" t="s">
        <v>54</v>
      </c>
      <c r="G26" s="199" t="s">
        <v>164</v>
      </c>
      <c r="H26" s="128" t="s">
        <v>165</v>
      </c>
      <c r="I26" s="199" t="s">
        <v>57</v>
      </c>
      <c r="J26" s="128" t="s">
        <v>58</v>
      </c>
      <c r="K26" s="193"/>
      <c r="L26" s="202"/>
      <c r="M26" s="202"/>
      <c r="N26" s="202"/>
      <c r="O26" s="202"/>
      <c r="P26" s="202"/>
      <c r="Q26" s="202"/>
      <c r="R26" s="202"/>
      <c r="S26" s="202"/>
      <c r="T26" s="202"/>
    </row>
    <row r="27" ht="15" customHeight="1" spans="1:20">
      <c r="A27" s="199" t="s">
        <v>166</v>
      </c>
      <c r="B27" s="128" t="s">
        <v>167</v>
      </c>
      <c r="C27" s="200">
        <v>127.2</v>
      </c>
      <c r="D27" s="128" t="s">
        <v>52</v>
      </c>
      <c r="E27" s="201" t="s">
        <v>53</v>
      </c>
      <c r="F27" s="128" t="s">
        <v>54</v>
      </c>
      <c r="G27" s="199" t="s">
        <v>168</v>
      </c>
      <c r="H27" s="128" t="s">
        <v>169</v>
      </c>
      <c r="I27" s="199" t="s">
        <v>57</v>
      </c>
      <c r="J27" s="128" t="s">
        <v>58</v>
      </c>
      <c r="K27" s="193"/>
      <c r="L27" s="202"/>
      <c r="M27" s="202"/>
      <c r="N27" s="202"/>
      <c r="O27" s="202"/>
      <c r="P27" s="202"/>
      <c r="Q27" s="202"/>
      <c r="R27" s="202"/>
      <c r="S27" s="202"/>
      <c r="T27" s="202"/>
    </row>
    <row r="28" ht="15" customHeight="1" spans="1:20">
      <c r="A28" s="199" t="s">
        <v>170</v>
      </c>
      <c r="B28" s="128" t="s">
        <v>171</v>
      </c>
      <c r="C28" s="200">
        <v>900</v>
      </c>
      <c r="D28" s="128" t="s">
        <v>52</v>
      </c>
      <c r="E28" s="201" t="s">
        <v>53</v>
      </c>
      <c r="F28" s="128" t="s">
        <v>54</v>
      </c>
      <c r="G28" s="199" t="s">
        <v>172</v>
      </c>
      <c r="H28" s="128" t="s">
        <v>173</v>
      </c>
      <c r="I28" s="199" t="s">
        <v>57</v>
      </c>
      <c r="J28" s="128" t="s">
        <v>58</v>
      </c>
      <c r="K28" s="193"/>
      <c r="L28" s="202"/>
      <c r="M28" s="202"/>
      <c r="N28" s="202"/>
      <c r="O28" s="202"/>
      <c r="P28" s="202"/>
      <c r="Q28" s="202"/>
      <c r="R28" s="202"/>
      <c r="S28" s="202"/>
      <c r="T28" s="202"/>
    </row>
    <row r="29" ht="15" customHeight="1" spans="1:20">
      <c r="A29" s="199" t="s">
        <v>174</v>
      </c>
      <c r="B29" s="128" t="s">
        <v>175</v>
      </c>
      <c r="C29" s="200">
        <v>10</v>
      </c>
      <c r="D29" s="128" t="s">
        <v>122</v>
      </c>
      <c r="E29" s="201" t="s">
        <v>53</v>
      </c>
      <c r="F29" s="128" t="s">
        <v>54</v>
      </c>
      <c r="G29" s="199" t="s">
        <v>176</v>
      </c>
      <c r="H29" s="128" t="s">
        <v>177</v>
      </c>
      <c r="I29" s="199" t="s">
        <v>57</v>
      </c>
      <c r="J29" s="128" t="s">
        <v>58</v>
      </c>
      <c r="K29" s="193"/>
      <c r="L29" s="202"/>
      <c r="M29" s="202"/>
      <c r="N29" s="202"/>
      <c r="O29" s="202"/>
      <c r="P29" s="202"/>
      <c r="Q29" s="202"/>
      <c r="R29" s="202"/>
      <c r="S29" s="202"/>
      <c r="T29" s="202"/>
    </row>
    <row r="30" ht="15" customHeight="1" spans="1:20">
      <c r="A30" s="199" t="s">
        <v>178</v>
      </c>
      <c r="B30" s="128" t="s">
        <v>179</v>
      </c>
      <c r="C30" s="200">
        <v>1272</v>
      </c>
      <c r="D30" s="128" t="s">
        <v>180</v>
      </c>
      <c r="E30" s="201" t="s">
        <v>53</v>
      </c>
      <c r="F30" s="128" t="s">
        <v>54</v>
      </c>
      <c r="G30" s="199" t="s">
        <v>181</v>
      </c>
      <c r="H30" s="128" t="s">
        <v>182</v>
      </c>
      <c r="I30" s="199" t="s">
        <v>57</v>
      </c>
      <c r="J30" s="128" t="s">
        <v>58</v>
      </c>
      <c r="K30" s="193"/>
    </row>
    <row r="31" ht="15" customHeight="1" spans="1:20">
      <c r="A31" s="199" t="s">
        <v>183</v>
      </c>
      <c r="B31" s="128" t="s">
        <v>184</v>
      </c>
      <c r="C31" s="200">
        <v>689</v>
      </c>
      <c r="D31" s="128" t="s">
        <v>185</v>
      </c>
      <c r="E31" s="201" t="s">
        <v>53</v>
      </c>
      <c r="F31" s="128" t="s">
        <v>54</v>
      </c>
      <c r="G31" s="199" t="s">
        <v>186</v>
      </c>
      <c r="H31" s="128" t="s">
        <v>187</v>
      </c>
      <c r="I31" s="199" t="s">
        <v>57</v>
      </c>
      <c r="J31" s="128" t="s">
        <v>58</v>
      </c>
      <c r="K31" s="193"/>
    </row>
    <row r="32" ht="15" customHeight="1" spans="1:20">
      <c r="A32" s="199" t="s">
        <v>188</v>
      </c>
      <c r="B32" s="128" t="s">
        <v>189</v>
      </c>
      <c r="C32" s="200">
        <v>318</v>
      </c>
      <c r="D32" s="128" t="s">
        <v>52</v>
      </c>
      <c r="E32" s="201" t="s">
        <v>53</v>
      </c>
      <c r="F32" s="128" t="s">
        <v>54</v>
      </c>
      <c r="G32" s="199" t="s">
        <v>190</v>
      </c>
      <c r="H32" s="128" t="s">
        <v>191</v>
      </c>
      <c r="I32" s="199" t="s">
        <v>57</v>
      </c>
      <c r="J32" s="128" t="s">
        <v>58</v>
      </c>
      <c r="K32" s="193"/>
    </row>
    <row r="33" ht="15" customHeight="1" spans="1:11">
      <c r="A33" s="199" t="s">
        <v>192</v>
      </c>
      <c r="B33" s="128" t="s">
        <v>193</v>
      </c>
      <c r="C33" s="200">
        <v>381.6</v>
      </c>
      <c r="D33" s="128" t="s">
        <v>52</v>
      </c>
      <c r="E33" s="201" t="s">
        <v>53</v>
      </c>
      <c r="F33" s="128" t="s">
        <v>54</v>
      </c>
      <c r="G33" s="199" t="s">
        <v>194</v>
      </c>
      <c r="H33" s="128" t="s">
        <v>195</v>
      </c>
      <c r="I33" s="199" t="s">
        <v>57</v>
      </c>
      <c r="J33" s="128" t="s">
        <v>58</v>
      </c>
      <c r="K33" s="193"/>
    </row>
    <row r="34" ht="15" customHeight="1" spans="1:11">
      <c r="A34" s="199" t="s">
        <v>196</v>
      </c>
      <c r="B34" s="128" t="s">
        <v>197</v>
      </c>
      <c r="C34" s="200">
        <v>128.26</v>
      </c>
      <c r="D34" s="128" t="s">
        <v>76</v>
      </c>
      <c r="E34" s="201" t="s">
        <v>53</v>
      </c>
      <c r="F34" s="128" t="s">
        <v>54</v>
      </c>
      <c r="G34" s="199" t="s">
        <v>198</v>
      </c>
      <c r="H34" s="128" t="s">
        <v>199</v>
      </c>
      <c r="I34" s="199" t="s">
        <v>57</v>
      </c>
      <c r="J34" s="128" t="s">
        <v>58</v>
      </c>
      <c r="K34" s="193"/>
    </row>
    <row r="35" ht="15" customHeight="1" spans="1:11">
      <c r="A35" s="199" t="s">
        <v>200</v>
      </c>
      <c r="B35" s="128" t="s">
        <v>201</v>
      </c>
      <c r="C35" s="200">
        <v>106</v>
      </c>
      <c r="D35" s="128" t="s">
        <v>112</v>
      </c>
      <c r="E35" s="201" t="s">
        <v>53</v>
      </c>
      <c r="F35" s="128" t="s">
        <v>54</v>
      </c>
      <c r="G35" s="199" t="s">
        <v>202</v>
      </c>
      <c r="H35" s="128" t="s">
        <v>203</v>
      </c>
      <c r="I35" s="199" t="s">
        <v>57</v>
      </c>
      <c r="J35" s="128" t="s">
        <v>58</v>
      </c>
      <c r="K35" s="193"/>
    </row>
    <row r="36" ht="15" customHeight="1" spans="1:11">
      <c r="A36" s="199" t="s">
        <v>204</v>
      </c>
      <c r="B36" s="128" t="s">
        <v>205</v>
      </c>
      <c r="C36" s="200">
        <v>171.72</v>
      </c>
      <c r="D36" s="128" t="s">
        <v>66</v>
      </c>
      <c r="E36" s="201" t="s">
        <v>53</v>
      </c>
      <c r="F36" s="128" t="s">
        <v>54</v>
      </c>
      <c r="G36" s="199" t="s">
        <v>206</v>
      </c>
      <c r="H36" s="128" t="s">
        <v>207</v>
      </c>
      <c r="I36" s="199" t="s">
        <v>57</v>
      </c>
      <c r="J36" s="128" t="s">
        <v>58</v>
      </c>
      <c r="K36" s="193"/>
    </row>
    <row r="37" ht="15" customHeight="1" spans="1:11">
      <c r="A37" s="199" t="s">
        <v>208</v>
      </c>
      <c r="B37" s="128" t="s">
        <v>209</v>
      </c>
      <c r="C37" s="200">
        <v>21.2</v>
      </c>
      <c r="D37" s="128" t="s">
        <v>61</v>
      </c>
      <c r="E37" s="201" t="s">
        <v>53</v>
      </c>
      <c r="F37" s="128" t="s">
        <v>54</v>
      </c>
      <c r="G37" s="199" t="s">
        <v>210</v>
      </c>
      <c r="H37" s="128" t="s">
        <v>211</v>
      </c>
      <c r="I37" s="199" t="s">
        <v>57</v>
      </c>
      <c r="J37" s="128" t="s">
        <v>58</v>
      </c>
      <c r="K37" s="193"/>
    </row>
    <row r="38" ht="15" customHeight="1" spans="1:11">
      <c r="A38" s="199" t="s">
        <v>212</v>
      </c>
      <c r="B38" s="128" t="s">
        <v>213</v>
      </c>
      <c r="C38" s="200">
        <v>316.67</v>
      </c>
      <c r="D38" s="128" t="s">
        <v>185</v>
      </c>
      <c r="E38" s="201" t="s">
        <v>53</v>
      </c>
      <c r="F38" s="128" t="s">
        <v>54</v>
      </c>
      <c r="G38" s="199" t="s">
        <v>214</v>
      </c>
      <c r="H38" s="128" t="s">
        <v>215</v>
      </c>
      <c r="I38" s="199" t="s">
        <v>57</v>
      </c>
      <c r="J38" s="128" t="s">
        <v>58</v>
      </c>
      <c r="K38" s="193"/>
    </row>
    <row r="39" ht="15" customHeight="1" spans="1:11">
      <c r="A39" s="199" t="s">
        <v>216</v>
      </c>
      <c r="B39" s="128" t="s">
        <v>217</v>
      </c>
      <c r="C39" s="200">
        <v>1.6</v>
      </c>
      <c r="D39" s="128" t="s">
        <v>218</v>
      </c>
      <c r="E39" s="201" t="s">
        <v>53</v>
      </c>
      <c r="F39" s="128" t="s">
        <v>54</v>
      </c>
      <c r="G39" s="199" t="s">
        <v>219</v>
      </c>
      <c r="H39" s="128" t="s">
        <v>220</v>
      </c>
      <c r="I39" s="199" t="s">
        <v>57</v>
      </c>
      <c r="J39" s="128" t="s">
        <v>58</v>
      </c>
      <c r="K39" s="193"/>
    </row>
    <row r="40" ht="15" customHeight="1" spans="1:11">
      <c r="A40" s="199" t="s">
        <v>221</v>
      </c>
      <c r="B40" s="128" t="s">
        <v>222</v>
      </c>
      <c r="C40" s="200">
        <v>487.6</v>
      </c>
      <c r="D40" s="128" t="s">
        <v>61</v>
      </c>
      <c r="E40" s="201" t="s">
        <v>53</v>
      </c>
      <c r="F40" s="128" t="s">
        <v>54</v>
      </c>
      <c r="G40" s="199" t="s">
        <v>223</v>
      </c>
      <c r="H40" s="128" t="s">
        <v>224</v>
      </c>
      <c r="I40" s="199" t="s">
        <v>57</v>
      </c>
      <c r="J40" s="128" t="s">
        <v>58</v>
      </c>
      <c r="K40" s="193"/>
    </row>
    <row r="41" ht="15" customHeight="1" spans="1:11">
      <c r="A41" s="199" t="s">
        <v>225</v>
      </c>
      <c r="B41" s="128" t="s">
        <v>226</v>
      </c>
      <c r="C41" s="200">
        <v>580</v>
      </c>
      <c r="D41" s="128" t="s">
        <v>61</v>
      </c>
      <c r="E41" s="201" t="s">
        <v>53</v>
      </c>
      <c r="F41" s="128" t="s">
        <v>54</v>
      </c>
      <c r="G41" s="199" t="s">
        <v>227</v>
      </c>
      <c r="H41" s="128" t="s">
        <v>228</v>
      </c>
      <c r="I41" s="199" t="s">
        <v>57</v>
      </c>
      <c r="J41" s="128" t="s">
        <v>58</v>
      </c>
      <c r="K41" s="193"/>
    </row>
    <row r="42" ht="15" customHeight="1" spans="1:11">
      <c r="A42" s="199" t="s">
        <v>229</v>
      </c>
      <c r="B42" s="128" t="s">
        <v>230</v>
      </c>
      <c r="C42" s="200">
        <v>424</v>
      </c>
      <c r="D42" s="128" t="s">
        <v>61</v>
      </c>
      <c r="E42" s="201" t="s">
        <v>53</v>
      </c>
      <c r="F42" s="128" t="s">
        <v>54</v>
      </c>
      <c r="G42" s="199" t="s">
        <v>231</v>
      </c>
      <c r="H42" s="128" t="s">
        <v>232</v>
      </c>
      <c r="I42" s="199" t="s">
        <v>57</v>
      </c>
      <c r="J42" s="128" t="s">
        <v>58</v>
      </c>
      <c r="K42" s="193"/>
    </row>
    <row r="43" ht="15" customHeight="1" spans="1:11">
      <c r="A43" s="199" t="s">
        <v>233</v>
      </c>
      <c r="B43" s="128" t="s">
        <v>234</v>
      </c>
      <c r="C43" s="200">
        <v>424</v>
      </c>
      <c r="D43" s="128" t="s">
        <v>52</v>
      </c>
      <c r="E43" s="201" t="s">
        <v>53</v>
      </c>
      <c r="F43" s="128" t="s">
        <v>54</v>
      </c>
      <c r="G43" s="199" t="s">
        <v>235</v>
      </c>
      <c r="H43" s="128" t="s">
        <v>236</v>
      </c>
      <c r="I43" s="199" t="s">
        <v>57</v>
      </c>
      <c r="J43" s="128" t="s">
        <v>58</v>
      </c>
      <c r="K43" s="193"/>
    </row>
    <row r="44" ht="15" customHeight="1" spans="1:11">
      <c r="A44" s="199" t="s">
        <v>237</v>
      </c>
      <c r="B44" s="128" t="s">
        <v>238</v>
      </c>
      <c r="C44" s="200">
        <v>5.3</v>
      </c>
      <c r="D44" s="128" t="s">
        <v>112</v>
      </c>
      <c r="E44" s="201" t="s">
        <v>53</v>
      </c>
      <c r="F44" s="128" t="s">
        <v>54</v>
      </c>
      <c r="G44" s="199" t="s">
        <v>239</v>
      </c>
      <c r="H44" s="128" t="s">
        <v>240</v>
      </c>
      <c r="I44" s="199" t="s">
        <v>57</v>
      </c>
      <c r="J44" s="128" t="s">
        <v>58</v>
      </c>
      <c r="K44" s="193"/>
    </row>
    <row r="45" ht="15" customHeight="1" spans="1:11">
      <c r="A45" s="199" t="s">
        <v>241</v>
      </c>
      <c r="B45" s="128" t="s">
        <v>242</v>
      </c>
      <c r="C45" s="200">
        <v>530</v>
      </c>
      <c r="D45" s="128" t="s">
        <v>117</v>
      </c>
      <c r="E45" s="201" t="s">
        <v>53</v>
      </c>
      <c r="F45" s="128" t="s">
        <v>54</v>
      </c>
      <c r="G45" s="199" t="s">
        <v>243</v>
      </c>
      <c r="H45" s="128" t="s">
        <v>244</v>
      </c>
      <c r="I45" s="199" t="s">
        <v>57</v>
      </c>
      <c r="J45" s="128" t="s">
        <v>58</v>
      </c>
      <c r="K45" s="193"/>
    </row>
    <row r="46" ht="15" customHeight="1" spans="1:11">
      <c r="A46" s="199" t="s">
        <v>245</v>
      </c>
      <c r="B46" s="128" t="s">
        <v>246</v>
      </c>
      <c r="C46" s="200">
        <v>206.67</v>
      </c>
      <c r="D46" s="128" t="s">
        <v>61</v>
      </c>
      <c r="E46" s="201" t="s">
        <v>53</v>
      </c>
      <c r="F46" s="128" t="s">
        <v>54</v>
      </c>
      <c r="G46" s="199" t="s">
        <v>247</v>
      </c>
      <c r="H46" s="128" t="s">
        <v>248</v>
      </c>
      <c r="I46" s="199" t="s">
        <v>57</v>
      </c>
      <c r="J46" s="128" t="s">
        <v>58</v>
      </c>
      <c r="K46" s="193"/>
    </row>
    <row r="47" ht="15" customHeight="1" spans="1:11">
      <c r="A47" s="199" t="s">
        <v>249</v>
      </c>
      <c r="B47" s="128" t="s">
        <v>250</v>
      </c>
      <c r="C47" s="200">
        <v>127.2</v>
      </c>
      <c r="D47" s="128" t="s">
        <v>61</v>
      </c>
      <c r="E47" s="201" t="s">
        <v>53</v>
      </c>
      <c r="F47" s="128" t="s">
        <v>54</v>
      </c>
      <c r="G47" s="199" t="s">
        <v>251</v>
      </c>
      <c r="H47" s="128" t="s">
        <v>252</v>
      </c>
      <c r="I47" s="199" t="s">
        <v>57</v>
      </c>
      <c r="J47" s="128" t="s">
        <v>58</v>
      </c>
      <c r="K47" s="193"/>
    </row>
    <row r="48" ht="15" customHeight="1" spans="1:11">
      <c r="A48" s="199" t="s">
        <v>253</v>
      </c>
      <c r="B48" s="128" t="s">
        <v>254</v>
      </c>
      <c r="C48" s="200">
        <v>1390.56</v>
      </c>
      <c r="D48" s="128" t="s">
        <v>61</v>
      </c>
      <c r="E48" s="201" t="s">
        <v>53</v>
      </c>
      <c r="F48" s="128" t="s">
        <v>54</v>
      </c>
      <c r="G48" s="199" t="s">
        <v>255</v>
      </c>
      <c r="H48" s="128" t="s">
        <v>256</v>
      </c>
      <c r="I48" s="199" t="s">
        <v>57</v>
      </c>
      <c r="J48" s="128" t="s">
        <v>58</v>
      </c>
      <c r="K48" s="193"/>
    </row>
    <row r="49" ht="15" customHeight="1" spans="1:11">
      <c r="A49" s="199" t="s">
        <v>257</v>
      </c>
      <c r="B49" s="128" t="s">
        <v>258</v>
      </c>
      <c r="C49" s="200">
        <v>42.4</v>
      </c>
      <c r="D49" s="128" t="s">
        <v>259</v>
      </c>
      <c r="E49" s="201" t="s">
        <v>53</v>
      </c>
      <c r="F49" s="128" t="s">
        <v>54</v>
      </c>
      <c r="G49" s="199" t="s">
        <v>260</v>
      </c>
      <c r="H49" s="128" t="s">
        <v>261</v>
      </c>
      <c r="I49" s="199" t="s">
        <v>57</v>
      </c>
      <c r="J49" s="128" t="s">
        <v>58</v>
      </c>
      <c r="K49" s="193"/>
    </row>
    <row r="50" ht="15" customHeight="1" spans="1:11">
      <c r="A50" s="199" t="s">
        <v>262</v>
      </c>
      <c r="B50" s="128" t="s">
        <v>263</v>
      </c>
      <c r="C50" s="200">
        <v>50.88</v>
      </c>
      <c r="D50" s="128" t="s">
        <v>61</v>
      </c>
      <c r="E50" s="201" t="s">
        <v>53</v>
      </c>
      <c r="F50" s="128" t="s">
        <v>54</v>
      </c>
      <c r="G50" s="199" t="s">
        <v>264</v>
      </c>
      <c r="H50" s="128" t="s">
        <v>265</v>
      </c>
      <c r="I50" s="199" t="s">
        <v>57</v>
      </c>
      <c r="J50" s="128" t="s">
        <v>58</v>
      </c>
      <c r="K50" s="193"/>
    </row>
    <row r="51" ht="15" customHeight="1" spans="1:11">
      <c r="A51" s="199" t="s">
        <v>266</v>
      </c>
      <c r="B51" s="128" t="s">
        <v>267</v>
      </c>
      <c r="C51" s="200">
        <v>123.33</v>
      </c>
      <c r="D51" s="128" t="s">
        <v>218</v>
      </c>
      <c r="E51" s="201" t="s">
        <v>53</v>
      </c>
      <c r="F51" s="128" t="s">
        <v>54</v>
      </c>
      <c r="G51" s="199" t="s">
        <v>268</v>
      </c>
      <c r="H51" s="128" t="s">
        <v>269</v>
      </c>
      <c r="I51" s="199" t="s">
        <v>57</v>
      </c>
      <c r="J51" s="128" t="s">
        <v>58</v>
      </c>
      <c r="K51" s="193"/>
    </row>
    <row r="52" ht="15" customHeight="1" spans="1:11">
      <c r="A52" s="199" t="s">
        <v>270</v>
      </c>
      <c r="B52" s="128" t="s">
        <v>271</v>
      </c>
      <c r="C52" s="200">
        <v>24.38</v>
      </c>
      <c r="D52" s="128" t="s">
        <v>163</v>
      </c>
      <c r="E52" s="201" t="s">
        <v>53</v>
      </c>
      <c r="F52" s="128" t="s">
        <v>54</v>
      </c>
      <c r="G52" s="199" t="s">
        <v>272</v>
      </c>
      <c r="H52" s="128" t="s">
        <v>273</v>
      </c>
      <c r="I52" s="199" t="s">
        <v>57</v>
      </c>
      <c r="J52" s="128" t="s">
        <v>58</v>
      </c>
      <c r="K52" s="193"/>
    </row>
    <row r="53" ht="15" customHeight="1" spans="1:11">
      <c r="A53" s="199" t="s">
        <v>274</v>
      </c>
      <c r="B53" s="128" t="s">
        <v>275</v>
      </c>
      <c r="C53" s="200">
        <v>318</v>
      </c>
      <c r="D53" s="128" t="s">
        <v>276</v>
      </c>
      <c r="E53" s="201" t="s">
        <v>53</v>
      </c>
      <c r="F53" s="128" t="s">
        <v>54</v>
      </c>
      <c r="G53" s="199" t="s">
        <v>277</v>
      </c>
      <c r="H53" s="128" t="s">
        <v>278</v>
      </c>
      <c r="I53" s="199" t="s">
        <v>57</v>
      </c>
      <c r="J53" s="128" t="s">
        <v>58</v>
      </c>
      <c r="K53" s="193"/>
    </row>
    <row r="54" ht="15" customHeight="1" spans="1:11">
      <c r="A54" s="199" t="s">
        <v>279</v>
      </c>
      <c r="B54" s="128" t="s">
        <v>280</v>
      </c>
      <c r="C54" s="200">
        <v>0.1</v>
      </c>
      <c r="D54" s="128" t="s">
        <v>71</v>
      </c>
      <c r="E54" s="201" t="s">
        <v>53</v>
      </c>
      <c r="F54" s="128" t="s">
        <v>54</v>
      </c>
      <c r="G54" s="199" t="s">
        <v>281</v>
      </c>
      <c r="H54" s="128" t="s">
        <v>282</v>
      </c>
      <c r="I54" s="199" t="s">
        <v>57</v>
      </c>
      <c r="J54" s="128" t="s">
        <v>58</v>
      </c>
      <c r="K54" s="193"/>
    </row>
    <row r="55" ht="15" customHeight="1" spans="1:11">
      <c r="A55" s="199" t="s">
        <v>283</v>
      </c>
      <c r="B55" s="128" t="s">
        <v>284</v>
      </c>
      <c r="C55" s="200">
        <v>1.91</v>
      </c>
      <c r="D55" s="128" t="s">
        <v>218</v>
      </c>
      <c r="E55" s="201" t="s">
        <v>53</v>
      </c>
      <c r="F55" s="128" t="s">
        <v>54</v>
      </c>
      <c r="G55" s="199" t="s">
        <v>285</v>
      </c>
      <c r="H55" s="128" t="s">
        <v>286</v>
      </c>
      <c r="I55" s="199" t="s">
        <v>57</v>
      </c>
      <c r="J55" s="128" t="s">
        <v>58</v>
      </c>
      <c r="K55" s="193"/>
    </row>
    <row r="56" ht="15" customHeight="1" spans="1:11">
      <c r="A56" s="199" t="s">
        <v>287</v>
      </c>
      <c r="B56" s="128" t="s">
        <v>288</v>
      </c>
      <c r="C56" s="200">
        <v>95.4</v>
      </c>
      <c r="D56" s="128" t="s">
        <v>61</v>
      </c>
      <c r="E56" s="201" t="s">
        <v>53</v>
      </c>
      <c r="F56" s="128" t="s">
        <v>54</v>
      </c>
      <c r="G56" s="199" t="s">
        <v>289</v>
      </c>
      <c r="H56" s="128" t="s">
        <v>290</v>
      </c>
      <c r="I56" s="199" t="s">
        <v>57</v>
      </c>
      <c r="J56" s="128" t="s">
        <v>58</v>
      </c>
      <c r="K56" s="193"/>
    </row>
    <row r="57" ht="15" customHeight="1" spans="1:11">
      <c r="A57" s="199" t="s">
        <v>291</v>
      </c>
      <c r="B57" s="128" t="s">
        <v>292</v>
      </c>
      <c r="C57" s="200">
        <v>700</v>
      </c>
      <c r="D57" s="128" t="s">
        <v>52</v>
      </c>
      <c r="E57" s="201" t="s">
        <v>53</v>
      </c>
      <c r="F57" s="128" t="s">
        <v>54</v>
      </c>
      <c r="G57" s="199" t="s">
        <v>293</v>
      </c>
      <c r="H57" s="128" t="s">
        <v>294</v>
      </c>
      <c r="I57" s="199" t="s">
        <v>57</v>
      </c>
      <c r="J57" s="128" t="s">
        <v>58</v>
      </c>
      <c r="K57" s="193"/>
    </row>
    <row r="58" ht="15" customHeight="1" spans="1:11">
      <c r="A58" s="199" t="s">
        <v>295</v>
      </c>
      <c r="B58" s="128" t="s">
        <v>296</v>
      </c>
      <c r="C58" s="200">
        <v>1590</v>
      </c>
      <c r="D58" s="128" t="s">
        <v>52</v>
      </c>
      <c r="E58" s="201" t="s">
        <v>53</v>
      </c>
      <c r="F58" s="128" t="s">
        <v>54</v>
      </c>
      <c r="G58" s="199" t="s">
        <v>297</v>
      </c>
      <c r="H58" s="128" t="s">
        <v>298</v>
      </c>
      <c r="I58" s="199" t="s">
        <v>57</v>
      </c>
      <c r="J58" s="128" t="s">
        <v>58</v>
      </c>
      <c r="K58" s="193"/>
    </row>
    <row r="59" ht="15" customHeight="1" spans="1:11">
      <c r="A59" s="199" t="s">
        <v>299</v>
      </c>
      <c r="B59" s="128" t="s">
        <v>300</v>
      </c>
      <c r="C59" s="200">
        <v>90.1</v>
      </c>
      <c r="D59" s="128" t="s">
        <v>61</v>
      </c>
      <c r="E59" s="201" t="s">
        <v>53</v>
      </c>
      <c r="F59" s="128" t="s">
        <v>54</v>
      </c>
      <c r="G59" s="199" t="s">
        <v>301</v>
      </c>
      <c r="H59" s="128" t="s">
        <v>302</v>
      </c>
      <c r="I59" s="199" t="s">
        <v>57</v>
      </c>
      <c r="J59" s="128" t="s">
        <v>58</v>
      </c>
      <c r="K59" s="193"/>
    </row>
    <row r="60" ht="15" customHeight="1" spans="1:11">
      <c r="A60" s="199" t="s">
        <v>303</v>
      </c>
      <c r="B60" s="128" t="s">
        <v>304</v>
      </c>
      <c r="C60" s="200">
        <v>73.33</v>
      </c>
      <c r="D60" s="128" t="s">
        <v>218</v>
      </c>
      <c r="E60" s="201" t="s">
        <v>53</v>
      </c>
      <c r="F60" s="128" t="s">
        <v>54</v>
      </c>
      <c r="G60" s="199" t="s">
        <v>305</v>
      </c>
      <c r="H60" s="128" t="s">
        <v>306</v>
      </c>
      <c r="I60" s="199" t="s">
        <v>57</v>
      </c>
      <c r="J60" s="128" t="s">
        <v>58</v>
      </c>
      <c r="K60" s="193"/>
    </row>
    <row r="61" ht="15" customHeight="1" spans="1:11">
      <c r="A61" s="199" t="s">
        <v>307</v>
      </c>
      <c r="B61" s="128" t="s">
        <v>308</v>
      </c>
      <c r="C61" s="200">
        <v>424</v>
      </c>
      <c r="D61" s="128" t="s">
        <v>61</v>
      </c>
      <c r="E61" s="201" t="s">
        <v>53</v>
      </c>
      <c r="F61" s="128" t="s">
        <v>54</v>
      </c>
      <c r="G61" s="199" t="s">
        <v>309</v>
      </c>
      <c r="H61" s="128" t="s">
        <v>310</v>
      </c>
      <c r="I61" s="199" t="s">
        <v>57</v>
      </c>
      <c r="J61" s="128" t="s">
        <v>58</v>
      </c>
      <c r="K61" s="193"/>
    </row>
    <row r="62" ht="15" customHeight="1" spans="1:11">
      <c r="A62" s="199" t="s">
        <v>311</v>
      </c>
      <c r="B62" s="128" t="s">
        <v>312</v>
      </c>
      <c r="C62" s="200">
        <v>46.67</v>
      </c>
      <c r="D62" s="128" t="s">
        <v>61</v>
      </c>
      <c r="E62" s="201" t="s">
        <v>53</v>
      </c>
      <c r="F62" s="128" t="s">
        <v>54</v>
      </c>
      <c r="G62" s="199" t="s">
        <v>313</v>
      </c>
      <c r="H62" s="128" t="s">
        <v>314</v>
      </c>
      <c r="I62" s="199" t="s">
        <v>57</v>
      </c>
      <c r="J62" s="128" t="s">
        <v>58</v>
      </c>
      <c r="K62" s="193"/>
    </row>
    <row r="63" ht="15" customHeight="1" spans="1:11">
      <c r="A63" s="199" t="s">
        <v>315</v>
      </c>
      <c r="B63" s="128" t="s">
        <v>316</v>
      </c>
      <c r="C63" s="200">
        <v>689</v>
      </c>
      <c r="D63" s="128" t="s">
        <v>52</v>
      </c>
      <c r="E63" s="201" t="s">
        <v>53</v>
      </c>
      <c r="F63" s="128" t="s">
        <v>54</v>
      </c>
      <c r="G63" s="199" t="s">
        <v>317</v>
      </c>
      <c r="H63" s="128" t="s">
        <v>318</v>
      </c>
      <c r="I63" s="199" t="s">
        <v>57</v>
      </c>
      <c r="J63" s="128" t="s">
        <v>58</v>
      </c>
      <c r="K63" s="193"/>
    </row>
    <row r="64" ht="15" customHeight="1" spans="1:11">
      <c r="A64" s="199" t="s">
        <v>319</v>
      </c>
      <c r="B64" s="128" t="s">
        <v>320</v>
      </c>
      <c r="C64" s="200">
        <v>499</v>
      </c>
      <c r="D64" s="128" t="s">
        <v>52</v>
      </c>
      <c r="E64" s="201" t="s">
        <v>53</v>
      </c>
      <c r="F64" s="128" t="s">
        <v>54</v>
      </c>
      <c r="G64" s="199" t="s">
        <v>321</v>
      </c>
      <c r="H64" s="128" t="s">
        <v>322</v>
      </c>
      <c r="I64" s="199" t="s">
        <v>57</v>
      </c>
      <c r="J64" s="128" t="s">
        <v>58</v>
      </c>
      <c r="K64" s="193"/>
    </row>
    <row r="65" ht="15" customHeight="1" spans="1:11">
      <c r="A65" s="199" t="s">
        <v>323</v>
      </c>
      <c r="B65" s="128" t="s">
        <v>324</v>
      </c>
      <c r="C65" s="200">
        <v>148.4</v>
      </c>
      <c r="D65" s="128" t="s">
        <v>61</v>
      </c>
      <c r="E65" s="201" t="s">
        <v>53</v>
      </c>
      <c r="F65" s="128" t="s">
        <v>54</v>
      </c>
      <c r="G65" s="199" t="s">
        <v>325</v>
      </c>
      <c r="H65" s="128" t="s">
        <v>326</v>
      </c>
      <c r="I65" s="199" t="s">
        <v>57</v>
      </c>
      <c r="J65" s="128" t="s">
        <v>58</v>
      </c>
      <c r="K65" s="193"/>
    </row>
    <row r="66" ht="15" customHeight="1" spans="1:11">
      <c r="A66" s="199" t="s">
        <v>327</v>
      </c>
      <c r="B66" s="128" t="s">
        <v>328</v>
      </c>
      <c r="C66" s="200">
        <v>148.4</v>
      </c>
      <c r="D66" s="128" t="s">
        <v>52</v>
      </c>
      <c r="E66" s="201" t="s">
        <v>53</v>
      </c>
      <c r="F66" s="128" t="s">
        <v>54</v>
      </c>
      <c r="G66" s="199" t="s">
        <v>329</v>
      </c>
      <c r="H66" s="128" t="s">
        <v>330</v>
      </c>
      <c r="I66" s="199" t="s">
        <v>57</v>
      </c>
      <c r="J66" s="128" t="s">
        <v>58</v>
      </c>
      <c r="K66" s="193"/>
    </row>
    <row r="67" ht="15" customHeight="1" spans="1:11">
      <c r="A67" s="199" t="s">
        <v>331</v>
      </c>
      <c r="B67" s="128" t="s">
        <v>332</v>
      </c>
      <c r="C67" s="200">
        <v>63.6</v>
      </c>
      <c r="D67" s="128" t="s">
        <v>112</v>
      </c>
      <c r="E67" s="201" t="s">
        <v>53</v>
      </c>
      <c r="F67" s="128" t="s">
        <v>54</v>
      </c>
      <c r="G67" s="199" t="s">
        <v>333</v>
      </c>
      <c r="H67" s="128" t="s">
        <v>334</v>
      </c>
      <c r="I67" s="199" t="s">
        <v>57</v>
      </c>
      <c r="J67" s="128" t="s">
        <v>58</v>
      </c>
      <c r="K67" s="193"/>
    </row>
    <row r="68" ht="15" customHeight="1" spans="1:11">
      <c r="A68" s="199" t="s">
        <v>335</v>
      </c>
      <c r="B68" s="128" t="s">
        <v>336</v>
      </c>
      <c r="C68" s="200">
        <v>1219</v>
      </c>
      <c r="D68" s="128" t="s">
        <v>52</v>
      </c>
      <c r="E68" s="201" t="s">
        <v>53</v>
      </c>
      <c r="F68" s="128" t="s">
        <v>54</v>
      </c>
      <c r="G68" s="199" t="s">
        <v>337</v>
      </c>
      <c r="H68" s="128" t="s">
        <v>338</v>
      </c>
      <c r="I68" s="199" t="s">
        <v>57</v>
      </c>
      <c r="J68" s="128" t="s">
        <v>58</v>
      </c>
      <c r="K68" s="193"/>
    </row>
    <row r="69" ht="15" customHeight="1" spans="1:11">
      <c r="A69" s="199" t="s">
        <v>339</v>
      </c>
      <c r="B69" s="128" t="s">
        <v>340</v>
      </c>
      <c r="C69" s="200">
        <v>436.67</v>
      </c>
      <c r="D69" s="128" t="s">
        <v>61</v>
      </c>
      <c r="E69" s="201" t="s">
        <v>53</v>
      </c>
      <c r="F69" s="128" t="s">
        <v>54</v>
      </c>
      <c r="G69" s="199" t="s">
        <v>341</v>
      </c>
      <c r="H69" s="128" t="s">
        <v>342</v>
      </c>
      <c r="I69" s="199" t="s">
        <v>57</v>
      </c>
      <c r="J69" s="128" t="s">
        <v>58</v>
      </c>
      <c r="K69" s="193"/>
    </row>
    <row r="70" ht="15" customHeight="1" spans="1:11">
      <c r="A70" s="199" t="s">
        <v>343</v>
      </c>
      <c r="B70" s="128" t="s">
        <v>344</v>
      </c>
      <c r="C70" s="200">
        <v>63.6</v>
      </c>
      <c r="D70" s="128" t="s">
        <v>112</v>
      </c>
      <c r="E70" s="201" t="s">
        <v>53</v>
      </c>
      <c r="F70" s="128" t="s">
        <v>54</v>
      </c>
      <c r="G70" s="199" t="s">
        <v>345</v>
      </c>
      <c r="H70" s="128" t="s">
        <v>346</v>
      </c>
      <c r="I70" s="199" t="s">
        <v>57</v>
      </c>
      <c r="J70" s="128" t="s">
        <v>58</v>
      </c>
      <c r="K70" s="193"/>
    </row>
    <row r="71" ht="15" customHeight="1" spans="1:11">
      <c r="A71" s="199" t="s">
        <v>347</v>
      </c>
      <c r="B71" s="128" t="s">
        <v>348</v>
      </c>
      <c r="C71" s="200">
        <v>2.12</v>
      </c>
      <c r="D71" s="128" t="s">
        <v>218</v>
      </c>
      <c r="E71" s="201" t="s">
        <v>53</v>
      </c>
      <c r="F71" s="128" t="s">
        <v>54</v>
      </c>
      <c r="G71" s="199" t="s">
        <v>349</v>
      </c>
      <c r="H71" s="128" t="s">
        <v>350</v>
      </c>
      <c r="I71" s="199" t="s">
        <v>57</v>
      </c>
      <c r="J71" s="128" t="s">
        <v>58</v>
      </c>
      <c r="K71" s="193"/>
    </row>
    <row r="72" ht="15" customHeight="1" spans="1:11">
      <c r="A72" s="199" t="s">
        <v>351</v>
      </c>
      <c r="B72" s="128" t="s">
        <v>352</v>
      </c>
      <c r="C72" s="200">
        <v>1908</v>
      </c>
      <c r="D72" s="128" t="s">
        <v>117</v>
      </c>
      <c r="E72" s="201" t="s">
        <v>53</v>
      </c>
      <c r="F72" s="128" t="s">
        <v>54</v>
      </c>
      <c r="G72" s="199" t="s">
        <v>353</v>
      </c>
      <c r="H72" s="128" t="s">
        <v>354</v>
      </c>
      <c r="I72" s="199" t="s">
        <v>57</v>
      </c>
      <c r="J72" s="128" t="s">
        <v>58</v>
      </c>
      <c r="K72" s="193"/>
    </row>
    <row r="73" ht="15" customHeight="1" spans="1:11">
      <c r="A73" s="199" t="s">
        <v>355</v>
      </c>
      <c r="B73" s="128" t="s">
        <v>356</v>
      </c>
      <c r="C73" s="200">
        <v>37.1</v>
      </c>
      <c r="D73" s="128" t="s">
        <v>163</v>
      </c>
      <c r="E73" s="201" t="s">
        <v>53</v>
      </c>
      <c r="F73" s="128" t="s">
        <v>54</v>
      </c>
      <c r="G73" s="199" t="s">
        <v>357</v>
      </c>
      <c r="H73" s="128" t="s">
        <v>358</v>
      </c>
      <c r="I73" s="199" t="s">
        <v>57</v>
      </c>
      <c r="J73" s="128" t="s">
        <v>58</v>
      </c>
      <c r="K73" s="193"/>
    </row>
    <row r="74" ht="15" customHeight="1" spans="1:11">
      <c r="A74" s="199" t="s">
        <v>359</v>
      </c>
      <c r="B74" s="128" t="s">
        <v>360</v>
      </c>
      <c r="C74" s="200">
        <v>216.67</v>
      </c>
      <c r="D74" s="128" t="s">
        <v>76</v>
      </c>
      <c r="E74" s="201" t="s">
        <v>53</v>
      </c>
      <c r="F74" s="128" t="s">
        <v>54</v>
      </c>
      <c r="G74" s="199" t="s">
        <v>361</v>
      </c>
      <c r="H74" s="128" t="s">
        <v>362</v>
      </c>
      <c r="I74" s="199" t="s">
        <v>57</v>
      </c>
      <c r="J74" s="128" t="s">
        <v>58</v>
      </c>
      <c r="K74" s="193"/>
    </row>
    <row r="75" ht="15" customHeight="1" spans="1:11">
      <c r="A75" s="199" t="s">
        <v>363</v>
      </c>
      <c r="B75" s="128" t="s">
        <v>364</v>
      </c>
      <c r="C75" s="200">
        <v>226.67</v>
      </c>
      <c r="D75" s="128" t="s">
        <v>61</v>
      </c>
      <c r="E75" s="201" t="s">
        <v>53</v>
      </c>
      <c r="F75" s="128" t="s">
        <v>54</v>
      </c>
      <c r="G75" s="199" t="s">
        <v>365</v>
      </c>
      <c r="H75" s="128" t="s">
        <v>366</v>
      </c>
      <c r="I75" s="199" t="s">
        <v>57</v>
      </c>
      <c r="J75" s="128" t="s">
        <v>58</v>
      </c>
      <c r="K75" s="193"/>
    </row>
    <row r="76" ht="15" customHeight="1" spans="1:11">
      <c r="A76" s="199" t="s">
        <v>367</v>
      </c>
      <c r="B76" s="128" t="s">
        <v>368</v>
      </c>
      <c r="C76" s="200">
        <v>2968</v>
      </c>
      <c r="D76" s="128" t="s">
        <v>52</v>
      </c>
      <c r="E76" s="201" t="s">
        <v>53</v>
      </c>
      <c r="F76" s="128" t="s">
        <v>54</v>
      </c>
      <c r="G76" s="199" t="s">
        <v>369</v>
      </c>
      <c r="H76" s="128" t="s">
        <v>370</v>
      </c>
      <c r="I76" s="199" t="s">
        <v>57</v>
      </c>
      <c r="J76" s="128" t="s">
        <v>58</v>
      </c>
      <c r="K76" s="193"/>
    </row>
    <row r="77" ht="15" customHeight="1" spans="1:11">
      <c r="A77" s="199" t="s">
        <v>371</v>
      </c>
      <c r="B77" s="128" t="s">
        <v>372</v>
      </c>
      <c r="C77" s="200">
        <v>636</v>
      </c>
      <c r="D77" s="128" t="s">
        <v>52</v>
      </c>
      <c r="E77" s="201" t="s">
        <v>53</v>
      </c>
      <c r="F77" s="128" t="s">
        <v>54</v>
      </c>
      <c r="G77" s="199" t="s">
        <v>373</v>
      </c>
      <c r="H77" s="128" t="s">
        <v>374</v>
      </c>
      <c r="I77" s="199" t="s">
        <v>57</v>
      </c>
      <c r="J77" s="128" t="s">
        <v>58</v>
      </c>
      <c r="K77" s="193"/>
    </row>
    <row r="78" ht="15" customHeight="1" spans="1:11">
      <c r="A78" s="199" t="s">
        <v>375</v>
      </c>
      <c r="B78" s="128" t="s">
        <v>376</v>
      </c>
      <c r="C78" s="200">
        <v>111.3</v>
      </c>
      <c r="D78" s="128" t="s">
        <v>112</v>
      </c>
      <c r="E78" s="201" t="s">
        <v>53</v>
      </c>
      <c r="F78" s="128" t="s">
        <v>54</v>
      </c>
      <c r="G78" s="199" t="s">
        <v>377</v>
      </c>
      <c r="H78" s="128" t="s">
        <v>378</v>
      </c>
      <c r="I78" s="199" t="s">
        <v>57</v>
      </c>
      <c r="J78" s="128" t="s">
        <v>58</v>
      </c>
      <c r="K78" s="193"/>
    </row>
    <row r="79" ht="15" customHeight="1" spans="1:11">
      <c r="A79" s="199" t="s">
        <v>379</v>
      </c>
      <c r="B79" s="128" t="s">
        <v>380</v>
      </c>
      <c r="C79" s="200">
        <v>848</v>
      </c>
      <c r="D79" s="128" t="s">
        <v>381</v>
      </c>
      <c r="E79" s="201" t="s">
        <v>53</v>
      </c>
      <c r="F79" s="128" t="s">
        <v>54</v>
      </c>
      <c r="G79" s="199" t="s">
        <v>382</v>
      </c>
      <c r="H79" s="128" t="s">
        <v>383</v>
      </c>
      <c r="I79" s="199" t="s">
        <v>57</v>
      </c>
      <c r="J79" s="128" t="s">
        <v>58</v>
      </c>
      <c r="K79" s="193"/>
    </row>
    <row r="80" ht="15" customHeight="1" spans="1:11">
      <c r="A80" s="199" t="s">
        <v>384</v>
      </c>
      <c r="B80" s="128" t="s">
        <v>385</v>
      </c>
      <c r="C80" s="200">
        <v>201.4</v>
      </c>
      <c r="D80" s="128" t="s">
        <v>259</v>
      </c>
      <c r="E80" s="201" t="s">
        <v>53</v>
      </c>
      <c r="F80" s="128" t="s">
        <v>54</v>
      </c>
      <c r="G80" s="199" t="s">
        <v>386</v>
      </c>
      <c r="H80" s="128" t="s">
        <v>387</v>
      </c>
      <c r="I80" s="199" t="s">
        <v>57</v>
      </c>
      <c r="J80" s="128" t="s">
        <v>58</v>
      </c>
      <c r="K80" s="193"/>
    </row>
    <row r="81" ht="15" customHeight="1" spans="1:11">
      <c r="A81" s="199" t="s">
        <v>388</v>
      </c>
      <c r="B81" s="128" t="s">
        <v>389</v>
      </c>
      <c r="C81" s="200">
        <v>948</v>
      </c>
      <c r="D81" s="128" t="s">
        <v>185</v>
      </c>
      <c r="E81" s="201" t="s">
        <v>53</v>
      </c>
      <c r="F81" s="128" t="s">
        <v>54</v>
      </c>
      <c r="G81" s="199" t="s">
        <v>390</v>
      </c>
      <c r="H81" s="128" t="s">
        <v>391</v>
      </c>
      <c r="I81" s="199" t="s">
        <v>57</v>
      </c>
      <c r="J81" s="128" t="s">
        <v>58</v>
      </c>
      <c r="K81" s="193"/>
    </row>
    <row r="82" ht="15" customHeight="1" spans="1:11">
      <c r="A82" s="199" t="s">
        <v>392</v>
      </c>
      <c r="B82" s="128" t="s">
        <v>393</v>
      </c>
      <c r="C82" s="200">
        <v>742</v>
      </c>
      <c r="D82" s="128" t="s">
        <v>52</v>
      </c>
      <c r="E82" s="201" t="s">
        <v>53</v>
      </c>
      <c r="F82" s="128" t="s">
        <v>54</v>
      </c>
      <c r="G82" s="199" t="s">
        <v>394</v>
      </c>
      <c r="H82" s="128" t="s">
        <v>395</v>
      </c>
      <c r="I82" s="199" t="s">
        <v>57</v>
      </c>
      <c r="J82" s="128" t="s">
        <v>58</v>
      </c>
      <c r="K82" s="193"/>
    </row>
    <row r="83" ht="15" customHeight="1" spans="1:11">
      <c r="A83" s="199" t="s">
        <v>396</v>
      </c>
      <c r="B83" s="128" t="s">
        <v>397</v>
      </c>
      <c r="C83" s="200">
        <v>848</v>
      </c>
      <c r="D83" s="128" t="s">
        <v>61</v>
      </c>
      <c r="E83" s="201" t="s">
        <v>53</v>
      </c>
      <c r="F83" s="128" t="s">
        <v>54</v>
      </c>
      <c r="G83" s="199" t="s">
        <v>398</v>
      </c>
      <c r="H83" s="128" t="s">
        <v>399</v>
      </c>
      <c r="I83" s="199" t="s">
        <v>57</v>
      </c>
      <c r="J83" s="128" t="s">
        <v>58</v>
      </c>
      <c r="K83" s="193"/>
    </row>
    <row r="84" ht="15" customHeight="1" spans="1:11">
      <c r="A84" s="199" t="s">
        <v>400</v>
      </c>
      <c r="B84" s="128" t="s">
        <v>401</v>
      </c>
      <c r="C84" s="200">
        <v>180</v>
      </c>
      <c r="D84" s="128" t="s">
        <v>61</v>
      </c>
      <c r="E84" s="201" t="s">
        <v>53</v>
      </c>
      <c r="F84" s="128" t="s">
        <v>54</v>
      </c>
      <c r="G84" s="199" t="s">
        <v>402</v>
      </c>
      <c r="H84" s="128" t="s">
        <v>403</v>
      </c>
      <c r="I84" s="199" t="s">
        <v>57</v>
      </c>
      <c r="J84" s="128" t="s">
        <v>58</v>
      </c>
      <c r="K84" s="193"/>
    </row>
    <row r="85" ht="15" customHeight="1" spans="1:11">
      <c r="A85" s="199" t="s">
        <v>404</v>
      </c>
      <c r="B85" s="128" t="s">
        <v>405</v>
      </c>
      <c r="C85" s="200">
        <v>2968</v>
      </c>
      <c r="D85" s="128" t="s">
        <v>52</v>
      </c>
      <c r="E85" s="201" t="s">
        <v>53</v>
      </c>
      <c r="F85" s="128" t="s">
        <v>54</v>
      </c>
      <c r="G85" s="199" t="s">
        <v>406</v>
      </c>
      <c r="H85" s="128" t="s">
        <v>407</v>
      </c>
      <c r="I85" s="199" t="s">
        <v>57</v>
      </c>
      <c r="J85" s="128" t="s">
        <v>58</v>
      </c>
      <c r="K85" s="193"/>
    </row>
    <row r="86" ht="15" customHeight="1" spans="1:11">
      <c r="A86" s="199" t="s">
        <v>408</v>
      </c>
      <c r="B86" s="128" t="s">
        <v>409</v>
      </c>
      <c r="C86" s="200">
        <v>55.3</v>
      </c>
      <c r="D86" s="128" t="s">
        <v>61</v>
      </c>
      <c r="E86" s="201" t="s">
        <v>53</v>
      </c>
      <c r="F86" s="128" t="s">
        <v>54</v>
      </c>
      <c r="G86" s="199" t="s">
        <v>410</v>
      </c>
      <c r="H86" s="128" t="s">
        <v>411</v>
      </c>
      <c r="I86" s="199" t="s">
        <v>57</v>
      </c>
      <c r="J86" s="128" t="s">
        <v>58</v>
      </c>
      <c r="K86" s="193"/>
    </row>
    <row r="87" ht="15" customHeight="1" spans="1:11">
      <c r="A87" s="199" t="s">
        <v>412</v>
      </c>
      <c r="B87" s="128" t="s">
        <v>413</v>
      </c>
      <c r="C87" s="200">
        <v>15</v>
      </c>
      <c r="D87" s="128" t="s">
        <v>122</v>
      </c>
      <c r="E87" s="201" t="s">
        <v>53</v>
      </c>
      <c r="F87" s="128" t="s">
        <v>54</v>
      </c>
      <c r="G87" s="199" t="s">
        <v>414</v>
      </c>
      <c r="H87" s="128" t="s">
        <v>415</v>
      </c>
      <c r="I87" s="199" t="s">
        <v>57</v>
      </c>
      <c r="J87" s="128" t="s">
        <v>58</v>
      </c>
      <c r="K87" s="193"/>
    </row>
    <row r="88" ht="15" customHeight="1" spans="1:11">
      <c r="A88" s="199" t="s">
        <v>416</v>
      </c>
      <c r="B88" s="128" t="s">
        <v>417</v>
      </c>
      <c r="C88" s="200">
        <v>318</v>
      </c>
      <c r="D88" s="128" t="s">
        <v>61</v>
      </c>
      <c r="E88" s="201" t="s">
        <v>53</v>
      </c>
      <c r="F88" s="128" t="s">
        <v>54</v>
      </c>
      <c r="G88" s="199" t="s">
        <v>418</v>
      </c>
      <c r="H88" s="128" t="s">
        <v>419</v>
      </c>
      <c r="I88" s="199" t="s">
        <v>57</v>
      </c>
      <c r="J88" s="128" t="s">
        <v>58</v>
      </c>
      <c r="K88" s="193"/>
    </row>
    <row r="89" ht="15" customHeight="1" spans="1:11">
      <c r="A89" s="199" t="s">
        <v>420</v>
      </c>
      <c r="B89" s="128" t="s">
        <v>421</v>
      </c>
      <c r="C89" s="200">
        <v>2968</v>
      </c>
      <c r="D89" s="128" t="s">
        <v>422</v>
      </c>
      <c r="E89" s="201" t="s">
        <v>53</v>
      </c>
      <c r="F89" s="128" t="s">
        <v>54</v>
      </c>
      <c r="G89" s="199" t="s">
        <v>423</v>
      </c>
      <c r="H89" s="128" t="s">
        <v>424</v>
      </c>
      <c r="I89" s="199" t="s">
        <v>57</v>
      </c>
      <c r="J89" s="128" t="s">
        <v>58</v>
      </c>
      <c r="K89" s="193"/>
    </row>
    <row r="90" ht="15" customHeight="1" spans="1:11">
      <c r="A90" s="199" t="s">
        <v>425</v>
      </c>
      <c r="B90" s="128" t="s">
        <v>426</v>
      </c>
      <c r="C90" s="200">
        <v>1060</v>
      </c>
      <c r="D90" s="128" t="s">
        <v>180</v>
      </c>
      <c r="E90" s="201" t="s">
        <v>53</v>
      </c>
      <c r="F90" s="128" t="s">
        <v>54</v>
      </c>
      <c r="G90" s="199" t="s">
        <v>427</v>
      </c>
      <c r="H90" s="128" t="s">
        <v>428</v>
      </c>
      <c r="I90" s="199" t="s">
        <v>57</v>
      </c>
      <c r="J90" s="128" t="s">
        <v>58</v>
      </c>
      <c r="K90" s="193"/>
    </row>
    <row r="91" ht="15" customHeight="1" spans="1:11">
      <c r="A91" s="199" t="s">
        <v>429</v>
      </c>
      <c r="B91" s="128" t="s">
        <v>430</v>
      </c>
      <c r="C91" s="200">
        <v>148.4</v>
      </c>
      <c r="D91" s="128" t="s">
        <v>76</v>
      </c>
      <c r="E91" s="201" t="s">
        <v>53</v>
      </c>
      <c r="F91" s="128" t="s">
        <v>54</v>
      </c>
      <c r="G91" s="199" t="s">
        <v>431</v>
      </c>
      <c r="H91" s="128" t="s">
        <v>432</v>
      </c>
      <c r="I91" s="199" t="s">
        <v>57</v>
      </c>
      <c r="J91" s="128" t="s">
        <v>58</v>
      </c>
      <c r="K91" s="193"/>
    </row>
    <row r="92" ht="15" customHeight="1" spans="1:11">
      <c r="A92" s="199" t="s">
        <v>433</v>
      </c>
      <c r="B92" s="128" t="s">
        <v>434</v>
      </c>
      <c r="C92" s="200">
        <v>266.67</v>
      </c>
      <c r="D92" s="128" t="s">
        <v>61</v>
      </c>
      <c r="E92" s="201" t="s">
        <v>53</v>
      </c>
      <c r="F92" s="128" t="s">
        <v>54</v>
      </c>
      <c r="G92" s="199" t="s">
        <v>435</v>
      </c>
      <c r="H92" s="128" t="s">
        <v>436</v>
      </c>
      <c r="I92" s="199" t="s">
        <v>57</v>
      </c>
      <c r="J92" s="128" t="s">
        <v>58</v>
      </c>
      <c r="K92" s="193"/>
    </row>
    <row r="93" ht="15" customHeight="1" spans="1:11">
      <c r="A93" s="199" t="s">
        <v>437</v>
      </c>
      <c r="B93" s="128" t="s">
        <v>438</v>
      </c>
      <c r="C93" s="200">
        <v>1590</v>
      </c>
      <c r="D93" s="128" t="s">
        <v>107</v>
      </c>
      <c r="E93" s="201" t="s">
        <v>53</v>
      </c>
      <c r="F93" s="128" t="s">
        <v>54</v>
      </c>
      <c r="G93" s="199" t="s">
        <v>439</v>
      </c>
      <c r="H93" s="128" t="s">
        <v>440</v>
      </c>
      <c r="I93" s="199" t="s">
        <v>57</v>
      </c>
      <c r="J93" s="128" t="s">
        <v>58</v>
      </c>
      <c r="K93" s="193"/>
    </row>
    <row r="94" ht="15" customHeight="1" spans="1:11">
      <c r="A94" s="199" t="s">
        <v>441</v>
      </c>
      <c r="B94" s="128" t="s">
        <v>442</v>
      </c>
      <c r="C94" s="200">
        <v>62.87</v>
      </c>
      <c r="D94" s="128" t="s">
        <v>61</v>
      </c>
      <c r="E94" s="201" t="s">
        <v>53</v>
      </c>
      <c r="F94" s="128" t="s">
        <v>54</v>
      </c>
      <c r="G94" s="199" t="s">
        <v>443</v>
      </c>
      <c r="H94" s="128" t="s">
        <v>444</v>
      </c>
      <c r="I94" s="199" t="s">
        <v>57</v>
      </c>
      <c r="J94" s="128" t="s">
        <v>58</v>
      </c>
      <c r="K94" s="193"/>
    </row>
    <row r="95" ht="15" customHeight="1" spans="1:11">
      <c r="A95" s="199" t="s">
        <v>445</v>
      </c>
      <c r="B95" s="128" t="s">
        <v>446</v>
      </c>
      <c r="C95" s="200">
        <v>116.67</v>
      </c>
      <c r="D95" s="128" t="s">
        <v>61</v>
      </c>
      <c r="E95" s="201" t="s">
        <v>53</v>
      </c>
      <c r="F95" s="128" t="s">
        <v>54</v>
      </c>
      <c r="G95" s="199" t="s">
        <v>447</v>
      </c>
      <c r="H95" s="128" t="s">
        <v>448</v>
      </c>
      <c r="I95" s="199" t="s">
        <v>57</v>
      </c>
      <c r="J95" s="128" t="s">
        <v>58</v>
      </c>
      <c r="K95" s="193"/>
    </row>
    <row r="96" ht="15" customHeight="1" spans="1:11">
      <c r="A96" s="199" t="s">
        <v>449</v>
      </c>
      <c r="B96" s="128" t="s">
        <v>450</v>
      </c>
      <c r="C96" s="200">
        <v>21.2</v>
      </c>
      <c r="D96" s="128" t="s">
        <v>61</v>
      </c>
      <c r="E96" s="201" t="s">
        <v>53</v>
      </c>
      <c r="F96" s="128" t="s">
        <v>54</v>
      </c>
      <c r="G96" s="199" t="s">
        <v>451</v>
      </c>
      <c r="H96" s="128" t="s">
        <v>452</v>
      </c>
      <c r="I96" s="199" t="s">
        <v>57</v>
      </c>
      <c r="J96" s="128" t="s">
        <v>58</v>
      </c>
      <c r="K96" s="193"/>
    </row>
    <row r="97" ht="15" customHeight="1" spans="1:11">
      <c r="A97" s="199" t="s">
        <v>453</v>
      </c>
      <c r="B97" s="128" t="s">
        <v>454</v>
      </c>
      <c r="C97" s="200">
        <v>69.82</v>
      </c>
      <c r="D97" s="128" t="s">
        <v>61</v>
      </c>
      <c r="E97" s="201" t="s">
        <v>53</v>
      </c>
      <c r="F97" s="128" t="s">
        <v>54</v>
      </c>
      <c r="G97" s="199" t="s">
        <v>455</v>
      </c>
      <c r="H97" s="128" t="s">
        <v>456</v>
      </c>
      <c r="I97" s="199" t="s">
        <v>57</v>
      </c>
      <c r="J97" s="128" t="s">
        <v>58</v>
      </c>
      <c r="K97" s="193"/>
    </row>
    <row r="98" ht="15" customHeight="1" spans="1:11">
      <c r="A98" s="199" t="s">
        <v>457</v>
      </c>
      <c r="B98" s="128" t="s">
        <v>458</v>
      </c>
      <c r="C98" s="200">
        <v>763.2</v>
      </c>
      <c r="D98" s="128" t="s">
        <v>52</v>
      </c>
      <c r="E98" s="201" t="s">
        <v>53</v>
      </c>
      <c r="F98" s="128" t="s">
        <v>54</v>
      </c>
      <c r="G98" s="199" t="s">
        <v>459</v>
      </c>
      <c r="H98" s="128" t="s">
        <v>460</v>
      </c>
      <c r="I98" s="199" t="s">
        <v>57</v>
      </c>
      <c r="J98" s="128" t="s">
        <v>58</v>
      </c>
      <c r="K98" s="193"/>
    </row>
    <row r="99" ht="15" customHeight="1" spans="1:11">
      <c r="A99" s="199" t="s">
        <v>461</v>
      </c>
      <c r="B99" s="128" t="s">
        <v>462</v>
      </c>
      <c r="C99" s="200">
        <v>400</v>
      </c>
      <c r="D99" s="128" t="s">
        <v>52</v>
      </c>
      <c r="E99" s="201" t="s">
        <v>53</v>
      </c>
      <c r="F99" s="128" t="s">
        <v>54</v>
      </c>
      <c r="G99" s="199" t="s">
        <v>463</v>
      </c>
      <c r="H99" s="128" t="s">
        <v>464</v>
      </c>
      <c r="I99" s="199" t="s">
        <v>57</v>
      </c>
      <c r="J99" s="128" t="s">
        <v>58</v>
      </c>
      <c r="K99" s="193"/>
    </row>
    <row r="100" ht="15" customHeight="1" spans="1:11">
      <c r="A100" s="199" t="s">
        <v>465</v>
      </c>
      <c r="B100" s="128" t="s">
        <v>466</v>
      </c>
      <c r="C100" s="200">
        <v>50.88</v>
      </c>
      <c r="D100" s="128" t="s">
        <v>61</v>
      </c>
      <c r="E100" s="201" t="s">
        <v>53</v>
      </c>
      <c r="F100" s="128" t="s">
        <v>54</v>
      </c>
      <c r="G100" s="199" t="s">
        <v>467</v>
      </c>
      <c r="H100" s="128" t="s">
        <v>468</v>
      </c>
      <c r="I100" s="199" t="s">
        <v>57</v>
      </c>
      <c r="J100" s="128" t="s">
        <v>58</v>
      </c>
      <c r="K100" s="193"/>
    </row>
    <row r="101" ht="15" customHeight="1" spans="1:11">
      <c r="A101" s="199" t="s">
        <v>469</v>
      </c>
      <c r="B101" s="128" t="s">
        <v>470</v>
      </c>
      <c r="C101" s="200">
        <v>27.56</v>
      </c>
      <c r="D101" s="128" t="s">
        <v>52</v>
      </c>
      <c r="E101" s="201" t="s">
        <v>53</v>
      </c>
      <c r="F101" s="128" t="s">
        <v>54</v>
      </c>
      <c r="G101" s="199" t="s">
        <v>471</v>
      </c>
      <c r="H101" s="128" t="s">
        <v>472</v>
      </c>
      <c r="I101" s="199" t="s">
        <v>57</v>
      </c>
      <c r="J101" s="128" t="s">
        <v>58</v>
      </c>
      <c r="K101" s="193"/>
    </row>
    <row r="102" ht="15" customHeight="1" spans="1:11">
      <c r="A102" s="199" t="s">
        <v>473</v>
      </c>
      <c r="B102" s="128" t="s">
        <v>474</v>
      </c>
      <c r="C102" s="200">
        <v>636</v>
      </c>
      <c r="D102" s="128" t="s">
        <v>52</v>
      </c>
      <c r="E102" s="201" t="s">
        <v>53</v>
      </c>
      <c r="F102" s="128" t="s">
        <v>54</v>
      </c>
      <c r="G102" s="199" t="s">
        <v>475</v>
      </c>
      <c r="H102" s="128" t="s">
        <v>476</v>
      </c>
      <c r="I102" s="199" t="s">
        <v>57</v>
      </c>
      <c r="J102" s="128" t="s">
        <v>58</v>
      </c>
      <c r="K102" s="193"/>
    </row>
    <row r="103" ht="15" customHeight="1" spans="1:11">
      <c r="A103" s="199" t="s">
        <v>477</v>
      </c>
      <c r="B103" s="128" t="s">
        <v>478</v>
      </c>
      <c r="C103" s="200">
        <v>1.93</v>
      </c>
      <c r="D103" s="128" t="s">
        <v>218</v>
      </c>
      <c r="E103" s="201" t="s">
        <v>53</v>
      </c>
      <c r="F103" s="128" t="s">
        <v>54</v>
      </c>
      <c r="G103" s="199" t="s">
        <v>479</v>
      </c>
      <c r="H103" s="128" t="s">
        <v>480</v>
      </c>
      <c r="I103" s="199" t="s">
        <v>57</v>
      </c>
      <c r="J103" s="128" t="s">
        <v>58</v>
      </c>
      <c r="K103" s="193"/>
    </row>
    <row r="104" ht="15" customHeight="1" spans="1:11">
      <c r="A104" s="199" t="s">
        <v>481</v>
      </c>
      <c r="B104" s="128" t="s">
        <v>482</v>
      </c>
      <c r="C104" s="200">
        <v>106</v>
      </c>
      <c r="D104" s="128" t="s">
        <v>61</v>
      </c>
      <c r="E104" s="201" t="s">
        <v>53</v>
      </c>
      <c r="F104" s="128" t="s">
        <v>54</v>
      </c>
      <c r="G104" s="199" t="s">
        <v>483</v>
      </c>
      <c r="H104" s="128" t="s">
        <v>484</v>
      </c>
      <c r="I104" s="199" t="s">
        <v>57</v>
      </c>
      <c r="J104" s="128" t="s">
        <v>58</v>
      </c>
      <c r="K104" s="193"/>
    </row>
    <row r="105" ht="15" customHeight="1" spans="1:11">
      <c r="A105" s="199" t="s">
        <v>485</v>
      </c>
      <c r="B105" s="128" t="s">
        <v>486</v>
      </c>
      <c r="C105" s="200">
        <v>416.67</v>
      </c>
      <c r="D105" s="128" t="s">
        <v>52</v>
      </c>
      <c r="E105" s="201" t="s">
        <v>53</v>
      </c>
      <c r="F105" s="128" t="s">
        <v>54</v>
      </c>
      <c r="G105" s="199" t="s">
        <v>487</v>
      </c>
      <c r="H105" s="128" t="s">
        <v>488</v>
      </c>
      <c r="I105" s="199" t="s">
        <v>57</v>
      </c>
      <c r="J105" s="128" t="s">
        <v>58</v>
      </c>
      <c r="K105" s="193"/>
    </row>
    <row r="106" ht="15" customHeight="1" spans="1:11">
      <c r="A106" s="199" t="s">
        <v>489</v>
      </c>
      <c r="B106" s="128" t="s">
        <v>490</v>
      </c>
      <c r="C106" s="200">
        <v>190.8</v>
      </c>
      <c r="D106" s="128" t="s">
        <v>163</v>
      </c>
      <c r="E106" s="201" t="s">
        <v>53</v>
      </c>
      <c r="F106" s="128" t="s">
        <v>54</v>
      </c>
      <c r="G106" s="199" t="s">
        <v>491</v>
      </c>
      <c r="H106" s="128" t="s">
        <v>492</v>
      </c>
      <c r="I106" s="199" t="s">
        <v>57</v>
      </c>
      <c r="J106" s="128" t="s">
        <v>58</v>
      </c>
      <c r="K106" s="193"/>
    </row>
    <row r="107" ht="15" customHeight="1" spans="1:11">
      <c r="A107" s="199" t="s">
        <v>493</v>
      </c>
      <c r="B107" s="128" t="s">
        <v>494</v>
      </c>
      <c r="C107" s="200">
        <v>212</v>
      </c>
      <c r="D107" s="128" t="s">
        <v>52</v>
      </c>
      <c r="E107" s="201" t="s">
        <v>53</v>
      </c>
      <c r="F107" s="128" t="s">
        <v>54</v>
      </c>
      <c r="G107" s="199" t="s">
        <v>495</v>
      </c>
      <c r="H107" s="128" t="s">
        <v>496</v>
      </c>
      <c r="I107" s="199" t="s">
        <v>57</v>
      </c>
      <c r="J107" s="128" t="s">
        <v>58</v>
      </c>
      <c r="K107" s="193"/>
    </row>
    <row r="108" ht="15" customHeight="1" spans="1:11">
      <c r="A108" s="199" t="s">
        <v>497</v>
      </c>
      <c r="B108" s="128" t="s">
        <v>498</v>
      </c>
      <c r="C108" s="200">
        <v>62.54</v>
      </c>
      <c r="D108" s="128" t="s">
        <v>61</v>
      </c>
      <c r="E108" s="201" t="s">
        <v>53</v>
      </c>
      <c r="F108" s="128" t="s">
        <v>54</v>
      </c>
      <c r="G108" s="199" t="s">
        <v>499</v>
      </c>
      <c r="H108" s="128" t="s">
        <v>500</v>
      </c>
      <c r="I108" s="199" t="s">
        <v>57</v>
      </c>
      <c r="J108" s="128" t="s">
        <v>58</v>
      </c>
      <c r="K108" s="193"/>
    </row>
    <row r="109" ht="15" customHeight="1" spans="1:11">
      <c r="A109" s="199" t="s">
        <v>501</v>
      </c>
      <c r="B109" s="128" t="s">
        <v>502</v>
      </c>
      <c r="C109" s="200">
        <v>2544</v>
      </c>
      <c r="D109" s="128" t="s">
        <v>52</v>
      </c>
      <c r="E109" s="201" t="s">
        <v>53</v>
      </c>
      <c r="F109" s="128" t="s">
        <v>54</v>
      </c>
      <c r="G109" s="199" t="s">
        <v>503</v>
      </c>
      <c r="H109" s="128" t="s">
        <v>504</v>
      </c>
      <c r="I109" s="199" t="s">
        <v>57</v>
      </c>
      <c r="J109" s="128" t="s">
        <v>58</v>
      </c>
      <c r="K109" s="193"/>
    </row>
    <row r="110" ht="15" customHeight="1" spans="1:11">
      <c r="A110" s="199" t="s">
        <v>505</v>
      </c>
      <c r="B110" s="128" t="s">
        <v>506</v>
      </c>
      <c r="C110" s="200">
        <v>848</v>
      </c>
      <c r="D110" s="128" t="s">
        <v>66</v>
      </c>
      <c r="E110" s="201" t="s">
        <v>53</v>
      </c>
      <c r="F110" s="128" t="s">
        <v>54</v>
      </c>
      <c r="G110" s="199" t="s">
        <v>507</v>
      </c>
      <c r="H110" s="128" t="s">
        <v>508</v>
      </c>
      <c r="I110" s="199" t="s">
        <v>57</v>
      </c>
      <c r="J110" s="128" t="s">
        <v>58</v>
      </c>
      <c r="K110" s="193"/>
    </row>
    <row r="111" ht="15" customHeight="1" spans="1:11">
      <c r="A111" s="199" t="s">
        <v>509</v>
      </c>
      <c r="B111" s="128" t="s">
        <v>510</v>
      </c>
      <c r="C111" s="200">
        <v>63.6</v>
      </c>
      <c r="D111" s="128" t="s">
        <v>112</v>
      </c>
      <c r="E111" s="201" t="s">
        <v>53</v>
      </c>
      <c r="F111" s="128" t="s">
        <v>54</v>
      </c>
      <c r="G111" s="199" t="s">
        <v>511</v>
      </c>
      <c r="H111" s="128" t="s">
        <v>512</v>
      </c>
      <c r="I111" s="199" t="s">
        <v>57</v>
      </c>
      <c r="J111" s="128" t="s">
        <v>58</v>
      </c>
      <c r="K111" s="193"/>
    </row>
    <row r="112" ht="15" customHeight="1" spans="1:11">
      <c r="A112" s="199" t="s">
        <v>513</v>
      </c>
      <c r="B112" s="128" t="s">
        <v>514</v>
      </c>
      <c r="C112" s="200">
        <v>530</v>
      </c>
      <c r="D112" s="128" t="s">
        <v>515</v>
      </c>
      <c r="E112" s="201" t="s">
        <v>53</v>
      </c>
      <c r="F112" s="128" t="s">
        <v>54</v>
      </c>
      <c r="G112" s="199" t="s">
        <v>516</v>
      </c>
      <c r="H112" s="128" t="s">
        <v>517</v>
      </c>
      <c r="I112" s="199" t="s">
        <v>57</v>
      </c>
      <c r="J112" s="128" t="s">
        <v>58</v>
      </c>
      <c r="K112" s="193"/>
    </row>
    <row r="113" ht="15" customHeight="1" spans="1:11">
      <c r="A113" s="199" t="s">
        <v>518</v>
      </c>
      <c r="B113" s="128" t="s">
        <v>519</v>
      </c>
      <c r="C113" s="200">
        <v>2120</v>
      </c>
      <c r="D113" s="128" t="s">
        <v>52</v>
      </c>
      <c r="E113" s="201" t="s">
        <v>53</v>
      </c>
      <c r="F113" s="128" t="s">
        <v>54</v>
      </c>
      <c r="G113" s="199" t="s">
        <v>520</v>
      </c>
      <c r="H113" s="128" t="s">
        <v>521</v>
      </c>
      <c r="I113" s="199" t="s">
        <v>57</v>
      </c>
      <c r="J113" s="128" t="s">
        <v>58</v>
      </c>
      <c r="K113" s="193"/>
    </row>
    <row r="114" ht="15" customHeight="1" spans="1:11">
      <c r="A114" s="199" t="s">
        <v>522</v>
      </c>
      <c r="B114" s="128" t="s">
        <v>523</v>
      </c>
      <c r="C114" s="200">
        <v>424</v>
      </c>
      <c r="D114" s="128" t="s">
        <v>52</v>
      </c>
      <c r="E114" s="201" t="s">
        <v>53</v>
      </c>
      <c r="F114" s="128" t="s">
        <v>54</v>
      </c>
      <c r="G114" s="199" t="s">
        <v>524</v>
      </c>
      <c r="H114" s="128" t="s">
        <v>525</v>
      </c>
      <c r="I114" s="199" t="s">
        <v>57</v>
      </c>
      <c r="J114" s="128" t="s">
        <v>58</v>
      </c>
      <c r="K114" s="193"/>
    </row>
    <row r="115" ht="15" customHeight="1" spans="1:11">
      <c r="A115" s="199" t="s">
        <v>526</v>
      </c>
      <c r="B115" s="128" t="s">
        <v>527</v>
      </c>
      <c r="C115" s="200">
        <v>530</v>
      </c>
      <c r="D115" s="128" t="s">
        <v>117</v>
      </c>
      <c r="E115" s="201" t="s">
        <v>53</v>
      </c>
      <c r="F115" s="128" t="s">
        <v>54</v>
      </c>
      <c r="G115" s="199" t="s">
        <v>528</v>
      </c>
      <c r="H115" s="128" t="s">
        <v>529</v>
      </c>
      <c r="I115" s="199" t="s">
        <v>57</v>
      </c>
      <c r="J115" s="128" t="s">
        <v>58</v>
      </c>
      <c r="K115" s="193"/>
    </row>
    <row r="116" ht="15" customHeight="1" spans="1:11">
      <c r="A116" s="199" t="s">
        <v>530</v>
      </c>
      <c r="B116" s="128" t="s">
        <v>531</v>
      </c>
      <c r="C116" s="200">
        <v>2.12</v>
      </c>
      <c r="D116" s="128" t="s">
        <v>218</v>
      </c>
      <c r="E116" s="201" t="s">
        <v>53</v>
      </c>
      <c r="F116" s="128" t="s">
        <v>54</v>
      </c>
      <c r="G116" s="199" t="s">
        <v>532</v>
      </c>
      <c r="H116" s="128" t="s">
        <v>533</v>
      </c>
      <c r="I116" s="199" t="s">
        <v>57</v>
      </c>
      <c r="J116" s="128" t="s">
        <v>58</v>
      </c>
      <c r="K116" s="193"/>
    </row>
    <row r="117" ht="15" customHeight="1" spans="1:11">
      <c r="A117" s="199" t="s">
        <v>534</v>
      </c>
      <c r="B117" s="128" t="s">
        <v>535</v>
      </c>
      <c r="C117" s="200">
        <v>2066.67</v>
      </c>
      <c r="D117" s="128" t="s">
        <v>98</v>
      </c>
      <c r="E117" s="201" t="s">
        <v>53</v>
      </c>
      <c r="F117" s="128" t="s">
        <v>54</v>
      </c>
      <c r="G117" s="199" t="s">
        <v>536</v>
      </c>
      <c r="H117" s="128" t="s">
        <v>537</v>
      </c>
      <c r="I117" s="199" t="s">
        <v>57</v>
      </c>
      <c r="J117" s="128" t="s">
        <v>58</v>
      </c>
      <c r="K117" s="193"/>
    </row>
    <row r="118" ht="15" customHeight="1" spans="1:11">
      <c r="A118" s="199" t="s">
        <v>538</v>
      </c>
      <c r="B118" s="128" t="s">
        <v>539</v>
      </c>
      <c r="C118" s="200">
        <v>40.63</v>
      </c>
      <c r="D118" s="128" t="s">
        <v>61</v>
      </c>
      <c r="E118" s="201" t="s">
        <v>53</v>
      </c>
      <c r="F118" s="128" t="s">
        <v>54</v>
      </c>
      <c r="G118" s="199" t="s">
        <v>540</v>
      </c>
      <c r="H118" s="128" t="s">
        <v>541</v>
      </c>
      <c r="I118" s="199" t="s">
        <v>57</v>
      </c>
      <c r="J118" s="128" t="s">
        <v>58</v>
      </c>
      <c r="K118" s="193"/>
    </row>
    <row r="119" ht="15" customHeight="1" spans="1:11">
      <c r="A119" s="199" t="s">
        <v>542</v>
      </c>
      <c r="B119" s="128" t="s">
        <v>543</v>
      </c>
      <c r="C119" s="200">
        <v>530</v>
      </c>
      <c r="D119" s="128" t="s">
        <v>381</v>
      </c>
      <c r="E119" s="201" t="s">
        <v>53</v>
      </c>
      <c r="F119" s="128" t="s">
        <v>54</v>
      </c>
      <c r="G119" s="199" t="s">
        <v>544</v>
      </c>
      <c r="H119" s="128" t="s">
        <v>545</v>
      </c>
      <c r="I119" s="199" t="s">
        <v>57</v>
      </c>
      <c r="J119" s="128" t="s">
        <v>58</v>
      </c>
      <c r="K119" s="193"/>
    </row>
    <row r="120" ht="15" customHeight="1" spans="1:11">
      <c r="A120" s="199" t="s">
        <v>546</v>
      </c>
      <c r="B120" s="128" t="s">
        <v>547</v>
      </c>
      <c r="C120" s="200">
        <v>2438</v>
      </c>
      <c r="D120" s="128" t="s">
        <v>107</v>
      </c>
      <c r="E120" s="201" t="s">
        <v>53</v>
      </c>
      <c r="F120" s="128" t="s">
        <v>54</v>
      </c>
      <c r="G120" s="199" t="s">
        <v>548</v>
      </c>
      <c r="H120" s="128" t="s">
        <v>549</v>
      </c>
      <c r="I120" s="199" t="s">
        <v>57</v>
      </c>
      <c r="J120" s="128" t="s">
        <v>58</v>
      </c>
      <c r="K120" s="193"/>
    </row>
    <row r="121" ht="15" customHeight="1" spans="1:11">
      <c r="A121" s="199" t="s">
        <v>550</v>
      </c>
      <c r="B121" s="128" t="s">
        <v>551</v>
      </c>
      <c r="C121" s="200">
        <v>4333.33</v>
      </c>
      <c r="D121" s="128" t="s">
        <v>52</v>
      </c>
      <c r="E121" s="201" t="s">
        <v>53</v>
      </c>
      <c r="F121" s="128" t="s">
        <v>54</v>
      </c>
      <c r="G121" s="199" t="s">
        <v>552</v>
      </c>
      <c r="H121" s="128" t="s">
        <v>553</v>
      </c>
      <c r="I121" s="199" t="s">
        <v>57</v>
      </c>
      <c r="J121" s="128" t="s">
        <v>58</v>
      </c>
      <c r="K121" s="193"/>
    </row>
    <row r="122" ht="15" customHeight="1" spans="1:11">
      <c r="A122" s="199" t="s">
        <v>554</v>
      </c>
      <c r="B122" s="128" t="s">
        <v>555</v>
      </c>
      <c r="C122" s="200">
        <v>50</v>
      </c>
      <c r="D122" s="128" t="s">
        <v>76</v>
      </c>
      <c r="E122" s="201" t="s">
        <v>53</v>
      </c>
      <c r="F122" s="128" t="s">
        <v>54</v>
      </c>
      <c r="G122" s="199" t="s">
        <v>556</v>
      </c>
      <c r="H122" s="128" t="s">
        <v>557</v>
      </c>
      <c r="I122" s="199" t="s">
        <v>57</v>
      </c>
      <c r="J122" s="128" t="s">
        <v>58</v>
      </c>
      <c r="K122" s="193"/>
    </row>
    <row r="123" ht="15" customHeight="1" spans="1:11">
      <c r="A123" s="199" t="s">
        <v>558</v>
      </c>
      <c r="B123" s="128" t="s">
        <v>559</v>
      </c>
      <c r="C123" s="200">
        <v>3180</v>
      </c>
      <c r="D123" s="128" t="s">
        <v>52</v>
      </c>
      <c r="E123" s="201" t="s">
        <v>53</v>
      </c>
      <c r="F123" s="128" t="s">
        <v>54</v>
      </c>
      <c r="G123" s="199" t="s">
        <v>560</v>
      </c>
      <c r="H123" s="128" t="s">
        <v>561</v>
      </c>
      <c r="I123" s="199" t="s">
        <v>57</v>
      </c>
      <c r="J123" s="128" t="s">
        <v>58</v>
      </c>
      <c r="K123" s="193"/>
    </row>
    <row r="124" ht="15" customHeight="1" spans="1:11">
      <c r="A124" s="199" t="s">
        <v>562</v>
      </c>
      <c r="B124" s="128" t="s">
        <v>563</v>
      </c>
      <c r="C124" s="200">
        <v>0.06</v>
      </c>
      <c r="D124" s="128" t="s">
        <v>71</v>
      </c>
      <c r="E124" s="201" t="s">
        <v>53</v>
      </c>
      <c r="F124" s="128" t="s">
        <v>54</v>
      </c>
      <c r="G124" s="199" t="s">
        <v>564</v>
      </c>
      <c r="H124" s="128" t="s">
        <v>565</v>
      </c>
      <c r="I124" s="199" t="s">
        <v>57</v>
      </c>
      <c r="J124" s="128" t="s">
        <v>58</v>
      </c>
      <c r="K124" s="193"/>
    </row>
    <row r="125" ht="15" customHeight="1" spans="1:11">
      <c r="A125" s="199" t="s">
        <v>566</v>
      </c>
      <c r="B125" s="128" t="s">
        <v>567</v>
      </c>
      <c r="C125" s="200">
        <v>253.33</v>
      </c>
      <c r="D125" s="128" t="s">
        <v>52</v>
      </c>
      <c r="E125" s="201" t="s">
        <v>53</v>
      </c>
      <c r="F125" s="128" t="s">
        <v>54</v>
      </c>
      <c r="G125" s="199" t="s">
        <v>568</v>
      </c>
      <c r="H125" s="128" t="s">
        <v>569</v>
      </c>
      <c r="I125" s="199" t="s">
        <v>57</v>
      </c>
      <c r="J125" s="128" t="s">
        <v>58</v>
      </c>
      <c r="K125" s="193"/>
    </row>
    <row r="126" ht="15" customHeight="1" spans="1:11">
      <c r="A126" s="199" t="s">
        <v>570</v>
      </c>
      <c r="B126" s="128" t="s">
        <v>571</v>
      </c>
      <c r="C126" s="200">
        <v>174.14</v>
      </c>
      <c r="D126" s="128" t="s">
        <v>61</v>
      </c>
      <c r="E126" s="201" t="s">
        <v>53</v>
      </c>
      <c r="F126" s="128" t="s">
        <v>54</v>
      </c>
      <c r="G126" s="199" t="s">
        <v>572</v>
      </c>
      <c r="H126" s="128" t="s">
        <v>573</v>
      </c>
      <c r="I126" s="199" t="s">
        <v>57</v>
      </c>
      <c r="J126" s="128" t="s">
        <v>58</v>
      </c>
      <c r="K126" s="193"/>
    </row>
    <row r="127" ht="15" customHeight="1" spans="1:11">
      <c r="A127" s="199" t="s">
        <v>574</v>
      </c>
      <c r="B127" s="128" t="s">
        <v>575</v>
      </c>
      <c r="C127" s="200">
        <v>63.6</v>
      </c>
      <c r="D127" s="128" t="s">
        <v>576</v>
      </c>
      <c r="E127" s="201" t="s">
        <v>53</v>
      </c>
      <c r="F127" s="128" t="s">
        <v>54</v>
      </c>
      <c r="G127" s="199" t="s">
        <v>577</v>
      </c>
      <c r="H127" s="128" t="s">
        <v>578</v>
      </c>
      <c r="I127" s="199" t="s">
        <v>57</v>
      </c>
      <c r="J127" s="128" t="s">
        <v>58</v>
      </c>
      <c r="K127" s="193"/>
    </row>
    <row r="128" ht="15" customHeight="1" spans="1:11">
      <c r="A128" s="199" t="s">
        <v>579</v>
      </c>
      <c r="B128" s="128" t="s">
        <v>580</v>
      </c>
      <c r="C128" s="200">
        <v>74.2</v>
      </c>
      <c r="D128" s="128" t="s">
        <v>581</v>
      </c>
      <c r="E128" s="201" t="s">
        <v>53</v>
      </c>
      <c r="F128" s="128" t="s">
        <v>54</v>
      </c>
      <c r="G128" s="199" t="s">
        <v>582</v>
      </c>
      <c r="H128" s="128" t="s">
        <v>583</v>
      </c>
      <c r="I128" s="199" t="s">
        <v>57</v>
      </c>
      <c r="J128" s="128" t="s">
        <v>58</v>
      </c>
      <c r="K128" s="193"/>
    </row>
    <row r="129" ht="15" customHeight="1" spans="1:11">
      <c r="A129" s="199" t="s">
        <v>584</v>
      </c>
      <c r="B129" s="128" t="s">
        <v>585</v>
      </c>
      <c r="C129" s="200">
        <v>344.5</v>
      </c>
      <c r="D129" s="128" t="s">
        <v>112</v>
      </c>
      <c r="E129" s="201" t="s">
        <v>53</v>
      </c>
      <c r="F129" s="128" t="s">
        <v>54</v>
      </c>
      <c r="G129" s="199" t="s">
        <v>586</v>
      </c>
      <c r="H129" s="128" t="s">
        <v>587</v>
      </c>
      <c r="I129" s="199" t="s">
        <v>57</v>
      </c>
      <c r="J129" s="128" t="s">
        <v>58</v>
      </c>
      <c r="K129" s="193"/>
    </row>
    <row r="130" ht="15" customHeight="1" spans="1:11">
      <c r="A130" s="199" t="s">
        <v>588</v>
      </c>
      <c r="B130" s="128" t="s">
        <v>589</v>
      </c>
      <c r="C130" s="200">
        <v>63.6</v>
      </c>
      <c r="D130" s="128" t="s">
        <v>112</v>
      </c>
      <c r="E130" s="201" t="s">
        <v>53</v>
      </c>
      <c r="F130" s="128" t="s">
        <v>54</v>
      </c>
      <c r="G130" s="199" t="s">
        <v>590</v>
      </c>
      <c r="H130" s="128" t="s">
        <v>591</v>
      </c>
      <c r="I130" s="199" t="s">
        <v>57</v>
      </c>
      <c r="J130" s="128" t="s">
        <v>58</v>
      </c>
      <c r="K130" s="193"/>
    </row>
    <row r="131" ht="15" customHeight="1" spans="1:11">
      <c r="A131" s="199" t="s">
        <v>592</v>
      </c>
      <c r="B131" s="128" t="s">
        <v>593</v>
      </c>
      <c r="C131" s="200">
        <v>10</v>
      </c>
      <c r="D131" s="128" t="s">
        <v>122</v>
      </c>
      <c r="E131" s="201" t="s">
        <v>53</v>
      </c>
      <c r="F131" s="128" t="s">
        <v>54</v>
      </c>
      <c r="G131" s="199" t="s">
        <v>594</v>
      </c>
      <c r="H131" s="128" t="s">
        <v>595</v>
      </c>
      <c r="I131" s="199" t="s">
        <v>57</v>
      </c>
      <c r="J131" s="128" t="s">
        <v>58</v>
      </c>
      <c r="K131" s="193"/>
    </row>
    <row r="132" ht="15" customHeight="1" spans="1:11">
      <c r="A132" s="199" t="s">
        <v>596</v>
      </c>
      <c r="B132" s="128" t="s">
        <v>597</v>
      </c>
      <c r="C132" s="200">
        <v>55</v>
      </c>
      <c r="D132" s="128" t="s">
        <v>61</v>
      </c>
      <c r="E132" s="201" t="s">
        <v>53</v>
      </c>
      <c r="F132" s="128" t="s">
        <v>54</v>
      </c>
      <c r="G132" s="199" t="s">
        <v>598</v>
      </c>
      <c r="H132" s="128" t="s">
        <v>599</v>
      </c>
      <c r="I132" s="199" t="s">
        <v>57</v>
      </c>
      <c r="J132" s="128" t="s">
        <v>58</v>
      </c>
      <c r="K132" s="193"/>
    </row>
    <row r="133" ht="15" customHeight="1" spans="1:11">
      <c r="A133" s="199" t="s">
        <v>600</v>
      </c>
      <c r="B133" s="128" t="s">
        <v>601</v>
      </c>
      <c r="C133" s="200">
        <v>1272</v>
      </c>
      <c r="D133" s="128" t="s">
        <v>515</v>
      </c>
      <c r="E133" s="201" t="s">
        <v>53</v>
      </c>
      <c r="F133" s="128" t="s">
        <v>54</v>
      </c>
      <c r="G133" s="199" t="s">
        <v>602</v>
      </c>
      <c r="H133" s="128" t="s">
        <v>603</v>
      </c>
      <c r="I133" s="199" t="s">
        <v>57</v>
      </c>
      <c r="J133" s="128" t="s">
        <v>58</v>
      </c>
      <c r="K133" s="193"/>
    </row>
    <row r="134" ht="15" customHeight="1" spans="1:11">
      <c r="A134" s="199" t="s">
        <v>604</v>
      </c>
      <c r="B134" s="128" t="s">
        <v>605</v>
      </c>
      <c r="C134" s="200">
        <v>371</v>
      </c>
      <c r="D134" s="128" t="s">
        <v>52</v>
      </c>
      <c r="E134" s="201" t="s">
        <v>53</v>
      </c>
      <c r="F134" s="128" t="s">
        <v>54</v>
      </c>
      <c r="G134" s="199" t="s">
        <v>606</v>
      </c>
      <c r="H134" s="128" t="s">
        <v>607</v>
      </c>
      <c r="I134" s="199" t="s">
        <v>57</v>
      </c>
      <c r="J134" s="128" t="s">
        <v>58</v>
      </c>
      <c r="K134" s="193"/>
    </row>
    <row r="135" ht="15" customHeight="1" spans="1:11">
      <c r="A135" s="199" t="s">
        <v>608</v>
      </c>
      <c r="B135" s="128" t="s">
        <v>609</v>
      </c>
      <c r="C135" s="200">
        <v>42.4</v>
      </c>
      <c r="D135" s="128" t="s">
        <v>61</v>
      </c>
      <c r="E135" s="201" t="s">
        <v>53</v>
      </c>
      <c r="F135" s="128" t="s">
        <v>54</v>
      </c>
      <c r="G135" s="199" t="s">
        <v>610</v>
      </c>
      <c r="H135" s="128" t="s">
        <v>611</v>
      </c>
      <c r="I135" s="199" t="s">
        <v>57</v>
      </c>
      <c r="J135" s="128" t="s">
        <v>58</v>
      </c>
      <c r="K135" s="193"/>
    </row>
    <row r="136" ht="15" customHeight="1" spans="1:11">
      <c r="A136" s="199" t="s">
        <v>612</v>
      </c>
      <c r="B136" s="128" t="s">
        <v>613</v>
      </c>
      <c r="C136" s="200">
        <v>74.2</v>
      </c>
      <c r="D136" s="128" t="s">
        <v>61</v>
      </c>
      <c r="E136" s="201" t="s">
        <v>53</v>
      </c>
      <c r="F136" s="128" t="s">
        <v>54</v>
      </c>
      <c r="G136" s="199" t="s">
        <v>614</v>
      </c>
      <c r="H136" s="128" t="s">
        <v>615</v>
      </c>
      <c r="I136" s="199" t="s">
        <v>57</v>
      </c>
      <c r="J136" s="128" t="s">
        <v>58</v>
      </c>
      <c r="K136" s="193"/>
    </row>
    <row r="137" ht="15" customHeight="1" spans="1:11">
      <c r="A137" s="199" t="s">
        <v>616</v>
      </c>
      <c r="B137" s="128" t="s">
        <v>617</v>
      </c>
      <c r="C137" s="200">
        <v>3500</v>
      </c>
      <c r="D137" s="128" t="s">
        <v>618</v>
      </c>
      <c r="E137" s="201" t="s">
        <v>53</v>
      </c>
      <c r="F137" s="128" t="s">
        <v>54</v>
      </c>
      <c r="G137" s="199" t="s">
        <v>619</v>
      </c>
      <c r="H137" s="128" t="s">
        <v>620</v>
      </c>
      <c r="I137" s="199" t="s">
        <v>57</v>
      </c>
      <c r="J137" s="128" t="s">
        <v>58</v>
      </c>
      <c r="K137" s="193"/>
    </row>
    <row r="138" ht="15" customHeight="1" spans="1:11">
      <c r="A138" s="199" t="s">
        <v>621</v>
      </c>
      <c r="B138" s="128" t="s">
        <v>622</v>
      </c>
      <c r="C138" s="200">
        <v>652.96</v>
      </c>
      <c r="D138" s="128" t="s">
        <v>163</v>
      </c>
      <c r="E138" s="201" t="s">
        <v>53</v>
      </c>
      <c r="F138" s="128" t="s">
        <v>54</v>
      </c>
      <c r="G138" s="199" t="s">
        <v>623</v>
      </c>
      <c r="H138" s="128" t="s">
        <v>624</v>
      </c>
      <c r="I138" s="199" t="s">
        <v>57</v>
      </c>
      <c r="J138" s="128" t="s">
        <v>58</v>
      </c>
      <c r="K138" s="193"/>
    </row>
    <row r="139" ht="15" customHeight="1" spans="1:11">
      <c r="A139" s="199" t="s">
        <v>625</v>
      </c>
      <c r="B139" s="128" t="s">
        <v>626</v>
      </c>
      <c r="C139" s="200">
        <v>614.8</v>
      </c>
      <c r="D139" s="128" t="s">
        <v>61</v>
      </c>
      <c r="E139" s="201" t="s">
        <v>53</v>
      </c>
      <c r="F139" s="128" t="s">
        <v>54</v>
      </c>
      <c r="G139" s="199" t="s">
        <v>627</v>
      </c>
      <c r="H139" s="128" t="s">
        <v>628</v>
      </c>
      <c r="I139" s="199" t="s">
        <v>57</v>
      </c>
      <c r="J139" s="128" t="s">
        <v>58</v>
      </c>
      <c r="K139" s="193"/>
    </row>
    <row r="140" ht="15" customHeight="1" spans="1:11">
      <c r="A140" s="199" t="s">
        <v>629</v>
      </c>
      <c r="B140" s="128" t="s">
        <v>630</v>
      </c>
      <c r="C140" s="200">
        <v>293.33</v>
      </c>
      <c r="D140" s="128" t="s">
        <v>76</v>
      </c>
      <c r="E140" s="201" t="s">
        <v>53</v>
      </c>
      <c r="F140" s="128" t="s">
        <v>54</v>
      </c>
      <c r="G140" s="199" t="s">
        <v>631</v>
      </c>
      <c r="H140" s="128" t="s">
        <v>632</v>
      </c>
      <c r="I140" s="199" t="s">
        <v>57</v>
      </c>
      <c r="J140" s="128" t="s">
        <v>58</v>
      </c>
      <c r="K140" s="193"/>
    </row>
    <row r="141" ht="15" customHeight="1" spans="1:11">
      <c r="A141" s="199" t="s">
        <v>633</v>
      </c>
      <c r="B141" s="128" t="s">
        <v>634</v>
      </c>
      <c r="C141" s="200">
        <v>700</v>
      </c>
      <c r="D141" s="128" t="s">
        <v>117</v>
      </c>
      <c r="E141" s="201" t="s">
        <v>53</v>
      </c>
      <c r="F141" s="128" t="s">
        <v>54</v>
      </c>
      <c r="G141" s="199" t="s">
        <v>635</v>
      </c>
      <c r="H141" s="128" t="s">
        <v>636</v>
      </c>
      <c r="I141" s="199" t="s">
        <v>57</v>
      </c>
      <c r="J141" s="128" t="s">
        <v>58</v>
      </c>
      <c r="K141" s="193"/>
    </row>
    <row r="142" ht="15" customHeight="1" spans="1:11">
      <c r="A142" s="199" t="s">
        <v>637</v>
      </c>
      <c r="B142" s="128" t="s">
        <v>638</v>
      </c>
      <c r="C142" s="200">
        <v>316.67</v>
      </c>
      <c r="D142" s="128" t="s">
        <v>52</v>
      </c>
      <c r="E142" s="201" t="s">
        <v>53</v>
      </c>
      <c r="F142" s="128" t="s">
        <v>54</v>
      </c>
      <c r="G142" s="199" t="s">
        <v>639</v>
      </c>
      <c r="H142" s="128" t="s">
        <v>640</v>
      </c>
      <c r="I142" s="199" t="s">
        <v>57</v>
      </c>
      <c r="J142" s="128" t="s">
        <v>58</v>
      </c>
      <c r="K142" s="193"/>
    </row>
    <row r="143" ht="15" customHeight="1" spans="1:11">
      <c r="A143" s="199" t="s">
        <v>641</v>
      </c>
      <c r="B143" s="128" t="s">
        <v>642</v>
      </c>
      <c r="C143" s="200">
        <v>120</v>
      </c>
      <c r="D143" s="128" t="s">
        <v>643</v>
      </c>
      <c r="E143" s="201" t="s">
        <v>53</v>
      </c>
      <c r="F143" s="128" t="s">
        <v>54</v>
      </c>
      <c r="G143" s="199" t="s">
        <v>644</v>
      </c>
      <c r="H143" s="128" t="s">
        <v>645</v>
      </c>
      <c r="I143" s="199" t="s">
        <v>57</v>
      </c>
      <c r="J143" s="128" t="s">
        <v>58</v>
      </c>
      <c r="K143" s="193"/>
    </row>
    <row r="144" ht="15" customHeight="1" spans="1:11">
      <c r="A144" s="199" t="s">
        <v>646</v>
      </c>
      <c r="B144" s="128" t="s">
        <v>647</v>
      </c>
      <c r="C144" s="200">
        <v>650</v>
      </c>
      <c r="D144" s="128" t="s">
        <v>515</v>
      </c>
      <c r="E144" s="201" t="s">
        <v>53</v>
      </c>
      <c r="F144" s="128" t="s">
        <v>54</v>
      </c>
      <c r="G144" s="199" t="s">
        <v>648</v>
      </c>
      <c r="H144" s="128" t="s">
        <v>649</v>
      </c>
      <c r="I144" s="199" t="s">
        <v>57</v>
      </c>
      <c r="J144" s="128" t="s">
        <v>58</v>
      </c>
      <c r="K144" s="193"/>
    </row>
    <row r="145" ht="15" customHeight="1" spans="1:11">
      <c r="A145" s="199" t="s">
        <v>650</v>
      </c>
      <c r="B145" s="128" t="s">
        <v>651</v>
      </c>
      <c r="C145" s="200">
        <v>1353.33</v>
      </c>
      <c r="D145" s="128" t="s">
        <v>98</v>
      </c>
      <c r="E145" s="201" t="s">
        <v>53</v>
      </c>
      <c r="F145" s="128" t="s">
        <v>54</v>
      </c>
      <c r="G145" s="199" t="s">
        <v>652</v>
      </c>
      <c r="H145" s="128" t="s">
        <v>653</v>
      </c>
      <c r="I145" s="199" t="s">
        <v>57</v>
      </c>
      <c r="J145" s="128" t="s">
        <v>58</v>
      </c>
      <c r="K145" s="193"/>
    </row>
    <row r="146" ht="15" customHeight="1" spans="1:11">
      <c r="A146" s="199" t="s">
        <v>654</v>
      </c>
      <c r="B146" s="128" t="s">
        <v>655</v>
      </c>
      <c r="C146" s="200">
        <v>26.5</v>
      </c>
      <c r="D146" s="128" t="s">
        <v>163</v>
      </c>
      <c r="E146" s="201" t="s">
        <v>53</v>
      </c>
      <c r="F146" s="128" t="s">
        <v>54</v>
      </c>
      <c r="G146" s="199" t="s">
        <v>656</v>
      </c>
      <c r="H146" s="128" t="s">
        <v>657</v>
      </c>
      <c r="I146" s="199" t="s">
        <v>57</v>
      </c>
      <c r="J146" s="128" t="s">
        <v>58</v>
      </c>
      <c r="K146" s="193"/>
    </row>
    <row r="147" ht="15" customHeight="1" spans="1:11">
      <c r="A147" s="199" t="s">
        <v>658</v>
      </c>
      <c r="B147" s="128" t="s">
        <v>659</v>
      </c>
      <c r="C147" s="200">
        <v>2120</v>
      </c>
      <c r="D147" s="128" t="s">
        <v>52</v>
      </c>
      <c r="E147" s="201" t="s">
        <v>53</v>
      </c>
      <c r="F147" s="128" t="s">
        <v>54</v>
      </c>
      <c r="G147" s="199" t="s">
        <v>660</v>
      </c>
      <c r="H147" s="128" t="s">
        <v>661</v>
      </c>
      <c r="I147" s="199" t="s">
        <v>57</v>
      </c>
      <c r="J147" s="128" t="s">
        <v>58</v>
      </c>
      <c r="K147" s="193"/>
    </row>
    <row r="148" ht="15" customHeight="1" spans="1:11">
      <c r="A148" s="199" t="s">
        <v>662</v>
      </c>
      <c r="B148" s="128" t="s">
        <v>663</v>
      </c>
      <c r="C148" s="200">
        <v>1590</v>
      </c>
      <c r="D148" s="128" t="s">
        <v>117</v>
      </c>
      <c r="E148" s="201" t="s">
        <v>53</v>
      </c>
      <c r="F148" s="128" t="s">
        <v>54</v>
      </c>
      <c r="G148" s="199" t="s">
        <v>664</v>
      </c>
      <c r="H148" s="128" t="s">
        <v>665</v>
      </c>
      <c r="I148" s="199" t="s">
        <v>57</v>
      </c>
      <c r="J148" s="128" t="s">
        <v>58</v>
      </c>
      <c r="K148" s="193"/>
    </row>
    <row r="149" ht="15" customHeight="1" spans="1:11">
      <c r="A149" s="199" t="s">
        <v>666</v>
      </c>
      <c r="B149" s="128" t="s">
        <v>667</v>
      </c>
      <c r="C149" s="200">
        <v>416.67</v>
      </c>
      <c r="D149" s="128" t="s">
        <v>422</v>
      </c>
      <c r="E149" s="201" t="s">
        <v>53</v>
      </c>
      <c r="F149" s="128" t="s">
        <v>54</v>
      </c>
      <c r="G149" s="199" t="s">
        <v>668</v>
      </c>
      <c r="H149" s="128" t="s">
        <v>669</v>
      </c>
      <c r="I149" s="199" t="s">
        <v>57</v>
      </c>
      <c r="J149" s="128" t="s">
        <v>58</v>
      </c>
      <c r="K149" s="193"/>
    </row>
    <row r="150" ht="15" customHeight="1" spans="1:11">
      <c r="A150" s="199" t="s">
        <v>670</v>
      </c>
      <c r="B150" s="128" t="s">
        <v>671</v>
      </c>
      <c r="C150" s="200">
        <v>196.57</v>
      </c>
      <c r="D150" s="128" t="s">
        <v>61</v>
      </c>
      <c r="E150" s="201" t="s">
        <v>53</v>
      </c>
      <c r="F150" s="128" t="s">
        <v>54</v>
      </c>
      <c r="G150" s="199" t="s">
        <v>672</v>
      </c>
      <c r="H150" s="128" t="s">
        <v>673</v>
      </c>
      <c r="I150" s="199" t="s">
        <v>57</v>
      </c>
      <c r="J150" s="128" t="s">
        <v>58</v>
      </c>
      <c r="K150" s="193"/>
    </row>
    <row r="151" ht="15" customHeight="1" spans="1:11">
      <c r="A151" s="199" t="s">
        <v>674</v>
      </c>
      <c r="B151" s="128" t="s">
        <v>675</v>
      </c>
      <c r="C151" s="200">
        <v>3180</v>
      </c>
      <c r="D151" s="128" t="s">
        <v>89</v>
      </c>
      <c r="E151" s="201" t="s">
        <v>53</v>
      </c>
      <c r="F151" s="128" t="s">
        <v>54</v>
      </c>
      <c r="G151" s="199" t="s">
        <v>676</v>
      </c>
      <c r="H151" s="128" t="s">
        <v>677</v>
      </c>
      <c r="I151" s="199" t="s">
        <v>57</v>
      </c>
      <c r="J151" s="128" t="s">
        <v>58</v>
      </c>
      <c r="K151" s="193"/>
    </row>
    <row r="152" ht="15" customHeight="1" spans="1:11">
      <c r="A152" s="199" t="s">
        <v>678</v>
      </c>
      <c r="B152" s="128" t="s">
        <v>679</v>
      </c>
      <c r="C152" s="200">
        <v>1060</v>
      </c>
      <c r="D152" s="128" t="s">
        <v>52</v>
      </c>
      <c r="E152" s="201" t="s">
        <v>53</v>
      </c>
      <c r="F152" s="128" t="s">
        <v>54</v>
      </c>
      <c r="G152" s="199" t="s">
        <v>680</v>
      </c>
      <c r="H152" s="128" t="s">
        <v>681</v>
      </c>
      <c r="I152" s="199" t="s">
        <v>57</v>
      </c>
      <c r="J152" s="128" t="s">
        <v>58</v>
      </c>
      <c r="K152" s="193"/>
    </row>
    <row r="153" ht="15" customHeight="1" spans="1:11">
      <c r="A153" s="199" t="s">
        <v>682</v>
      </c>
      <c r="B153" s="128" t="s">
        <v>683</v>
      </c>
      <c r="C153" s="200">
        <v>173.33</v>
      </c>
      <c r="D153" s="128" t="s">
        <v>61</v>
      </c>
      <c r="E153" s="201" t="s">
        <v>53</v>
      </c>
      <c r="F153" s="128" t="s">
        <v>54</v>
      </c>
      <c r="G153" s="199" t="s">
        <v>684</v>
      </c>
      <c r="H153" s="128" t="s">
        <v>685</v>
      </c>
      <c r="I153" s="199" t="s">
        <v>57</v>
      </c>
      <c r="J153" s="128" t="s">
        <v>58</v>
      </c>
      <c r="K153" s="193"/>
    </row>
    <row r="154" ht="15" customHeight="1" spans="1:11">
      <c r="A154" s="199" t="s">
        <v>686</v>
      </c>
      <c r="B154" s="128" t="s">
        <v>687</v>
      </c>
      <c r="C154" s="200">
        <v>74.2</v>
      </c>
      <c r="D154" s="128" t="s">
        <v>61</v>
      </c>
      <c r="E154" s="201" t="s">
        <v>53</v>
      </c>
      <c r="F154" s="128" t="s">
        <v>54</v>
      </c>
      <c r="G154" s="199" t="s">
        <v>688</v>
      </c>
      <c r="H154" s="128" t="s">
        <v>689</v>
      </c>
      <c r="I154" s="199" t="s">
        <v>57</v>
      </c>
      <c r="J154" s="128" t="s">
        <v>58</v>
      </c>
      <c r="K154" s="193"/>
    </row>
    <row r="155" ht="15" customHeight="1" spans="1:11">
      <c r="A155" s="199" t="s">
        <v>690</v>
      </c>
      <c r="B155" s="128" t="s">
        <v>691</v>
      </c>
      <c r="C155" s="200">
        <v>318</v>
      </c>
      <c r="D155" s="128" t="s">
        <v>61</v>
      </c>
      <c r="E155" s="201" t="s">
        <v>53</v>
      </c>
      <c r="F155" s="128" t="s">
        <v>54</v>
      </c>
      <c r="G155" s="199" t="s">
        <v>692</v>
      </c>
      <c r="H155" s="128" t="s">
        <v>693</v>
      </c>
      <c r="I155" s="199" t="s">
        <v>57</v>
      </c>
      <c r="J155" s="128" t="s">
        <v>58</v>
      </c>
      <c r="K155" s="193"/>
    </row>
    <row r="156" ht="15" customHeight="1" spans="1:11">
      <c r="A156" s="199" t="s">
        <v>694</v>
      </c>
      <c r="B156" s="128" t="s">
        <v>695</v>
      </c>
      <c r="C156" s="200">
        <v>212</v>
      </c>
      <c r="D156" s="128" t="s">
        <v>61</v>
      </c>
      <c r="E156" s="201" t="s">
        <v>53</v>
      </c>
      <c r="F156" s="128" t="s">
        <v>54</v>
      </c>
      <c r="G156" s="199" t="s">
        <v>696</v>
      </c>
      <c r="H156" s="128" t="s">
        <v>697</v>
      </c>
      <c r="I156" s="199" t="s">
        <v>57</v>
      </c>
      <c r="J156" s="128" t="s">
        <v>58</v>
      </c>
      <c r="K156" s="193"/>
    </row>
    <row r="157" ht="15" customHeight="1" spans="1:11">
      <c r="A157" s="199" t="s">
        <v>698</v>
      </c>
      <c r="B157" s="128" t="s">
        <v>699</v>
      </c>
      <c r="C157" s="200">
        <v>106</v>
      </c>
      <c r="D157" s="128" t="s">
        <v>61</v>
      </c>
      <c r="E157" s="201" t="s">
        <v>53</v>
      </c>
      <c r="F157" s="128" t="s">
        <v>54</v>
      </c>
      <c r="G157" s="199" t="s">
        <v>700</v>
      </c>
      <c r="H157" s="128" t="s">
        <v>701</v>
      </c>
      <c r="I157" s="199" t="s">
        <v>57</v>
      </c>
      <c r="J157" s="128" t="s">
        <v>58</v>
      </c>
      <c r="K157" s="193"/>
    </row>
    <row r="158" ht="15" customHeight="1" spans="1:11">
      <c r="A158" s="199" t="s">
        <v>702</v>
      </c>
      <c r="B158" s="128" t="s">
        <v>703</v>
      </c>
      <c r="C158" s="200">
        <v>848</v>
      </c>
      <c r="D158" s="128" t="s">
        <v>515</v>
      </c>
      <c r="E158" s="201" t="s">
        <v>53</v>
      </c>
      <c r="F158" s="128" t="s">
        <v>54</v>
      </c>
      <c r="G158" s="199" t="s">
        <v>704</v>
      </c>
      <c r="H158" s="128" t="s">
        <v>705</v>
      </c>
      <c r="I158" s="199" t="s">
        <v>57</v>
      </c>
      <c r="J158" s="128" t="s">
        <v>58</v>
      </c>
      <c r="K158" s="193"/>
    </row>
    <row r="159" ht="15" customHeight="1" spans="1:11">
      <c r="A159" s="199" t="s">
        <v>706</v>
      </c>
      <c r="B159" s="128" t="s">
        <v>707</v>
      </c>
      <c r="C159" s="200">
        <v>106</v>
      </c>
      <c r="D159" s="128" t="s">
        <v>112</v>
      </c>
      <c r="E159" s="201" t="s">
        <v>53</v>
      </c>
      <c r="F159" s="128" t="s">
        <v>54</v>
      </c>
      <c r="G159" s="199" t="s">
        <v>708</v>
      </c>
      <c r="H159" s="128" t="s">
        <v>709</v>
      </c>
      <c r="I159" s="199" t="s">
        <v>57</v>
      </c>
      <c r="J159" s="128" t="s">
        <v>58</v>
      </c>
      <c r="K159" s="193"/>
    </row>
    <row r="160" ht="15" customHeight="1" spans="1:11">
      <c r="A160" s="199" t="s">
        <v>710</v>
      </c>
      <c r="B160" s="128" t="s">
        <v>711</v>
      </c>
      <c r="C160" s="200">
        <v>46.64</v>
      </c>
      <c r="D160" s="128" t="s">
        <v>52</v>
      </c>
      <c r="E160" s="201" t="s">
        <v>53</v>
      </c>
      <c r="F160" s="128" t="s">
        <v>54</v>
      </c>
      <c r="G160" s="199" t="s">
        <v>712</v>
      </c>
      <c r="H160" s="128" t="s">
        <v>713</v>
      </c>
      <c r="I160" s="199" t="s">
        <v>57</v>
      </c>
      <c r="J160" s="128" t="s">
        <v>58</v>
      </c>
      <c r="K160" s="193"/>
    </row>
    <row r="161" ht="15" customHeight="1" spans="1:11">
      <c r="A161" s="199" t="s">
        <v>714</v>
      </c>
      <c r="B161" s="128" t="s">
        <v>715</v>
      </c>
      <c r="C161" s="200">
        <v>190.8</v>
      </c>
      <c r="D161" s="128" t="s">
        <v>66</v>
      </c>
      <c r="E161" s="201" t="s">
        <v>53</v>
      </c>
      <c r="F161" s="128" t="s">
        <v>54</v>
      </c>
      <c r="G161" s="199" t="s">
        <v>716</v>
      </c>
      <c r="H161" s="128" t="s">
        <v>717</v>
      </c>
      <c r="I161" s="199" t="s">
        <v>57</v>
      </c>
      <c r="J161" s="128" t="s">
        <v>58</v>
      </c>
      <c r="K161" s="193"/>
    </row>
    <row r="162" ht="15" customHeight="1" spans="1:11">
      <c r="A162" s="199" t="s">
        <v>718</v>
      </c>
      <c r="B162" s="128" t="s">
        <v>719</v>
      </c>
      <c r="C162" s="200">
        <v>1187.2</v>
      </c>
      <c r="D162" s="128" t="s">
        <v>52</v>
      </c>
      <c r="E162" s="201" t="s">
        <v>53</v>
      </c>
      <c r="F162" s="128" t="s">
        <v>54</v>
      </c>
      <c r="G162" s="199" t="s">
        <v>720</v>
      </c>
      <c r="H162" s="128" t="s">
        <v>721</v>
      </c>
      <c r="I162" s="199" t="s">
        <v>57</v>
      </c>
      <c r="J162" s="128" t="s">
        <v>58</v>
      </c>
      <c r="K162" s="193"/>
    </row>
    <row r="163" ht="15" customHeight="1" spans="1:11">
      <c r="A163" s="199" t="s">
        <v>722</v>
      </c>
      <c r="B163" s="128" t="s">
        <v>723</v>
      </c>
      <c r="C163" s="200">
        <v>0.95</v>
      </c>
      <c r="D163" s="128" t="s">
        <v>218</v>
      </c>
      <c r="E163" s="201" t="s">
        <v>53</v>
      </c>
      <c r="F163" s="128" t="s">
        <v>54</v>
      </c>
      <c r="G163" s="199" t="s">
        <v>724</v>
      </c>
      <c r="H163" s="128" t="s">
        <v>725</v>
      </c>
      <c r="I163" s="199" t="s">
        <v>57</v>
      </c>
      <c r="J163" s="128" t="s">
        <v>58</v>
      </c>
      <c r="K163" s="193"/>
    </row>
    <row r="164" ht="15" customHeight="1" spans="1:11">
      <c r="A164" s="199" t="s">
        <v>726</v>
      </c>
      <c r="B164" s="128" t="s">
        <v>727</v>
      </c>
      <c r="C164" s="200">
        <v>106</v>
      </c>
      <c r="D164" s="128" t="s">
        <v>61</v>
      </c>
      <c r="E164" s="201" t="s">
        <v>53</v>
      </c>
      <c r="F164" s="128" t="s">
        <v>54</v>
      </c>
      <c r="G164" s="199" t="s">
        <v>728</v>
      </c>
      <c r="H164" s="128" t="s">
        <v>729</v>
      </c>
      <c r="I164" s="199" t="s">
        <v>57</v>
      </c>
      <c r="J164" s="128" t="s">
        <v>58</v>
      </c>
      <c r="K164" s="193"/>
    </row>
    <row r="165" ht="15" customHeight="1" spans="1:11">
      <c r="A165" s="199" t="s">
        <v>730</v>
      </c>
      <c r="B165" s="128" t="s">
        <v>731</v>
      </c>
      <c r="C165" s="200">
        <v>190.8</v>
      </c>
      <c r="D165" s="128" t="s">
        <v>61</v>
      </c>
      <c r="E165" s="201" t="s">
        <v>53</v>
      </c>
      <c r="F165" s="128" t="s">
        <v>54</v>
      </c>
      <c r="G165" s="199" t="s">
        <v>732</v>
      </c>
      <c r="H165" s="128" t="s">
        <v>733</v>
      </c>
      <c r="I165" s="199" t="s">
        <v>57</v>
      </c>
      <c r="J165" s="128" t="s">
        <v>58</v>
      </c>
      <c r="K165" s="193"/>
    </row>
    <row r="166" ht="15" customHeight="1" spans="1:11">
      <c r="A166" s="199" t="s">
        <v>734</v>
      </c>
      <c r="B166" s="128" t="s">
        <v>735</v>
      </c>
      <c r="C166" s="200">
        <v>31.8</v>
      </c>
      <c r="D166" s="128" t="s">
        <v>163</v>
      </c>
      <c r="E166" s="201" t="s">
        <v>53</v>
      </c>
      <c r="F166" s="128" t="s">
        <v>54</v>
      </c>
      <c r="G166" s="199" t="s">
        <v>736</v>
      </c>
      <c r="H166" s="128" t="s">
        <v>737</v>
      </c>
      <c r="I166" s="199" t="s">
        <v>57</v>
      </c>
      <c r="J166" s="128" t="s">
        <v>58</v>
      </c>
      <c r="K166" s="193"/>
    </row>
    <row r="167" ht="15" customHeight="1" spans="1:11">
      <c r="A167" s="199" t="s">
        <v>738</v>
      </c>
      <c r="B167" s="128" t="s">
        <v>739</v>
      </c>
      <c r="C167" s="200">
        <v>636</v>
      </c>
      <c r="D167" s="128" t="s">
        <v>61</v>
      </c>
      <c r="E167" s="201" t="s">
        <v>53</v>
      </c>
      <c r="F167" s="128" t="s">
        <v>54</v>
      </c>
      <c r="G167" s="199" t="s">
        <v>740</v>
      </c>
      <c r="H167" s="128" t="s">
        <v>741</v>
      </c>
      <c r="I167" s="199" t="s">
        <v>57</v>
      </c>
      <c r="J167" s="128" t="s">
        <v>58</v>
      </c>
      <c r="K167" s="193"/>
    </row>
    <row r="168" ht="15" customHeight="1" spans="1:11">
      <c r="A168" s="199" t="s">
        <v>742</v>
      </c>
      <c r="B168" s="128" t="s">
        <v>743</v>
      </c>
      <c r="C168" s="200">
        <v>46.67</v>
      </c>
      <c r="D168" s="128" t="s">
        <v>61</v>
      </c>
      <c r="E168" s="201" t="s">
        <v>53</v>
      </c>
      <c r="F168" s="128" t="s">
        <v>54</v>
      </c>
      <c r="G168" s="199" t="s">
        <v>744</v>
      </c>
      <c r="H168" s="128" t="s">
        <v>745</v>
      </c>
      <c r="I168" s="199" t="s">
        <v>57</v>
      </c>
      <c r="J168" s="128" t="s">
        <v>58</v>
      </c>
      <c r="K168" s="193"/>
    </row>
    <row r="169" ht="15" customHeight="1" spans="1:11">
      <c r="A169" s="199" t="s">
        <v>746</v>
      </c>
      <c r="B169" s="128" t="s">
        <v>747</v>
      </c>
      <c r="C169" s="200">
        <v>1500</v>
      </c>
      <c r="D169" s="128" t="s">
        <v>180</v>
      </c>
      <c r="E169" s="201" t="s">
        <v>53</v>
      </c>
      <c r="F169" s="128" t="s">
        <v>54</v>
      </c>
      <c r="G169" s="199" t="s">
        <v>748</v>
      </c>
      <c r="H169" s="128" t="s">
        <v>749</v>
      </c>
      <c r="I169" s="199" t="s">
        <v>57</v>
      </c>
      <c r="J169" s="128" t="s">
        <v>58</v>
      </c>
      <c r="K169" s="193"/>
    </row>
    <row r="170" ht="15" customHeight="1" spans="1:11">
      <c r="A170" s="199" t="s">
        <v>750</v>
      </c>
      <c r="B170" s="128" t="s">
        <v>751</v>
      </c>
      <c r="C170" s="200">
        <v>79.5</v>
      </c>
      <c r="D170" s="128" t="s">
        <v>576</v>
      </c>
      <c r="E170" s="201" t="s">
        <v>53</v>
      </c>
      <c r="F170" s="128" t="s">
        <v>54</v>
      </c>
      <c r="G170" s="199" t="s">
        <v>752</v>
      </c>
      <c r="H170" s="128" t="s">
        <v>753</v>
      </c>
      <c r="I170" s="199" t="s">
        <v>57</v>
      </c>
      <c r="J170" s="128" t="s">
        <v>58</v>
      </c>
      <c r="K170" s="193"/>
    </row>
    <row r="171" ht="15" customHeight="1" spans="1:11">
      <c r="A171" s="199" t="s">
        <v>754</v>
      </c>
      <c r="B171" s="128" t="s">
        <v>755</v>
      </c>
      <c r="C171" s="200">
        <v>31.8</v>
      </c>
      <c r="D171" s="128" t="s">
        <v>163</v>
      </c>
      <c r="E171" s="201" t="s">
        <v>53</v>
      </c>
      <c r="F171" s="128" t="s">
        <v>54</v>
      </c>
      <c r="G171" s="199" t="s">
        <v>756</v>
      </c>
      <c r="H171" s="128" t="s">
        <v>757</v>
      </c>
      <c r="I171" s="199" t="s">
        <v>57</v>
      </c>
      <c r="J171" s="128" t="s">
        <v>58</v>
      </c>
      <c r="K171" s="193"/>
    </row>
    <row r="172" ht="15" customHeight="1" spans="1:11">
      <c r="A172" s="199" t="s">
        <v>758</v>
      </c>
      <c r="B172" s="128" t="s">
        <v>759</v>
      </c>
      <c r="C172" s="200">
        <v>233</v>
      </c>
      <c r="D172" s="128" t="s">
        <v>52</v>
      </c>
      <c r="E172" s="201" t="s">
        <v>53</v>
      </c>
      <c r="F172" s="128" t="s">
        <v>54</v>
      </c>
      <c r="G172" s="199" t="s">
        <v>760</v>
      </c>
      <c r="H172" s="128" t="s">
        <v>761</v>
      </c>
      <c r="I172" s="199" t="s">
        <v>57</v>
      </c>
      <c r="J172" s="128" t="s">
        <v>58</v>
      </c>
      <c r="K172" s="193"/>
    </row>
    <row r="173" ht="15" customHeight="1" spans="1:11">
      <c r="A173" s="199" t="s">
        <v>762</v>
      </c>
      <c r="B173" s="128" t="s">
        <v>763</v>
      </c>
      <c r="C173" s="200">
        <v>159</v>
      </c>
      <c r="D173" s="128" t="s">
        <v>66</v>
      </c>
      <c r="E173" s="201" t="s">
        <v>53</v>
      </c>
      <c r="F173" s="128" t="s">
        <v>54</v>
      </c>
      <c r="G173" s="199" t="s">
        <v>764</v>
      </c>
      <c r="H173" s="128" t="s">
        <v>765</v>
      </c>
      <c r="I173" s="199" t="s">
        <v>57</v>
      </c>
      <c r="J173" s="128" t="s">
        <v>58</v>
      </c>
      <c r="K173" s="193"/>
    </row>
    <row r="174" ht="15" customHeight="1" spans="1:11">
      <c r="A174" s="199" t="s">
        <v>766</v>
      </c>
      <c r="B174" s="128" t="s">
        <v>767</v>
      </c>
      <c r="C174" s="200">
        <v>21.2</v>
      </c>
      <c r="D174" s="128" t="s">
        <v>112</v>
      </c>
      <c r="E174" s="201" t="s">
        <v>53</v>
      </c>
      <c r="F174" s="128" t="s">
        <v>54</v>
      </c>
      <c r="G174" s="199" t="s">
        <v>768</v>
      </c>
      <c r="H174" s="128" t="s">
        <v>769</v>
      </c>
      <c r="I174" s="199" t="s">
        <v>57</v>
      </c>
      <c r="J174" s="128" t="s">
        <v>58</v>
      </c>
      <c r="K174" s="193"/>
    </row>
    <row r="175" ht="15" customHeight="1" spans="1:11">
      <c r="A175" s="199" t="s">
        <v>770</v>
      </c>
      <c r="B175" s="128" t="s">
        <v>771</v>
      </c>
      <c r="C175" s="200">
        <v>106</v>
      </c>
      <c r="D175" s="128" t="s">
        <v>112</v>
      </c>
      <c r="E175" s="201" t="s">
        <v>53</v>
      </c>
      <c r="F175" s="128" t="s">
        <v>54</v>
      </c>
      <c r="G175" s="199" t="s">
        <v>772</v>
      </c>
      <c r="H175" s="128" t="s">
        <v>773</v>
      </c>
      <c r="I175" s="199" t="s">
        <v>57</v>
      </c>
      <c r="J175" s="128" t="s">
        <v>58</v>
      </c>
      <c r="K175" s="193"/>
    </row>
    <row r="176" ht="15" customHeight="1" spans="1:11">
      <c r="A176" s="199" t="s">
        <v>774</v>
      </c>
      <c r="B176" s="128" t="s">
        <v>775</v>
      </c>
      <c r="C176" s="200">
        <v>28.23</v>
      </c>
      <c r="D176" s="128" t="s">
        <v>61</v>
      </c>
      <c r="E176" s="201" t="s">
        <v>53</v>
      </c>
      <c r="F176" s="128" t="s">
        <v>54</v>
      </c>
      <c r="G176" s="199" t="s">
        <v>776</v>
      </c>
      <c r="H176" s="128" t="s">
        <v>777</v>
      </c>
      <c r="I176" s="199" t="s">
        <v>57</v>
      </c>
      <c r="J176" s="128" t="s">
        <v>58</v>
      </c>
      <c r="K176" s="193"/>
    </row>
    <row r="177" ht="15" customHeight="1" spans="1:11">
      <c r="A177" s="199" t="s">
        <v>778</v>
      </c>
      <c r="B177" s="128" t="s">
        <v>779</v>
      </c>
      <c r="C177" s="200">
        <v>105</v>
      </c>
      <c r="D177" s="128" t="s">
        <v>61</v>
      </c>
      <c r="E177" s="201" t="s">
        <v>53</v>
      </c>
      <c r="F177" s="128" t="s">
        <v>54</v>
      </c>
      <c r="G177" s="199" t="s">
        <v>780</v>
      </c>
      <c r="H177" s="128" t="s">
        <v>781</v>
      </c>
      <c r="I177" s="199" t="s">
        <v>57</v>
      </c>
      <c r="J177" s="128" t="s">
        <v>58</v>
      </c>
      <c r="K177" s="193"/>
    </row>
    <row r="178" ht="15" customHeight="1" spans="1:11">
      <c r="A178" s="199" t="s">
        <v>782</v>
      </c>
      <c r="B178" s="128" t="s">
        <v>783</v>
      </c>
      <c r="C178" s="200">
        <v>2120</v>
      </c>
      <c r="D178" s="128" t="s">
        <v>52</v>
      </c>
      <c r="E178" s="201" t="s">
        <v>53</v>
      </c>
      <c r="F178" s="128" t="s">
        <v>54</v>
      </c>
      <c r="G178" s="199" t="s">
        <v>784</v>
      </c>
      <c r="H178" s="128" t="s">
        <v>785</v>
      </c>
      <c r="I178" s="199" t="s">
        <v>57</v>
      </c>
      <c r="J178" s="128" t="s">
        <v>58</v>
      </c>
      <c r="K178" s="193"/>
    </row>
    <row r="179" ht="15" customHeight="1" spans="1:11">
      <c r="A179" s="199" t="s">
        <v>786</v>
      </c>
      <c r="B179" s="128" t="s">
        <v>787</v>
      </c>
      <c r="C179" s="200">
        <v>979.44</v>
      </c>
      <c r="D179" s="128" t="s">
        <v>163</v>
      </c>
      <c r="E179" s="201" t="s">
        <v>53</v>
      </c>
      <c r="F179" s="128" t="s">
        <v>54</v>
      </c>
      <c r="G179" s="199" t="s">
        <v>788</v>
      </c>
      <c r="H179" s="128" t="s">
        <v>789</v>
      </c>
      <c r="I179" s="199" t="s">
        <v>57</v>
      </c>
      <c r="J179" s="128" t="s">
        <v>58</v>
      </c>
      <c r="K179" s="193"/>
    </row>
    <row r="180" ht="15" customHeight="1" spans="1:11">
      <c r="A180" s="199" t="s">
        <v>790</v>
      </c>
      <c r="B180" s="128" t="s">
        <v>791</v>
      </c>
      <c r="C180" s="200">
        <v>2200</v>
      </c>
      <c r="D180" s="128" t="s">
        <v>52</v>
      </c>
      <c r="E180" s="201" t="s">
        <v>53</v>
      </c>
      <c r="F180" s="128" t="s">
        <v>54</v>
      </c>
      <c r="G180" s="199" t="s">
        <v>792</v>
      </c>
      <c r="H180" s="128" t="s">
        <v>793</v>
      </c>
      <c r="I180" s="199" t="s">
        <v>57</v>
      </c>
      <c r="J180" s="128" t="s">
        <v>58</v>
      </c>
      <c r="K180" s="193"/>
    </row>
    <row r="181" ht="15" customHeight="1" spans="1:11">
      <c r="A181" s="199" t="s">
        <v>794</v>
      </c>
      <c r="B181" s="128" t="s">
        <v>795</v>
      </c>
      <c r="C181" s="200">
        <v>614.8</v>
      </c>
      <c r="D181" s="128" t="s">
        <v>52</v>
      </c>
      <c r="E181" s="201" t="s">
        <v>53</v>
      </c>
      <c r="F181" s="128" t="s">
        <v>54</v>
      </c>
      <c r="G181" s="199" t="s">
        <v>796</v>
      </c>
      <c r="H181" s="128" t="s">
        <v>797</v>
      </c>
      <c r="I181" s="199" t="s">
        <v>57</v>
      </c>
      <c r="J181" s="128" t="s">
        <v>58</v>
      </c>
      <c r="K181" s="193"/>
    </row>
    <row r="182" ht="15" customHeight="1" spans="1:11">
      <c r="A182" s="199" t="s">
        <v>798</v>
      </c>
      <c r="B182" s="128" t="s">
        <v>799</v>
      </c>
      <c r="C182" s="200">
        <v>583</v>
      </c>
      <c r="D182" s="128" t="s">
        <v>52</v>
      </c>
      <c r="E182" s="201" t="s">
        <v>53</v>
      </c>
      <c r="F182" s="128" t="s">
        <v>54</v>
      </c>
      <c r="G182" s="199" t="s">
        <v>800</v>
      </c>
      <c r="H182" s="128" t="s">
        <v>801</v>
      </c>
      <c r="I182" s="199" t="s">
        <v>57</v>
      </c>
      <c r="J182" s="128" t="s">
        <v>58</v>
      </c>
      <c r="K182" s="193"/>
    </row>
    <row r="183" ht="15" customHeight="1" spans="1:11">
      <c r="A183" s="199" t="s">
        <v>802</v>
      </c>
      <c r="B183" s="128" t="s">
        <v>803</v>
      </c>
      <c r="C183" s="200">
        <v>434.6</v>
      </c>
      <c r="D183" s="128" t="s">
        <v>52</v>
      </c>
      <c r="E183" s="201" t="s">
        <v>53</v>
      </c>
      <c r="F183" s="128" t="s">
        <v>54</v>
      </c>
      <c r="G183" s="199" t="s">
        <v>804</v>
      </c>
      <c r="H183" s="128" t="s">
        <v>805</v>
      </c>
      <c r="I183" s="199" t="s">
        <v>57</v>
      </c>
      <c r="J183" s="128" t="s">
        <v>58</v>
      </c>
      <c r="K183" s="193"/>
    </row>
    <row r="184" ht="15" customHeight="1" spans="1:11">
      <c r="A184" s="199" t="s">
        <v>806</v>
      </c>
      <c r="B184" s="128" t="s">
        <v>807</v>
      </c>
      <c r="C184" s="200">
        <v>530</v>
      </c>
      <c r="D184" s="128" t="s">
        <v>107</v>
      </c>
      <c r="E184" s="201" t="s">
        <v>53</v>
      </c>
      <c r="F184" s="128" t="s">
        <v>54</v>
      </c>
      <c r="G184" s="199" t="s">
        <v>808</v>
      </c>
      <c r="H184" s="128" t="s">
        <v>809</v>
      </c>
      <c r="I184" s="199" t="s">
        <v>57</v>
      </c>
      <c r="J184" s="128" t="s">
        <v>58</v>
      </c>
      <c r="K184" s="193"/>
    </row>
    <row r="185" ht="15" customHeight="1" spans="1:11">
      <c r="A185" s="199" t="s">
        <v>810</v>
      </c>
      <c r="B185" s="128" t="s">
        <v>811</v>
      </c>
      <c r="C185" s="200">
        <v>424</v>
      </c>
      <c r="D185" s="128" t="s">
        <v>52</v>
      </c>
      <c r="E185" s="201" t="s">
        <v>53</v>
      </c>
      <c r="F185" s="128" t="s">
        <v>54</v>
      </c>
      <c r="G185" s="199" t="s">
        <v>812</v>
      </c>
      <c r="H185" s="128" t="s">
        <v>813</v>
      </c>
      <c r="I185" s="199" t="s">
        <v>57</v>
      </c>
      <c r="J185" s="128" t="s">
        <v>58</v>
      </c>
      <c r="K185" s="193"/>
    </row>
    <row r="186" ht="15" customHeight="1" spans="1:11">
      <c r="A186" s="199" t="s">
        <v>814</v>
      </c>
      <c r="B186" s="128" t="s">
        <v>815</v>
      </c>
      <c r="C186" s="200">
        <v>53</v>
      </c>
      <c r="D186" s="128" t="s">
        <v>112</v>
      </c>
      <c r="E186" s="201" t="s">
        <v>53</v>
      </c>
      <c r="F186" s="128" t="s">
        <v>54</v>
      </c>
      <c r="G186" s="199" t="s">
        <v>816</v>
      </c>
      <c r="H186" s="128" t="s">
        <v>817</v>
      </c>
      <c r="I186" s="199" t="s">
        <v>57</v>
      </c>
      <c r="J186" s="128" t="s">
        <v>58</v>
      </c>
      <c r="K186" s="193"/>
    </row>
    <row r="187" ht="15" customHeight="1" spans="1:11">
      <c r="A187" s="199" t="s">
        <v>818</v>
      </c>
      <c r="B187" s="128" t="s">
        <v>819</v>
      </c>
      <c r="C187" s="200">
        <v>116.6</v>
      </c>
      <c r="D187" s="128" t="s">
        <v>66</v>
      </c>
      <c r="E187" s="201" t="s">
        <v>53</v>
      </c>
      <c r="F187" s="128" t="s">
        <v>54</v>
      </c>
      <c r="G187" s="199" t="s">
        <v>820</v>
      </c>
      <c r="H187" s="128" t="s">
        <v>821</v>
      </c>
      <c r="I187" s="199" t="s">
        <v>57</v>
      </c>
      <c r="J187" s="128" t="s">
        <v>58</v>
      </c>
      <c r="K187" s="193"/>
    </row>
    <row r="188" ht="15" customHeight="1" spans="1:11">
      <c r="A188" s="199" t="s">
        <v>822</v>
      </c>
      <c r="B188" s="128" t="s">
        <v>823</v>
      </c>
      <c r="C188" s="200">
        <v>42.4</v>
      </c>
      <c r="D188" s="128" t="s">
        <v>52</v>
      </c>
      <c r="E188" s="201" t="s">
        <v>53</v>
      </c>
      <c r="F188" s="128" t="s">
        <v>54</v>
      </c>
      <c r="G188" s="199" t="s">
        <v>824</v>
      </c>
      <c r="H188" s="128" t="s">
        <v>825</v>
      </c>
      <c r="I188" s="199" t="s">
        <v>57</v>
      </c>
      <c r="J188" s="128" t="s">
        <v>58</v>
      </c>
      <c r="K188" s="193"/>
    </row>
    <row r="189" ht="15" customHeight="1" spans="1:11">
      <c r="A189" s="199" t="s">
        <v>826</v>
      </c>
      <c r="B189" s="128" t="s">
        <v>827</v>
      </c>
      <c r="C189" s="200">
        <v>424</v>
      </c>
      <c r="D189" s="128" t="s">
        <v>381</v>
      </c>
      <c r="E189" s="201" t="s">
        <v>53</v>
      </c>
      <c r="F189" s="128" t="s">
        <v>54</v>
      </c>
      <c r="G189" s="199" t="s">
        <v>828</v>
      </c>
      <c r="H189" s="128" t="s">
        <v>829</v>
      </c>
      <c r="I189" s="199" t="s">
        <v>57</v>
      </c>
      <c r="J189" s="128" t="s">
        <v>58</v>
      </c>
      <c r="K189" s="193"/>
    </row>
    <row r="190" ht="15" customHeight="1" spans="1:11">
      <c r="A190" s="199" t="s">
        <v>830</v>
      </c>
      <c r="B190" s="128" t="s">
        <v>831</v>
      </c>
      <c r="C190" s="200">
        <v>366.67</v>
      </c>
      <c r="D190" s="128" t="s">
        <v>52</v>
      </c>
      <c r="E190" s="201" t="s">
        <v>53</v>
      </c>
      <c r="F190" s="128" t="s">
        <v>54</v>
      </c>
      <c r="G190" s="199" t="s">
        <v>832</v>
      </c>
      <c r="H190" s="128" t="s">
        <v>833</v>
      </c>
      <c r="I190" s="199" t="s">
        <v>57</v>
      </c>
      <c r="J190" s="128" t="s">
        <v>58</v>
      </c>
      <c r="K190" s="193"/>
    </row>
    <row r="191" ht="15" customHeight="1" spans="1:11">
      <c r="A191" s="199" t="s">
        <v>834</v>
      </c>
      <c r="B191" s="128" t="s">
        <v>835</v>
      </c>
      <c r="C191" s="200">
        <v>45</v>
      </c>
      <c r="D191" s="128" t="s">
        <v>61</v>
      </c>
      <c r="E191" s="201" t="s">
        <v>53</v>
      </c>
      <c r="F191" s="128" t="s">
        <v>54</v>
      </c>
      <c r="G191" s="199" t="s">
        <v>836</v>
      </c>
      <c r="H191" s="128" t="s">
        <v>837</v>
      </c>
      <c r="I191" s="199" t="s">
        <v>57</v>
      </c>
      <c r="J191" s="128" t="s">
        <v>58</v>
      </c>
      <c r="K191" s="193"/>
    </row>
    <row r="192" ht="15" customHeight="1" spans="1:11">
      <c r="A192" s="199" t="s">
        <v>838</v>
      </c>
      <c r="B192" s="128" t="s">
        <v>839</v>
      </c>
      <c r="C192" s="200">
        <v>816.2</v>
      </c>
      <c r="D192" s="128" t="s">
        <v>163</v>
      </c>
      <c r="E192" s="201" t="s">
        <v>53</v>
      </c>
      <c r="F192" s="128" t="s">
        <v>54</v>
      </c>
      <c r="G192" s="199" t="s">
        <v>840</v>
      </c>
      <c r="H192" s="128" t="s">
        <v>841</v>
      </c>
      <c r="I192" s="199" t="s">
        <v>57</v>
      </c>
      <c r="J192" s="128" t="s">
        <v>58</v>
      </c>
      <c r="K192" s="193"/>
    </row>
    <row r="193" ht="15" customHeight="1" spans="1:11">
      <c r="A193" s="199" t="s">
        <v>842</v>
      </c>
      <c r="B193" s="128" t="s">
        <v>843</v>
      </c>
      <c r="C193" s="200">
        <v>402.8</v>
      </c>
      <c r="D193" s="128" t="s">
        <v>61</v>
      </c>
      <c r="E193" s="201" t="s">
        <v>53</v>
      </c>
      <c r="F193" s="128" t="s">
        <v>54</v>
      </c>
      <c r="G193" s="199" t="s">
        <v>844</v>
      </c>
      <c r="H193" s="128" t="s">
        <v>845</v>
      </c>
      <c r="I193" s="199" t="s">
        <v>57</v>
      </c>
      <c r="J193" s="128" t="s">
        <v>58</v>
      </c>
      <c r="K193" s="193"/>
    </row>
    <row r="194" ht="15" customHeight="1" spans="1:11">
      <c r="A194" s="199" t="s">
        <v>846</v>
      </c>
      <c r="B194" s="128" t="s">
        <v>847</v>
      </c>
      <c r="C194" s="200">
        <v>12.72</v>
      </c>
      <c r="D194" s="128" t="s">
        <v>163</v>
      </c>
      <c r="E194" s="201" t="s">
        <v>53</v>
      </c>
      <c r="F194" s="128" t="s">
        <v>54</v>
      </c>
      <c r="G194" s="199" t="s">
        <v>848</v>
      </c>
      <c r="H194" s="128" t="s">
        <v>849</v>
      </c>
      <c r="I194" s="199" t="s">
        <v>57</v>
      </c>
      <c r="J194" s="128" t="s">
        <v>58</v>
      </c>
      <c r="K194" s="193"/>
    </row>
    <row r="195" ht="15" customHeight="1" spans="1:11">
      <c r="A195" s="199" t="s">
        <v>850</v>
      </c>
      <c r="B195" s="128" t="s">
        <v>851</v>
      </c>
      <c r="C195" s="200">
        <v>63.6</v>
      </c>
      <c r="D195" s="128" t="s">
        <v>61</v>
      </c>
      <c r="E195" s="201" t="s">
        <v>53</v>
      </c>
      <c r="F195" s="128" t="s">
        <v>54</v>
      </c>
      <c r="G195" s="199" t="s">
        <v>852</v>
      </c>
      <c r="H195" s="128" t="s">
        <v>853</v>
      </c>
      <c r="I195" s="199" t="s">
        <v>57</v>
      </c>
      <c r="J195" s="128" t="s">
        <v>58</v>
      </c>
      <c r="K195" s="193"/>
    </row>
    <row r="196" ht="15" customHeight="1" spans="1:11">
      <c r="A196" s="199" t="s">
        <v>854</v>
      </c>
      <c r="B196" s="128" t="s">
        <v>855</v>
      </c>
      <c r="C196" s="200">
        <v>90.1</v>
      </c>
      <c r="D196" s="128" t="s">
        <v>61</v>
      </c>
      <c r="E196" s="201" t="s">
        <v>53</v>
      </c>
      <c r="F196" s="128" t="s">
        <v>54</v>
      </c>
      <c r="G196" s="199" t="s">
        <v>856</v>
      </c>
      <c r="H196" s="128" t="s">
        <v>857</v>
      </c>
      <c r="I196" s="199" t="s">
        <v>57</v>
      </c>
      <c r="J196" s="128" t="s">
        <v>58</v>
      </c>
      <c r="K196" s="193"/>
    </row>
    <row r="197" ht="15" customHeight="1" spans="1:11">
      <c r="A197" s="199" t="s">
        <v>858</v>
      </c>
      <c r="B197" s="128" t="s">
        <v>859</v>
      </c>
      <c r="C197" s="200">
        <v>848</v>
      </c>
      <c r="D197" s="128" t="s">
        <v>66</v>
      </c>
      <c r="E197" s="201" t="s">
        <v>53</v>
      </c>
      <c r="F197" s="128" t="s">
        <v>54</v>
      </c>
      <c r="G197" s="199" t="s">
        <v>860</v>
      </c>
      <c r="H197" s="128" t="s">
        <v>861</v>
      </c>
      <c r="I197" s="199" t="s">
        <v>57</v>
      </c>
      <c r="J197" s="128" t="s">
        <v>58</v>
      </c>
      <c r="K197" s="193"/>
    </row>
    <row r="198" ht="15" customHeight="1" spans="1:11">
      <c r="A198" s="199" t="s">
        <v>862</v>
      </c>
      <c r="B198" s="128" t="s">
        <v>863</v>
      </c>
      <c r="C198" s="200">
        <v>2400</v>
      </c>
      <c r="D198" s="128" t="s">
        <v>89</v>
      </c>
      <c r="E198" s="201" t="s">
        <v>53</v>
      </c>
      <c r="F198" s="128" t="s">
        <v>54</v>
      </c>
      <c r="G198" s="199" t="s">
        <v>864</v>
      </c>
      <c r="H198" s="128" t="s">
        <v>865</v>
      </c>
      <c r="I198" s="199" t="s">
        <v>57</v>
      </c>
      <c r="J198" s="128" t="s">
        <v>58</v>
      </c>
      <c r="K198" s="193"/>
    </row>
    <row r="199" ht="15" customHeight="1" spans="1:11">
      <c r="A199" s="199" t="s">
        <v>866</v>
      </c>
      <c r="B199" s="128" t="s">
        <v>867</v>
      </c>
      <c r="C199" s="200">
        <v>1866.67</v>
      </c>
      <c r="D199" s="128" t="s">
        <v>180</v>
      </c>
      <c r="E199" s="201" t="s">
        <v>53</v>
      </c>
      <c r="F199" s="128" t="s">
        <v>54</v>
      </c>
      <c r="G199" s="199" t="s">
        <v>868</v>
      </c>
      <c r="H199" s="128" t="s">
        <v>869</v>
      </c>
      <c r="I199" s="199" t="s">
        <v>57</v>
      </c>
      <c r="J199" s="128" t="s">
        <v>58</v>
      </c>
      <c r="K199" s="193"/>
    </row>
    <row r="200" ht="15" customHeight="1" spans="1:11">
      <c r="A200" s="199" t="s">
        <v>870</v>
      </c>
      <c r="B200" s="128" t="s">
        <v>871</v>
      </c>
      <c r="C200" s="200">
        <v>530</v>
      </c>
      <c r="D200" s="128" t="s">
        <v>107</v>
      </c>
      <c r="E200" s="201" t="s">
        <v>53</v>
      </c>
      <c r="F200" s="128" t="s">
        <v>54</v>
      </c>
      <c r="G200" s="199" t="s">
        <v>872</v>
      </c>
      <c r="H200" s="128" t="s">
        <v>873</v>
      </c>
      <c r="I200" s="199" t="s">
        <v>57</v>
      </c>
      <c r="J200" s="128" t="s">
        <v>58</v>
      </c>
      <c r="K200" s="193"/>
    </row>
    <row r="201" ht="15" customHeight="1" spans="1:11">
      <c r="A201" s="199" t="s">
        <v>874</v>
      </c>
      <c r="B201" s="128" t="s">
        <v>875</v>
      </c>
      <c r="C201" s="200">
        <v>53</v>
      </c>
      <c r="D201" s="128" t="s">
        <v>52</v>
      </c>
      <c r="E201" s="201" t="s">
        <v>53</v>
      </c>
      <c r="F201" s="128" t="s">
        <v>54</v>
      </c>
      <c r="G201" s="199" t="s">
        <v>876</v>
      </c>
      <c r="H201" s="128" t="s">
        <v>877</v>
      </c>
      <c r="I201" s="199" t="s">
        <v>57</v>
      </c>
      <c r="J201" s="128" t="s">
        <v>58</v>
      </c>
      <c r="K201" s="193"/>
    </row>
    <row r="202" ht="15" customHeight="1" spans="1:11">
      <c r="A202" s="199" t="s">
        <v>878</v>
      </c>
      <c r="B202" s="128" t="s">
        <v>879</v>
      </c>
      <c r="C202" s="200">
        <v>1.5</v>
      </c>
      <c r="D202" s="128" t="s">
        <v>218</v>
      </c>
      <c r="E202" s="201" t="s">
        <v>53</v>
      </c>
      <c r="F202" s="128" t="s">
        <v>54</v>
      </c>
      <c r="G202" s="199" t="s">
        <v>880</v>
      </c>
      <c r="H202" s="128" t="s">
        <v>881</v>
      </c>
      <c r="I202" s="199" t="s">
        <v>57</v>
      </c>
      <c r="J202" s="128" t="s">
        <v>58</v>
      </c>
      <c r="K202" s="193"/>
    </row>
    <row r="203" ht="15" customHeight="1" spans="1:11">
      <c r="A203" s="199" t="s">
        <v>882</v>
      </c>
      <c r="B203" s="128" t="s">
        <v>883</v>
      </c>
      <c r="C203" s="200">
        <v>1060</v>
      </c>
      <c r="D203" s="128" t="s">
        <v>61</v>
      </c>
      <c r="E203" s="201" t="s">
        <v>53</v>
      </c>
      <c r="F203" s="128" t="s">
        <v>54</v>
      </c>
      <c r="G203" s="199" t="s">
        <v>884</v>
      </c>
      <c r="H203" s="128" t="s">
        <v>885</v>
      </c>
      <c r="I203" s="199" t="s">
        <v>57</v>
      </c>
      <c r="J203" s="128" t="s">
        <v>58</v>
      </c>
      <c r="K203" s="193"/>
    </row>
    <row r="204" ht="15" customHeight="1" spans="1:11">
      <c r="A204" s="199" t="s">
        <v>886</v>
      </c>
      <c r="B204" s="128" t="s">
        <v>887</v>
      </c>
      <c r="C204" s="200">
        <v>2.43</v>
      </c>
      <c r="D204" s="128" t="s">
        <v>218</v>
      </c>
      <c r="E204" s="201" t="s">
        <v>53</v>
      </c>
      <c r="F204" s="128" t="s">
        <v>54</v>
      </c>
      <c r="G204" s="199" t="s">
        <v>888</v>
      </c>
      <c r="H204" s="128" t="s">
        <v>889</v>
      </c>
      <c r="I204" s="199" t="s">
        <v>57</v>
      </c>
      <c r="J204" s="128" t="s">
        <v>58</v>
      </c>
      <c r="K204" s="193"/>
    </row>
    <row r="205" ht="15" customHeight="1" spans="1:11">
      <c r="A205" s="199" t="s">
        <v>890</v>
      </c>
      <c r="B205" s="128" t="s">
        <v>891</v>
      </c>
      <c r="C205" s="200">
        <v>16.11</v>
      </c>
      <c r="D205" s="128" t="s">
        <v>61</v>
      </c>
      <c r="E205" s="201" t="s">
        <v>53</v>
      </c>
      <c r="F205" s="128" t="s">
        <v>54</v>
      </c>
      <c r="G205" s="199" t="s">
        <v>892</v>
      </c>
      <c r="H205" s="128" t="s">
        <v>893</v>
      </c>
      <c r="I205" s="199" t="s">
        <v>57</v>
      </c>
      <c r="J205" s="128" t="s">
        <v>58</v>
      </c>
      <c r="K205" s="193"/>
    </row>
    <row r="206" ht="15" customHeight="1" spans="1:11">
      <c r="A206" s="199" t="s">
        <v>894</v>
      </c>
      <c r="B206" s="128" t="s">
        <v>895</v>
      </c>
      <c r="C206" s="200">
        <v>212</v>
      </c>
      <c r="D206" s="128" t="s">
        <v>52</v>
      </c>
      <c r="E206" s="201" t="s">
        <v>53</v>
      </c>
      <c r="F206" s="128" t="s">
        <v>54</v>
      </c>
      <c r="G206" s="199" t="s">
        <v>896</v>
      </c>
      <c r="H206" s="128" t="s">
        <v>897</v>
      </c>
      <c r="I206" s="199" t="s">
        <v>57</v>
      </c>
      <c r="J206" s="128" t="s">
        <v>58</v>
      </c>
      <c r="K206" s="193"/>
    </row>
    <row r="207" ht="15" customHeight="1" spans="1:11">
      <c r="A207" s="199" t="s">
        <v>898</v>
      </c>
      <c r="B207" s="128" t="s">
        <v>899</v>
      </c>
      <c r="C207" s="200">
        <v>0.06</v>
      </c>
      <c r="D207" s="128" t="s">
        <v>71</v>
      </c>
      <c r="E207" s="201" t="s">
        <v>53</v>
      </c>
      <c r="F207" s="128" t="s">
        <v>54</v>
      </c>
      <c r="G207" s="199" t="s">
        <v>900</v>
      </c>
      <c r="H207" s="128" t="s">
        <v>901</v>
      </c>
      <c r="I207" s="199" t="s">
        <v>57</v>
      </c>
      <c r="J207" s="128" t="s">
        <v>58</v>
      </c>
      <c r="K207" s="193"/>
    </row>
    <row r="208" ht="15" customHeight="1" spans="1:11">
      <c r="A208" s="199" t="s">
        <v>902</v>
      </c>
      <c r="B208" s="128" t="s">
        <v>903</v>
      </c>
      <c r="C208" s="200">
        <v>53</v>
      </c>
      <c r="D208" s="128" t="s">
        <v>76</v>
      </c>
      <c r="E208" s="201" t="s">
        <v>53</v>
      </c>
      <c r="F208" s="128" t="s">
        <v>54</v>
      </c>
      <c r="G208" s="199" t="s">
        <v>904</v>
      </c>
      <c r="H208" s="128" t="s">
        <v>905</v>
      </c>
      <c r="I208" s="199" t="s">
        <v>57</v>
      </c>
      <c r="J208" s="128" t="s">
        <v>58</v>
      </c>
      <c r="K208" s="193"/>
    </row>
    <row r="209" ht="15" customHeight="1" spans="1:11">
      <c r="A209" s="199" t="s">
        <v>906</v>
      </c>
      <c r="B209" s="128" t="s">
        <v>907</v>
      </c>
      <c r="C209" s="200">
        <v>81.62</v>
      </c>
      <c r="D209" s="128" t="s">
        <v>643</v>
      </c>
      <c r="E209" s="201" t="s">
        <v>53</v>
      </c>
      <c r="F209" s="128" t="s">
        <v>54</v>
      </c>
      <c r="G209" s="199" t="s">
        <v>908</v>
      </c>
      <c r="H209" s="128" t="s">
        <v>909</v>
      </c>
      <c r="I209" s="199" t="s">
        <v>57</v>
      </c>
      <c r="J209" s="128" t="s">
        <v>58</v>
      </c>
      <c r="K209" s="193"/>
    </row>
    <row r="210" ht="15" customHeight="1" spans="1:11">
      <c r="A210" s="199" t="s">
        <v>910</v>
      </c>
      <c r="B210" s="128" t="s">
        <v>911</v>
      </c>
      <c r="C210" s="200">
        <v>243.33</v>
      </c>
      <c r="D210" s="128" t="s">
        <v>218</v>
      </c>
      <c r="E210" s="201" t="s">
        <v>53</v>
      </c>
      <c r="F210" s="128" t="s">
        <v>54</v>
      </c>
      <c r="G210" s="199" t="s">
        <v>912</v>
      </c>
      <c r="H210" s="128" t="s">
        <v>913</v>
      </c>
      <c r="I210" s="199" t="s">
        <v>57</v>
      </c>
      <c r="J210" s="128" t="s">
        <v>58</v>
      </c>
      <c r="K210" s="193"/>
    </row>
    <row r="211" ht="15" customHeight="1" spans="1:11">
      <c r="A211" s="199" t="s">
        <v>914</v>
      </c>
      <c r="B211" s="128" t="s">
        <v>915</v>
      </c>
      <c r="C211" s="200">
        <v>79.5</v>
      </c>
      <c r="D211" s="128" t="s">
        <v>61</v>
      </c>
      <c r="E211" s="201" t="s">
        <v>53</v>
      </c>
      <c r="F211" s="128" t="s">
        <v>54</v>
      </c>
      <c r="G211" s="199" t="s">
        <v>916</v>
      </c>
      <c r="H211" s="128" t="s">
        <v>917</v>
      </c>
      <c r="I211" s="199" t="s">
        <v>57</v>
      </c>
      <c r="J211" s="128" t="s">
        <v>58</v>
      </c>
      <c r="K211" s="193"/>
    </row>
    <row r="212" ht="15" customHeight="1" spans="1:11">
      <c r="A212" s="199" t="s">
        <v>918</v>
      </c>
      <c r="B212" s="128" t="s">
        <v>919</v>
      </c>
      <c r="C212" s="200">
        <v>318</v>
      </c>
      <c r="D212" s="128" t="s">
        <v>52</v>
      </c>
      <c r="E212" s="201" t="s">
        <v>53</v>
      </c>
      <c r="F212" s="128" t="s">
        <v>54</v>
      </c>
      <c r="G212" s="199" t="s">
        <v>920</v>
      </c>
      <c r="H212" s="128" t="s">
        <v>921</v>
      </c>
      <c r="I212" s="199" t="s">
        <v>57</v>
      </c>
      <c r="J212" s="128" t="s">
        <v>58</v>
      </c>
      <c r="K212" s="193"/>
    </row>
    <row r="213" ht="15" customHeight="1" spans="1:11">
      <c r="A213" s="199" t="s">
        <v>922</v>
      </c>
      <c r="B213" s="128" t="s">
        <v>923</v>
      </c>
      <c r="C213" s="200">
        <v>2000</v>
      </c>
      <c r="D213" s="128" t="s">
        <v>185</v>
      </c>
      <c r="E213" s="201" t="s">
        <v>53</v>
      </c>
      <c r="F213" s="128" t="s">
        <v>54</v>
      </c>
      <c r="G213" s="199" t="s">
        <v>924</v>
      </c>
      <c r="H213" s="128" t="s">
        <v>925</v>
      </c>
      <c r="I213" s="199" t="s">
        <v>57</v>
      </c>
      <c r="J213" s="128" t="s">
        <v>58</v>
      </c>
      <c r="K213" s="193"/>
    </row>
    <row r="214" ht="15" customHeight="1" spans="1:11">
      <c r="A214" s="199" t="s">
        <v>926</v>
      </c>
      <c r="B214" s="128" t="s">
        <v>927</v>
      </c>
      <c r="C214" s="200">
        <v>1060</v>
      </c>
      <c r="D214" s="128" t="s">
        <v>61</v>
      </c>
      <c r="E214" s="201" t="s">
        <v>53</v>
      </c>
      <c r="F214" s="128" t="s">
        <v>54</v>
      </c>
      <c r="G214" s="199" t="s">
        <v>928</v>
      </c>
      <c r="H214" s="128" t="s">
        <v>929</v>
      </c>
      <c r="I214" s="199" t="s">
        <v>57</v>
      </c>
      <c r="J214" s="128" t="s">
        <v>58</v>
      </c>
      <c r="K214" s="193"/>
    </row>
    <row r="215" ht="15" customHeight="1" spans="1:11">
      <c r="A215" s="199" t="s">
        <v>930</v>
      </c>
      <c r="B215" s="128" t="s">
        <v>931</v>
      </c>
      <c r="C215" s="200">
        <v>0.06</v>
      </c>
      <c r="D215" s="128" t="s">
        <v>71</v>
      </c>
      <c r="E215" s="201" t="s">
        <v>53</v>
      </c>
      <c r="F215" s="128" t="s">
        <v>54</v>
      </c>
      <c r="G215" s="199" t="s">
        <v>932</v>
      </c>
      <c r="H215" s="128" t="s">
        <v>933</v>
      </c>
      <c r="I215" s="199" t="s">
        <v>57</v>
      </c>
      <c r="J215" s="128" t="s">
        <v>58</v>
      </c>
      <c r="K215" s="193"/>
    </row>
    <row r="216" ht="15" customHeight="1" spans="1:11">
      <c r="A216" s="199" t="s">
        <v>934</v>
      </c>
      <c r="B216" s="128" t="s">
        <v>935</v>
      </c>
      <c r="C216" s="200">
        <v>161.08</v>
      </c>
      <c r="D216" s="128" t="s">
        <v>61</v>
      </c>
      <c r="E216" s="201" t="s">
        <v>53</v>
      </c>
      <c r="F216" s="128" t="s">
        <v>54</v>
      </c>
      <c r="G216" s="199" t="s">
        <v>936</v>
      </c>
      <c r="H216" s="128" t="s">
        <v>937</v>
      </c>
      <c r="I216" s="199" t="s">
        <v>57</v>
      </c>
      <c r="J216" s="128" t="s">
        <v>58</v>
      </c>
      <c r="K216" s="193"/>
    </row>
    <row r="217" ht="15" customHeight="1" spans="1:11">
      <c r="A217" s="199" t="s">
        <v>938</v>
      </c>
      <c r="B217" s="128" t="s">
        <v>939</v>
      </c>
      <c r="C217" s="200">
        <v>209.07</v>
      </c>
      <c r="D217" s="128" t="s">
        <v>76</v>
      </c>
      <c r="E217" s="201" t="s">
        <v>53</v>
      </c>
      <c r="F217" s="128" t="s">
        <v>54</v>
      </c>
      <c r="G217" s="199" t="s">
        <v>940</v>
      </c>
      <c r="H217" s="128" t="s">
        <v>941</v>
      </c>
      <c r="I217" s="199" t="s">
        <v>57</v>
      </c>
      <c r="J217" s="128" t="s">
        <v>58</v>
      </c>
      <c r="K217" s="193"/>
    </row>
    <row r="218" ht="15" customHeight="1" spans="1:11">
      <c r="A218" s="199" t="s">
        <v>942</v>
      </c>
      <c r="B218" s="128" t="s">
        <v>943</v>
      </c>
      <c r="C218" s="200">
        <v>2066.67</v>
      </c>
      <c r="D218" s="128" t="s">
        <v>52</v>
      </c>
      <c r="E218" s="201" t="s">
        <v>53</v>
      </c>
      <c r="F218" s="128" t="s">
        <v>54</v>
      </c>
      <c r="G218" s="199" t="s">
        <v>944</v>
      </c>
      <c r="H218" s="128" t="s">
        <v>945</v>
      </c>
      <c r="I218" s="199" t="s">
        <v>57</v>
      </c>
      <c r="J218" s="128" t="s">
        <v>58</v>
      </c>
      <c r="K218" s="193"/>
    </row>
    <row r="219" ht="15" customHeight="1" spans="1:11">
      <c r="A219" s="199" t="s">
        <v>946</v>
      </c>
      <c r="B219" s="128" t="s">
        <v>947</v>
      </c>
      <c r="C219" s="200">
        <v>1166</v>
      </c>
      <c r="D219" s="128" t="s">
        <v>52</v>
      </c>
      <c r="E219" s="201" t="s">
        <v>53</v>
      </c>
      <c r="F219" s="128" t="s">
        <v>54</v>
      </c>
      <c r="G219" s="199" t="s">
        <v>948</v>
      </c>
      <c r="H219" s="128" t="s">
        <v>949</v>
      </c>
      <c r="I219" s="199" t="s">
        <v>57</v>
      </c>
      <c r="J219" s="128" t="s">
        <v>58</v>
      </c>
      <c r="K219" s="193"/>
    </row>
    <row r="220" ht="15" customHeight="1" spans="1:11">
      <c r="A220" s="199" t="s">
        <v>950</v>
      </c>
      <c r="B220" s="128" t="s">
        <v>951</v>
      </c>
      <c r="C220" s="200">
        <v>400</v>
      </c>
      <c r="D220" s="128" t="s">
        <v>61</v>
      </c>
      <c r="E220" s="201" t="s">
        <v>53</v>
      </c>
      <c r="F220" s="128" t="s">
        <v>54</v>
      </c>
      <c r="G220" s="199" t="s">
        <v>952</v>
      </c>
      <c r="H220" s="128" t="s">
        <v>953</v>
      </c>
      <c r="I220" s="199" t="s">
        <v>57</v>
      </c>
      <c r="J220" s="128" t="s">
        <v>58</v>
      </c>
      <c r="K220" s="193"/>
    </row>
    <row r="221" ht="15" customHeight="1" spans="1:11">
      <c r="A221" s="199" t="s">
        <v>954</v>
      </c>
      <c r="B221" s="128" t="s">
        <v>955</v>
      </c>
      <c r="C221" s="200">
        <v>95.4</v>
      </c>
      <c r="D221" s="128" t="s">
        <v>61</v>
      </c>
      <c r="E221" s="201" t="s">
        <v>53</v>
      </c>
      <c r="F221" s="128" t="s">
        <v>54</v>
      </c>
      <c r="G221" s="199" t="s">
        <v>956</v>
      </c>
      <c r="H221" s="128" t="s">
        <v>957</v>
      </c>
      <c r="I221" s="199" t="s">
        <v>57</v>
      </c>
      <c r="J221" s="128" t="s">
        <v>58</v>
      </c>
      <c r="K221" s="193"/>
    </row>
    <row r="222" ht="15" customHeight="1" spans="1:11">
      <c r="A222" s="199" t="s">
        <v>958</v>
      </c>
      <c r="B222" s="128" t="s">
        <v>959</v>
      </c>
      <c r="C222" s="200">
        <v>636</v>
      </c>
      <c r="D222" s="128" t="s">
        <v>163</v>
      </c>
      <c r="E222" s="201" t="s">
        <v>53</v>
      </c>
      <c r="F222" s="128" t="s">
        <v>54</v>
      </c>
      <c r="G222" s="199" t="s">
        <v>960</v>
      </c>
      <c r="H222" s="128" t="s">
        <v>961</v>
      </c>
      <c r="I222" s="199" t="s">
        <v>57</v>
      </c>
      <c r="J222" s="128" t="s">
        <v>58</v>
      </c>
      <c r="K222" s="193"/>
    </row>
    <row r="223" ht="15" customHeight="1" spans="1:11">
      <c r="A223" s="199" t="s">
        <v>962</v>
      </c>
      <c r="B223" s="128" t="s">
        <v>963</v>
      </c>
      <c r="C223" s="200">
        <v>371</v>
      </c>
      <c r="D223" s="128" t="s">
        <v>61</v>
      </c>
      <c r="E223" s="201" t="s">
        <v>53</v>
      </c>
      <c r="F223" s="128" t="s">
        <v>54</v>
      </c>
      <c r="G223" s="199" t="s">
        <v>964</v>
      </c>
      <c r="H223" s="128" t="s">
        <v>965</v>
      </c>
      <c r="I223" s="199" t="s">
        <v>57</v>
      </c>
      <c r="J223" s="128" t="s">
        <v>58</v>
      </c>
      <c r="K223" s="193"/>
    </row>
    <row r="224" ht="15" customHeight="1" spans="1:11">
      <c r="A224" s="199" t="s">
        <v>966</v>
      </c>
      <c r="B224" s="128" t="s">
        <v>967</v>
      </c>
      <c r="C224" s="200">
        <v>131.67</v>
      </c>
      <c r="D224" s="128" t="s">
        <v>61</v>
      </c>
      <c r="E224" s="201" t="s">
        <v>53</v>
      </c>
      <c r="F224" s="128" t="s">
        <v>54</v>
      </c>
      <c r="G224" s="199" t="s">
        <v>968</v>
      </c>
      <c r="H224" s="128" t="s">
        <v>969</v>
      </c>
      <c r="I224" s="199" t="s">
        <v>57</v>
      </c>
      <c r="J224" s="128" t="s">
        <v>58</v>
      </c>
      <c r="K224" s="193"/>
    </row>
    <row r="225" ht="15" customHeight="1" spans="1:11">
      <c r="A225" s="199" t="s">
        <v>970</v>
      </c>
      <c r="B225" s="128" t="s">
        <v>971</v>
      </c>
      <c r="C225" s="200">
        <v>127.2</v>
      </c>
      <c r="D225" s="128" t="s">
        <v>259</v>
      </c>
      <c r="E225" s="201" t="s">
        <v>53</v>
      </c>
      <c r="F225" s="128" t="s">
        <v>54</v>
      </c>
      <c r="G225" s="199" t="s">
        <v>972</v>
      </c>
      <c r="H225" s="128" t="s">
        <v>973</v>
      </c>
      <c r="I225" s="199" t="s">
        <v>57</v>
      </c>
      <c r="J225" s="128" t="s">
        <v>58</v>
      </c>
      <c r="K225" s="193"/>
    </row>
    <row r="226" ht="15" customHeight="1" spans="1:11">
      <c r="A226" s="199" t="s">
        <v>974</v>
      </c>
      <c r="B226" s="128" t="s">
        <v>975</v>
      </c>
      <c r="C226" s="200">
        <v>689</v>
      </c>
      <c r="D226" s="128" t="s">
        <v>52</v>
      </c>
      <c r="E226" s="201" t="s">
        <v>53</v>
      </c>
      <c r="F226" s="128" t="s">
        <v>54</v>
      </c>
      <c r="G226" s="199" t="s">
        <v>976</v>
      </c>
      <c r="H226" s="128" t="s">
        <v>977</v>
      </c>
      <c r="I226" s="199" t="s">
        <v>57</v>
      </c>
      <c r="J226" s="128" t="s">
        <v>58</v>
      </c>
      <c r="K226" s="193"/>
    </row>
    <row r="227" ht="15" customHeight="1" spans="1:11">
      <c r="A227" s="199" t="s">
        <v>978</v>
      </c>
      <c r="B227" s="128" t="s">
        <v>979</v>
      </c>
      <c r="C227" s="200">
        <v>180.2</v>
      </c>
      <c r="D227" s="128" t="s">
        <v>980</v>
      </c>
      <c r="E227" s="201" t="s">
        <v>53</v>
      </c>
      <c r="F227" s="128" t="s">
        <v>54</v>
      </c>
      <c r="G227" s="199" t="s">
        <v>981</v>
      </c>
      <c r="H227" s="128" t="s">
        <v>982</v>
      </c>
      <c r="I227" s="199" t="s">
        <v>57</v>
      </c>
      <c r="J227" s="128" t="s">
        <v>58</v>
      </c>
      <c r="K227" s="193"/>
    </row>
    <row r="228" ht="15" customHeight="1" spans="1:11">
      <c r="A228" s="199" t="s">
        <v>983</v>
      </c>
      <c r="B228" s="128" t="s">
        <v>984</v>
      </c>
      <c r="C228" s="200">
        <v>445.2</v>
      </c>
      <c r="D228" s="128" t="s">
        <v>112</v>
      </c>
      <c r="E228" s="201" t="s">
        <v>53</v>
      </c>
      <c r="F228" s="128" t="s">
        <v>54</v>
      </c>
      <c r="G228" s="199" t="s">
        <v>985</v>
      </c>
      <c r="H228" s="128" t="s">
        <v>986</v>
      </c>
      <c r="I228" s="199" t="s">
        <v>57</v>
      </c>
      <c r="J228" s="128" t="s">
        <v>58</v>
      </c>
      <c r="K228" s="193"/>
    </row>
    <row r="229" ht="15" customHeight="1" spans="1:11">
      <c r="A229" s="199" t="s">
        <v>987</v>
      </c>
      <c r="B229" s="128" t="s">
        <v>988</v>
      </c>
      <c r="C229" s="200">
        <v>1666.67</v>
      </c>
      <c r="D229" s="128" t="s">
        <v>52</v>
      </c>
      <c r="E229" s="201" t="s">
        <v>53</v>
      </c>
      <c r="F229" s="128" t="s">
        <v>54</v>
      </c>
      <c r="G229" s="199" t="s">
        <v>989</v>
      </c>
      <c r="H229" s="128" t="s">
        <v>990</v>
      </c>
      <c r="I229" s="199" t="s">
        <v>57</v>
      </c>
      <c r="J229" s="128" t="s">
        <v>58</v>
      </c>
      <c r="K229" s="193"/>
    </row>
    <row r="230" ht="15" customHeight="1" spans="1:11">
      <c r="A230" s="199" t="s">
        <v>991</v>
      </c>
      <c r="B230" s="128" t="s">
        <v>992</v>
      </c>
      <c r="C230" s="200">
        <v>1590</v>
      </c>
      <c r="D230" s="128" t="s">
        <v>107</v>
      </c>
      <c r="E230" s="201" t="s">
        <v>53</v>
      </c>
      <c r="F230" s="128" t="s">
        <v>54</v>
      </c>
      <c r="G230" s="199" t="s">
        <v>993</v>
      </c>
      <c r="H230" s="128" t="s">
        <v>994</v>
      </c>
      <c r="I230" s="199" t="s">
        <v>57</v>
      </c>
      <c r="J230" s="128" t="s">
        <v>58</v>
      </c>
      <c r="K230" s="193"/>
    </row>
    <row r="231" ht="15" customHeight="1" spans="1:11">
      <c r="A231" s="199" t="s">
        <v>995</v>
      </c>
      <c r="B231" s="128" t="s">
        <v>996</v>
      </c>
      <c r="C231" s="200">
        <v>127.2</v>
      </c>
      <c r="D231" s="128" t="s">
        <v>61</v>
      </c>
      <c r="E231" s="201" t="s">
        <v>53</v>
      </c>
      <c r="F231" s="128" t="s">
        <v>54</v>
      </c>
      <c r="G231" s="199" t="s">
        <v>997</v>
      </c>
      <c r="H231" s="128" t="s">
        <v>998</v>
      </c>
      <c r="I231" s="199" t="s">
        <v>57</v>
      </c>
      <c r="J231" s="128" t="s">
        <v>58</v>
      </c>
      <c r="K231" s="193"/>
    </row>
    <row r="232" ht="15" customHeight="1" spans="1:11">
      <c r="A232" s="199" t="s">
        <v>999</v>
      </c>
      <c r="B232" s="128" t="s">
        <v>1000</v>
      </c>
      <c r="C232" s="200">
        <v>63.6</v>
      </c>
      <c r="D232" s="128" t="s">
        <v>61</v>
      </c>
      <c r="E232" s="201" t="s">
        <v>53</v>
      </c>
      <c r="F232" s="128" t="s">
        <v>54</v>
      </c>
      <c r="G232" s="199" t="s">
        <v>1001</v>
      </c>
      <c r="H232" s="128" t="s">
        <v>1002</v>
      </c>
      <c r="I232" s="199" t="s">
        <v>57</v>
      </c>
      <c r="J232" s="128" t="s">
        <v>58</v>
      </c>
      <c r="K232" s="193"/>
    </row>
    <row r="233" ht="15" customHeight="1" spans="1:11">
      <c r="A233" s="199" t="s">
        <v>1003</v>
      </c>
      <c r="B233" s="128" t="s">
        <v>1004</v>
      </c>
      <c r="C233" s="200">
        <v>196.1</v>
      </c>
      <c r="D233" s="128" t="s">
        <v>163</v>
      </c>
      <c r="E233" s="201" t="s">
        <v>53</v>
      </c>
      <c r="F233" s="128" t="s">
        <v>54</v>
      </c>
      <c r="G233" s="199" t="s">
        <v>1005</v>
      </c>
      <c r="H233" s="128" t="s">
        <v>1006</v>
      </c>
      <c r="I233" s="199" t="s">
        <v>57</v>
      </c>
      <c r="J233" s="128" t="s">
        <v>58</v>
      </c>
      <c r="K233" s="193"/>
    </row>
    <row r="234" ht="15" customHeight="1" spans="1:11">
      <c r="A234" s="199" t="s">
        <v>1007</v>
      </c>
      <c r="B234" s="128" t="s">
        <v>1008</v>
      </c>
      <c r="C234" s="200">
        <v>144.61</v>
      </c>
      <c r="D234" s="128" t="s">
        <v>61</v>
      </c>
      <c r="E234" s="201" t="s">
        <v>53</v>
      </c>
      <c r="F234" s="128" t="s">
        <v>54</v>
      </c>
      <c r="G234" s="199" t="s">
        <v>1009</v>
      </c>
      <c r="H234" s="128" t="s">
        <v>1010</v>
      </c>
      <c r="I234" s="199" t="s">
        <v>57</v>
      </c>
      <c r="J234" s="128" t="s">
        <v>58</v>
      </c>
      <c r="K234" s="193"/>
    </row>
    <row r="235" ht="15" customHeight="1" spans="1:11">
      <c r="A235" s="199" t="s">
        <v>1011</v>
      </c>
      <c r="B235" s="128" t="s">
        <v>1012</v>
      </c>
      <c r="C235" s="200">
        <v>10600</v>
      </c>
      <c r="D235" s="128" t="s">
        <v>52</v>
      </c>
      <c r="E235" s="201" t="s">
        <v>53</v>
      </c>
      <c r="F235" s="128" t="s">
        <v>54</v>
      </c>
      <c r="G235" s="199" t="s">
        <v>1013</v>
      </c>
      <c r="H235" s="128" t="s">
        <v>1014</v>
      </c>
      <c r="I235" s="199" t="s">
        <v>57</v>
      </c>
      <c r="J235" s="128" t="s">
        <v>58</v>
      </c>
      <c r="K235" s="193"/>
    </row>
    <row r="236" ht="15" customHeight="1" spans="1:11">
      <c r="A236" s="199" t="s">
        <v>1015</v>
      </c>
      <c r="B236" s="128" t="s">
        <v>1016</v>
      </c>
      <c r="C236" s="200">
        <v>84.8</v>
      </c>
      <c r="D236" s="128" t="s">
        <v>61</v>
      </c>
      <c r="E236" s="201" t="s">
        <v>53</v>
      </c>
      <c r="F236" s="128" t="s">
        <v>54</v>
      </c>
      <c r="G236" s="199" t="s">
        <v>1017</v>
      </c>
      <c r="H236" s="128" t="s">
        <v>1018</v>
      </c>
      <c r="I236" s="199" t="s">
        <v>57</v>
      </c>
      <c r="J236" s="128" t="s">
        <v>58</v>
      </c>
      <c r="K236" s="193"/>
    </row>
    <row r="237" ht="15" customHeight="1" spans="1:11">
      <c r="A237" s="199" t="s">
        <v>1019</v>
      </c>
      <c r="B237" s="128" t="s">
        <v>1020</v>
      </c>
      <c r="C237" s="200">
        <v>3498.33</v>
      </c>
      <c r="D237" s="128" t="s">
        <v>107</v>
      </c>
      <c r="E237" s="201" t="s">
        <v>53</v>
      </c>
      <c r="F237" s="128" t="s">
        <v>54</v>
      </c>
      <c r="G237" s="199" t="s">
        <v>1021</v>
      </c>
      <c r="H237" s="128" t="s">
        <v>1022</v>
      </c>
      <c r="I237" s="199" t="s">
        <v>57</v>
      </c>
      <c r="J237" s="128" t="s">
        <v>58</v>
      </c>
      <c r="K237" s="193"/>
    </row>
    <row r="238" ht="15" customHeight="1" spans="1:11">
      <c r="A238" s="199" t="s">
        <v>1023</v>
      </c>
      <c r="B238" s="128" t="s">
        <v>1024</v>
      </c>
      <c r="C238" s="200">
        <v>237.44</v>
      </c>
      <c r="D238" s="128" t="s">
        <v>112</v>
      </c>
      <c r="E238" s="201" t="s">
        <v>53</v>
      </c>
      <c r="F238" s="128" t="s">
        <v>54</v>
      </c>
      <c r="G238" s="199" t="s">
        <v>1025</v>
      </c>
      <c r="H238" s="128" t="s">
        <v>1026</v>
      </c>
      <c r="I238" s="199" t="s">
        <v>57</v>
      </c>
      <c r="J238" s="128" t="s">
        <v>58</v>
      </c>
      <c r="K238" s="193"/>
    </row>
    <row r="239" ht="15" customHeight="1" spans="1:11">
      <c r="A239" s="199" t="s">
        <v>1027</v>
      </c>
      <c r="B239" s="128" t="s">
        <v>1028</v>
      </c>
      <c r="C239" s="200">
        <v>466.4</v>
      </c>
      <c r="D239" s="128" t="s">
        <v>61</v>
      </c>
      <c r="E239" s="201" t="s">
        <v>53</v>
      </c>
      <c r="F239" s="128" t="s">
        <v>54</v>
      </c>
      <c r="G239" s="199" t="s">
        <v>1029</v>
      </c>
      <c r="H239" s="128" t="s">
        <v>1030</v>
      </c>
      <c r="I239" s="199" t="s">
        <v>57</v>
      </c>
      <c r="J239" s="128" t="s">
        <v>58</v>
      </c>
      <c r="K239" s="193"/>
    </row>
    <row r="240" ht="15" customHeight="1" spans="1:11">
      <c r="A240" s="199" t="s">
        <v>1031</v>
      </c>
      <c r="B240" s="128" t="s">
        <v>1032</v>
      </c>
      <c r="C240" s="200">
        <v>133.33</v>
      </c>
      <c r="D240" s="128" t="s">
        <v>643</v>
      </c>
      <c r="E240" s="201" t="s">
        <v>53</v>
      </c>
      <c r="F240" s="128" t="s">
        <v>54</v>
      </c>
      <c r="G240" s="199" t="s">
        <v>1033</v>
      </c>
      <c r="H240" s="128" t="s">
        <v>1034</v>
      </c>
      <c r="I240" s="199" t="s">
        <v>57</v>
      </c>
      <c r="J240" s="128" t="s">
        <v>58</v>
      </c>
      <c r="K240" s="193"/>
    </row>
    <row r="241" ht="15" customHeight="1" spans="1:11">
      <c r="A241" s="199" t="s">
        <v>1035</v>
      </c>
      <c r="B241" s="128" t="s">
        <v>1036</v>
      </c>
      <c r="C241" s="200">
        <v>560</v>
      </c>
      <c r="D241" s="128" t="s">
        <v>52</v>
      </c>
      <c r="E241" s="201" t="s">
        <v>53</v>
      </c>
      <c r="F241" s="128" t="s">
        <v>54</v>
      </c>
      <c r="G241" s="199" t="s">
        <v>1037</v>
      </c>
      <c r="H241" s="128" t="s">
        <v>1038</v>
      </c>
      <c r="I241" s="199" t="s">
        <v>57</v>
      </c>
      <c r="J241" s="128" t="s">
        <v>58</v>
      </c>
      <c r="K241" s="193"/>
    </row>
    <row r="242" ht="15" customHeight="1" spans="1:11">
      <c r="A242" s="199" t="s">
        <v>1039</v>
      </c>
      <c r="B242" s="128" t="s">
        <v>1040</v>
      </c>
      <c r="C242" s="200">
        <v>93.33</v>
      </c>
      <c r="D242" s="128" t="s">
        <v>61</v>
      </c>
      <c r="E242" s="201" t="s">
        <v>53</v>
      </c>
      <c r="F242" s="128" t="s">
        <v>54</v>
      </c>
      <c r="G242" s="199" t="s">
        <v>1041</v>
      </c>
      <c r="H242" s="128" t="s">
        <v>1042</v>
      </c>
      <c r="I242" s="199" t="s">
        <v>57</v>
      </c>
      <c r="J242" s="128" t="s">
        <v>58</v>
      </c>
      <c r="K242" s="193"/>
    </row>
    <row r="243" ht="15" customHeight="1" spans="1:11">
      <c r="A243" s="199" t="s">
        <v>1043</v>
      </c>
      <c r="B243" s="128" t="s">
        <v>1044</v>
      </c>
      <c r="C243" s="200">
        <v>60</v>
      </c>
      <c r="D243" s="128" t="s">
        <v>61</v>
      </c>
      <c r="E243" s="201" t="s">
        <v>53</v>
      </c>
      <c r="F243" s="128" t="s">
        <v>54</v>
      </c>
      <c r="G243" s="199" t="s">
        <v>1045</v>
      </c>
      <c r="H243" s="128" t="s">
        <v>1046</v>
      </c>
      <c r="I243" s="199" t="s">
        <v>57</v>
      </c>
      <c r="J243" s="128" t="s">
        <v>58</v>
      </c>
      <c r="K243" s="193"/>
    </row>
    <row r="244" ht="15" customHeight="1" spans="1:11">
      <c r="A244" s="199" t="s">
        <v>1047</v>
      </c>
      <c r="B244" s="128" t="s">
        <v>1048</v>
      </c>
      <c r="C244" s="200">
        <v>26.5</v>
      </c>
      <c r="D244" s="128" t="s">
        <v>112</v>
      </c>
      <c r="E244" s="201" t="s">
        <v>53</v>
      </c>
      <c r="F244" s="128" t="s">
        <v>54</v>
      </c>
      <c r="G244" s="199" t="s">
        <v>1049</v>
      </c>
      <c r="H244" s="128" t="s">
        <v>1050</v>
      </c>
      <c r="I244" s="199" t="s">
        <v>57</v>
      </c>
      <c r="J244" s="128" t="s">
        <v>58</v>
      </c>
      <c r="K244" s="193"/>
    </row>
    <row r="245" ht="15" customHeight="1" spans="1:11">
      <c r="A245" s="199" t="s">
        <v>1051</v>
      </c>
      <c r="B245" s="128" t="s">
        <v>1052</v>
      </c>
      <c r="C245" s="200">
        <v>153.7</v>
      </c>
      <c r="D245" s="128" t="s">
        <v>117</v>
      </c>
      <c r="E245" s="201" t="s">
        <v>53</v>
      </c>
      <c r="F245" s="128" t="s">
        <v>54</v>
      </c>
      <c r="G245" s="199" t="s">
        <v>1053</v>
      </c>
      <c r="H245" s="128" t="s">
        <v>1054</v>
      </c>
      <c r="I245" s="199" t="s">
        <v>57</v>
      </c>
      <c r="J245" s="128" t="s">
        <v>58</v>
      </c>
      <c r="K245" s="193"/>
    </row>
    <row r="246" ht="15" customHeight="1" spans="1:11">
      <c r="A246" s="199" t="s">
        <v>1055</v>
      </c>
      <c r="B246" s="128" t="s">
        <v>1056</v>
      </c>
      <c r="C246" s="200">
        <v>8.48</v>
      </c>
      <c r="D246" s="128" t="s">
        <v>122</v>
      </c>
      <c r="E246" s="201" t="s">
        <v>53</v>
      </c>
      <c r="F246" s="128" t="s">
        <v>54</v>
      </c>
      <c r="G246" s="199" t="s">
        <v>1057</v>
      </c>
      <c r="H246" s="128" t="s">
        <v>1058</v>
      </c>
      <c r="I246" s="199" t="s">
        <v>57</v>
      </c>
      <c r="J246" s="128" t="s">
        <v>58</v>
      </c>
      <c r="K246" s="193"/>
    </row>
    <row r="247" ht="15" customHeight="1" spans="1:11">
      <c r="A247" s="199" t="s">
        <v>1059</v>
      </c>
      <c r="B247" s="128" t="s">
        <v>1060</v>
      </c>
      <c r="C247" s="200">
        <v>254.4</v>
      </c>
      <c r="D247" s="128" t="s">
        <v>61</v>
      </c>
      <c r="E247" s="201" t="s">
        <v>53</v>
      </c>
      <c r="F247" s="128" t="s">
        <v>54</v>
      </c>
      <c r="G247" s="199" t="s">
        <v>1061</v>
      </c>
      <c r="H247" s="128" t="s">
        <v>1062</v>
      </c>
      <c r="I247" s="199" t="s">
        <v>57</v>
      </c>
      <c r="J247" s="128" t="s">
        <v>58</v>
      </c>
      <c r="K247" s="193"/>
    </row>
    <row r="248" ht="15" customHeight="1" spans="1:11">
      <c r="A248" s="199" t="s">
        <v>1063</v>
      </c>
      <c r="B248" s="128" t="s">
        <v>1064</v>
      </c>
      <c r="C248" s="200">
        <v>157.97</v>
      </c>
      <c r="D248" s="128" t="s">
        <v>61</v>
      </c>
      <c r="E248" s="201" t="s">
        <v>53</v>
      </c>
      <c r="F248" s="128" t="s">
        <v>54</v>
      </c>
      <c r="G248" s="199" t="s">
        <v>1065</v>
      </c>
      <c r="H248" s="128" t="s">
        <v>1066</v>
      </c>
      <c r="I248" s="199" t="s">
        <v>57</v>
      </c>
      <c r="J248" s="128" t="s">
        <v>58</v>
      </c>
      <c r="K248" s="193"/>
    </row>
    <row r="249" ht="15" customHeight="1" spans="1:11">
      <c r="A249" s="199" t="s">
        <v>1067</v>
      </c>
      <c r="B249" s="128" t="s">
        <v>1068</v>
      </c>
      <c r="C249" s="200">
        <v>551</v>
      </c>
      <c r="D249" s="128" t="s">
        <v>163</v>
      </c>
      <c r="E249" s="201" t="s">
        <v>53</v>
      </c>
      <c r="F249" s="128" t="s">
        <v>54</v>
      </c>
      <c r="G249" s="199" t="s">
        <v>1069</v>
      </c>
      <c r="H249" s="128" t="s">
        <v>1070</v>
      </c>
      <c r="I249" s="199" t="s">
        <v>57</v>
      </c>
      <c r="J249" s="128" t="s">
        <v>58</v>
      </c>
      <c r="K249" s="193"/>
    </row>
    <row r="250" ht="15" customHeight="1" spans="1:11">
      <c r="A250" s="199" t="s">
        <v>1071</v>
      </c>
      <c r="B250" s="128" t="s">
        <v>1072</v>
      </c>
      <c r="C250" s="200">
        <v>32.86</v>
      </c>
      <c r="D250" s="128" t="s">
        <v>112</v>
      </c>
      <c r="E250" s="201" t="s">
        <v>53</v>
      </c>
      <c r="F250" s="128" t="s">
        <v>54</v>
      </c>
      <c r="G250" s="199" t="s">
        <v>1073</v>
      </c>
      <c r="H250" s="128" t="s">
        <v>1074</v>
      </c>
      <c r="I250" s="199" t="s">
        <v>57</v>
      </c>
      <c r="J250" s="128" t="s">
        <v>58</v>
      </c>
      <c r="K250" s="193"/>
    </row>
    <row r="251" ht="15" customHeight="1" spans="1:11">
      <c r="A251" s="199" t="s">
        <v>1075</v>
      </c>
      <c r="B251" s="128" t="s">
        <v>1076</v>
      </c>
      <c r="C251" s="200">
        <v>186.67</v>
      </c>
      <c r="D251" s="128" t="s">
        <v>61</v>
      </c>
      <c r="E251" s="201" t="s">
        <v>53</v>
      </c>
      <c r="F251" s="128" t="s">
        <v>54</v>
      </c>
      <c r="G251" s="199" t="s">
        <v>1077</v>
      </c>
      <c r="H251" s="128" t="s">
        <v>1078</v>
      </c>
      <c r="I251" s="199" t="s">
        <v>57</v>
      </c>
      <c r="J251" s="128" t="s">
        <v>58</v>
      </c>
      <c r="K251" s="193"/>
    </row>
    <row r="252" ht="15" customHeight="1" spans="1:11">
      <c r="A252" s="199" t="s">
        <v>1079</v>
      </c>
      <c r="B252" s="128" t="s">
        <v>1080</v>
      </c>
      <c r="C252" s="200">
        <v>1616.67</v>
      </c>
      <c r="D252" s="128" t="s">
        <v>163</v>
      </c>
      <c r="E252" s="201" t="s">
        <v>53</v>
      </c>
      <c r="F252" s="128" t="s">
        <v>54</v>
      </c>
      <c r="G252" s="199" t="s">
        <v>1081</v>
      </c>
      <c r="H252" s="128" t="s">
        <v>1082</v>
      </c>
      <c r="I252" s="199" t="s">
        <v>57</v>
      </c>
      <c r="J252" s="128" t="s">
        <v>58</v>
      </c>
      <c r="K252" s="193"/>
    </row>
    <row r="253" ht="15" customHeight="1" spans="1:11">
      <c r="A253" s="199" t="s">
        <v>1083</v>
      </c>
      <c r="B253" s="128" t="s">
        <v>1084</v>
      </c>
      <c r="C253" s="200">
        <v>989.33</v>
      </c>
      <c r="D253" s="128" t="s">
        <v>107</v>
      </c>
      <c r="E253" s="201" t="s">
        <v>53</v>
      </c>
      <c r="F253" s="128" t="s">
        <v>54</v>
      </c>
      <c r="G253" s="199" t="s">
        <v>1085</v>
      </c>
      <c r="H253" s="128" t="s">
        <v>1086</v>
      </c>
      <c r="I253" s="199" t="s">
        <v>57</v>
      </c>
      <c r="J253" s="128" t="s">
        <v>58</v>
      </c>
      <c r="K253" s="193"/>
    </row>
    <row r="254" ht="15" customHeight="1" spans="1:11">
      <c r="A254" s="199" t="s">
        <v>1087</v>
      </c>
      <c r="B254" s="128" t="s">
        <v>1088</v>
      </c>
      <c r="C254" s="200">
        <v>636</v>
      </c>
      <c r="D254" s="128" t="s">
        <v>52</v>
      </c>
      <c r="E254" s="201" t="s">
        <v>53</v>
      </c>
      <c r="F254" s="128" t="s">
        <v>54</v>
      </c>
      <c r="G254" s="199" t="s">
        <v>1089</v>
      </c>
      <c r="H254" s="128" t="s">
        <v>1090</v>
      </c>
      <c r="I254" s="199" t="s">
        <v>57</v>
      </c>
      <c r="J254" s="128" t="s">
        <v>58</v>
      </c>
      <c r="K254" s="193"/>
    </row>
    <row r="255" ht="15" customHeight="1" spans="1:11">
      <c r="A255" s="199" t="s">
        <v>1091</v>
      </c>
      <c r="B255" s="128" t="s">
        <v>1092</v>
      </c>
      <c r="C255" s="200">
        <v>212</v>
      </c>
      <c r="D255" s="128" t="s">
        <v>61</v>
      </c>
      <c r="E255" s="201" t="s">
        <v>53</v>
      </c>
      <c r="F255" s="128" t="s">
        <v>54</v>
      </c>
      <c r="G255" s="199" t="s">
        <v>1093</v>
      </c>
      <c r="H255" s="128" t="s">
        <v>1094</v>
      </c>
      <c r="I255" s="199" t="s">
        <v>57</v>
      </c>
      <c r="J255" s="128" t="s">
        <v>58</v>
      </c>
      <c r="K255" s="193"/>
    </row>
    <row r="256" ht="15" customHeight="1" spans="1:11">
      <c r="A256" s="199" t="s">
        <v>1095</v>
      </c>
      <c r="B256" s="128" t="s">
        <v>1096</v>
      </c>
      <c r="C256" s="200">
        <v>63.33</v>
      </c>
      <c r="D256" s="128" t="s">
        <v>61</v>
      </c>
      <c r="E256" s="201" t="s">
        <v>53</v>
      </c>
      <c r="F256" s="128" t="s">
        <v>54</v>
      </c>
      <c r="G256" s="199" t="s">
        <v>1097</v>
      </c>
      <c r="H256" s="128" t="s">
        <v>1098</v>
      </c>
      <c r="I256" s="199" t="s">
        <v>57</v>
      </c>
      <c r="J256" s="128" t="s">
        <v>58</v>
      </c>
      <c r="K256" s="193"/>
    </row>
    <row r="257" ht="15" customHeight="1" spans="1:11">
      <c r="A257" s="199" t="s">
        <v>1099</v>
      </c>
      <c r="B257" s="128" t="s">
        <v>1100</v>
      </c>
      <c r="C257" s="200">
        <v>1200</v>
      </c>
      <c r="D257" s="128" t="s">
        <v>52</v>
      </c>
      <c r="E257" s="201" t="s">
        <v>53</v>
      </c>
      <c r="F257" s="128" t="s">
        <v>54</v>
      </c>
      <c r="G257" s="199" t="s">
        <v>1101</v>
      </c>
      <c r="H257" s="128" t="s">
        <v>1102</v>
      </c>
      <c r="I257" s="199" t="s">
        <v>57</v>
      </c>
      <c r="J257" s="128" t="s">
        <v>58</v>
      </c>
      <c r="K257" s="193"/>
    </row>
    <row r="258" ht="15" customHeight="1" spans="1:11">
      <c r="A258" s="199" t="s">
        <v>1103</v>
      </c>
      <c r="B258" s="128" t="s">
        <v>1104</v>
      </c>
      <c r="C258" s="200">
        <v>371</v>
      </c>
      <c r="D258" s="128" t="s">
        <v>52</v>
      </c>
      <c r="E258" s="201" t="s">
        <v>53</v>
      </c>
      <c r="F258" s="128" t="s">
        <v>54</v>
      </c>
      <c r="G258" s="199" t="s">
        <v>1105</v>
      </c>
      <c r="H258" s="128" t="s">
        <v>1106</v>
      </c>
      <c r="I258" s="199" t="s">
        <v>57</v>
      </c>
      <c r="J258" s="128" t="s">
        <v>58</v>
      </c>
      <c r="K258" s="193"/>
    </row>
    <row r="259" ht="15" customHeight="1" spans="1:11">
      <c r="A259" s="199" t="s">
        <v>1107</v>
      </c>
      <c r="B259" s="128" t="s">
        <v>1108</v>
      </c>
      <c r="C259" s="200">
        <v>2.54</v>
      </c>
      <c r="D259" s="128" t="s">
        <v>112</v>
      </c>
      <c r="E259" s="201" t="s">
        <v>53</v>
      </c>
      <c r="F259" s="128" t="s">
        <v>54</v>
      </c>
      <c r="G259" s="199" t="s">
        <v>1109</v>
      </c>
      <c r="H259" s="128" t="s">
        <v>1110</v>
      </c>
      <c r="I259" s="199" t="s">
        <v>57</v>
      </c>
      <c r="J259" s="128" t="s">
        <v>58</v>
      </c>
      <c r="K259" s="193"/>
    </row>
    <row r="260" ht="15" customHeight="1" spans="1:11">
      <c r="A260" s="199" t="s">
        <v>1111</v>
      </c>
      <c r="B260" s="128" t="s">
        <v>1112</v>
      </c>
      <c r="C260" s="200">
        <v>1853.67</v>
      </c>
      <c r="D260" s="128" t="s">
        <v>52</v>
      </c>
      <c r="E260" s="201" t="s">
        <v>53</v>
      </c>
      <c r="F260" s="128" t="s">
        <v>54</v>
      </c>
      <c r="G260" s="199" t="s">
        <v>1113</v>
      </c>
      <c r="H260" s="128" t="s">
        <v>1114</v>
      </c>
      <c r="I260" s="199" t="s">
        <v>57</v>
      </c>
      <c r="J260" s="128" t="s">
        <v>58</v>
      </c>
      <c r="K260" s="193"/>
    </row>
    <row r="261" ht="15" customHeight="1" spans="1:11">
      <c r="A261" s="199" t="s">
        <v>1115</v>
      </c>
      <c r="B261" s="128" t="s">
        <v>1116</v>
      </c>
      <c r="C261" s="200">
        <v>106</v>
      </c>
      <c r="D261" s="128" t="s">
        <v>76</v>
      </c>
      <c r="E261" s="201" t="s">
        <v>53</v>
      </c>
      <c r="F261" s="128" t="s">
        <v>54</v>
      </c>
      <c r="G261" s="199" t="s">
        <v>1117</v>
      </c>
      <c r="H261" s="128" t="s">
        <v>1118</v>
      </c>
      <c r="I261" s="199" t="s">
        <v>57</v>
      </c>
      <c r="J261" s="128" t="s">
        <v>58</v>
      </c>
      <c r="K261" s="193"/>
    </row>
    <row r="262" ht="15" customHeight="1" spans="1:11">
      <c r="A262" s="199" t="s">
        <v>1119</v>
      </c>
      <c r="B262" s="128" t="s">
        <v>1120</v>
      </c>
      <c r="C262" s="200">
        <v>159</v>
      </c>
      <c r="D262" s="128" t="s">
        <v>112</v>
      </c>
      <c r="E262" s="201" t="s">
        <v>53</v>
      </c>
      <c r="F262" s="128" t="s">
        <v>54</v>
      </c>
      <c r="G262" s="199" t="s">
        <v>1121</v>
      </c>
      <c r="H262" s="128" t="s">
        <v>1122</v>
      </c>
      <c r="I262" s="199" t="s">
        <v>57</v>
      </c>
      <c r="J262" s="128" t="s">
        <v>58</v>
      </c>
      <c r="K262" s="193"/>
    </row>
    <row r="263" ht="15" customHeight="1" spans="1:11">
      <c r="A263" s="199" t="s">
        <v>1123</v>
      </c>
      <c r="B263" s="128" t="s">
        <v>1124</v>
      </c>
      <c r="C263" s="200">
        <v>848</v>
      </c>
      <c r="D263" s="128" t="s">
        <v>163</v>
      </c>
      <c r="E263" s="201" t="s">
        <v>53</v>
      </c>
      <c r="F263" s="128" t="s">
        <v>54</v>
      </c>
      <c r="G263" s="199" t="s">
        <v>1125</v>
      </c>
      <c r="H263" s="128" t="s">
        <v>1126</v>
      </c>
      <c r="I263" s="199" t="s">
        <v>57</v>
      </c>
      <c r="J263" s="128" t="s">
        <v>58</v>
      </c>
      <c r="K263" s="193"/>
    </row>
    <row r="264" ht="15" customHeight="1" spans="1:11">
      <c r="A264" s="199" t="s">
        <v>1127</v>
      </c>
      <c r="B264" s="128" t="s">
        <v>1128</v>
      </c>
      <c r="C264" s="200">
        <v>212</v>
      </c>
      <c r="D264" s="128" t="s">
        <v>61</v>
      </c>
      <c r="E264" s="201" t="s">
        <v>53</v>
      </c>
      <c r="F264" s="128" t="s">
        <v>54</v>
      </c>
      <c r="G264" s="199" t="s">
        <v>1129</v>
      </c>
      <c r="H264" s="128" t="s">
        <v>1130</v>
      </c>
      <c r="I264" s="199" t="s">
        <v>57</v>
      </c>
      <c r="J264" s="128" t="s">
        <v>58</v>
      </c>
      <c r="K264" s="193"/>
    </row>
    <row r="265" ht="15" customHeight="1" spans="1:11">
      <c r="A265" s="199" t="s">
        <v>1131</v>
      </c>
      <c r="B265" s="128" t="s">
        <v>1132</v>
      </c>
      <c r="C265" s="200">
        <v>18.02</v>
      </c>
      <c r="D265" s="128" t="s">
        <v>122</v>
      </c>
      <c r="E265" s="201" t="s">
        <v>53</v>
      </c>
      <c r="F265" s="128" t="s">
        <v>54</v>
      </c>
      <c r="G265" s="199" t="s">
        <v>1133</v>
      </c>
      <c r="H265" s="128" t="s">
        <v>1134</v>
      </c>
      <c r="I265" s="199" t="s">
        <v>57</v>
      </c>
      <c r="J265" s="128" t="s">
        <v>58</v>
      </c>
      <c r="K265" s="193"/>
    </row>
    <row r="266" ht="15" customHeight="1" spans="1:11">
      <c r="A266" s="199" t="s">
        <v>1135</v>
      </c>
      <c r="B266" s="128" t="s">
        <v>1136</v>
      </c>
      <c r="C266" s="200">
        <v>210.95</v>
      </c>
      <c r="D266" s="128" t="s">
        <v>76</v>
      </c>
      <c r="E266" s="201" t="s">
        <v>53</v>
      </c>
      <c r="F266" s="128" t="s">
        <v>54</v>
      </c>
      <c r="G266" s="199" t="s">
        <v>1137</v>
      </c>
      <c r="H266" s="128" t="s">
        <v>1138</v>
      </c>
      <c r="I266" s="199" t="s">
        <v>57</v>
      </c>
      <c r="J266" s="128" t="s">
        <v>58</v>
      </c>
      <c r="K266" s="193"/>
    </row>
    <row r="267" ht="15" customHeight="1" spans="1:11">
      <c r="A267" s="199" t="s">
        <v>1139</v>
      </c>
      <c r="B267" s="128" t="s">
        <v>1140</v>
      </c>
      <c r="C267" s="200">
        <v>583.33</v>
      </c>
      <c r="D267" s="128" t="s">
        <v>52</v>
      </c>
      <c r="E267" s="201" t="s">
        <v>53</v>
      </c>
      <c r="F267" s="128" t="s">
        <v>54</v>
      </c>
      <c r="G267" s="199" t="s">
        <v>1141</v>
      </c>
      <c r="H267" s="128" t="s">
        <v>1142</v>
      </c>
      <c r="I267" s="199" t="s">
        <v>57</v>
      </c>
      <c r="J267" s="128" t="s">
        <v>58</v>
      </c>
      <c r="K267" s="193"/>
    </row>
    <row r="268" ht="15" customHeight="1" spans="1:11">
      <c r="A268" s="199" t="s">
        <v>1143</v>
      </c>
      <c r="B268" s="128" t="s">
        <v>1144</v>
      </c>
      <c r="C268" s="200">
        <v>68.9</v>
      </c>
      <c r="D268" s="128" t="s">
        <v>112</v>
      </c>
      <c r="E268" s="201" t="s">
        <v>53</v>
      </c>
      <c r="F268" s="128" t="s">
        <v>54</v>
      </c>
      <c r="G268" s="199" t="s">
        <v>1145</v>
      </c>
      <c r="H268" s="128" t="s">
        <v>1146</v>
      </c>
      <c r="I268" s="199" t="s">
        <v>57</v>
      </c>
      <c r="J268" s="128" t="s">
        <v>58</v>
      </c>
      <c r="K268" s="193"/>
    </row>
    <row r="269" ht="15" customHeight="1" spans="1:11">
      <c r="A269" s="199" t="s">
        <v>1147</v>
      </c>
      <c r="B269" s="128" t="s">
        <v>1148</v>
      </c>
      <c r="C269" s="200">
        <v>328.6</v>
      </c>
      <c r="D269" s="128" t="s">
        <v>52</v>
      </c>
      <c r="E269" s="201" t="s">
        <v>53</v>
      </c>
      <c r="F269" s="128" t="s">
        <v>54</v>
      </c>
      <c r="G269" s="199" t="s">
        <v>1149</v>
      </c>
      <c r="H269" s="128" t="s">
        <v>1150</v>
      </c>
      <c r="I269" s="199" t="s">
        <v>57</v>
      </c>
      <c r="J269" s="128" t="s">
        <v>58</v>
      </c>
      <c r="K269" s="193"/>
    </row>
    <row r="270" ht="15" customHeight="1" spans="1:11">
      <c r="A270" s="199" t="s">
        <v>1151</v>
      </c>
      <c r="B270" s="128" t="s">
        <v>1152</v>
      </c>
      <c r="C270" s="200">
        <v>246.98</v>
      </c>
      <c r="D270" s="128" t="s">
        <v>52</v>
      </c>
      <c r="E270" s="201" t="s">
        <v>53</v>
      </c>
      <c r="F270" s="128" t="s">
        <v>54</v>
      </c>
      <c r="G270" s="199" t="s">
        <v>1153</v>
      </c>
      <c r="H270" s="128" t="s">
        <v>1154</v>
      </c>
      <c r="I270" s="199" t="s">
        <v>57</v>
      </c>
      <c r="J270" s="128" t="s">
        <v>58</v>
      </c>
      <c r="K270" s="193"/>
    </row>
    <row r="271" ht="15" customHeight="1" spans="1:11">
      <c r="A271" s="199" t="s">
        <v>1155</v>
      </c>
      <c r="B271" s="128" t="s">
        <v>1156</v>
      </c>
      <c r="C271" s="200">
        <v>18.02</v>
      </c>
      <c r="D271" s="128" t="s">
        <v>112</v>
      </c>
      <c r="E271" s="201" t="s">
        <v>53</v>
      </c>
      <c r="F271" s="128" t="s">
        <v>54</v>
      </c>
      <c r="G271" s="199" t="s">
        <v>1157</v>
      </c>
      <c r="H271" s="128" t="s">
        <v>1158</v>
      </c>
      <c r="I271" s="199" t="s">
        <v>57</v>
      </c>
      <c r="J271" s="128" t="s">
        <v>58</v>
      </c>
      <c r="K271" s="193"/>
    </row>
    <row r="272" ht="15" customHeight="1" spans="1:11">
      <c r="A272" s="199" t="s">
        <v>1159</v>
      </c>
      <c r="B272" s="128" t="s">
        <v>1160</v>
      </c>
      <c r="C272" s="200">
        <v>21.2</v>
      </c>
      <c r="D272" s="128" t="s">
        <v>581</v>
      </c>
      <c r="E272" s="201" t="s">
        <v>53</v>
      </c>
      <c r="F272" s="128" t="s">
        <v>54</v>
      </c>
      <c r="G272" s="199" t="s">
        <v>1161</v>
      </c>
      <c r="H272" s="128" t="s">
        <v>1162</v>
      </c>
      <c r="I272" s="199" t="s">
        <v>57</v>
      </c>
      <c r="J272" s="128" t="s">
        <v>58</v>
      </c>
      <c r="K272" s="193"/>
    </row>
    <row r="273" ht="15" customHeight="1" spans="1:11">
      <c r="A273" s="199" t="s">
        <v>1163</v>
      </c>
      <c r="B273" s="128" t="s">
        <v>1164</v>
      </c>
      <c r="C273" s="200">
        <v>445</v>
      </c>
      <c r="D273" s="128" t="s">
        <v>61</v>
      </c>
      <c r="E273" s="201" t="s">
        <v>53</v>
      </c>
      <c r="F273" s="128" t="s">
        <v>54</v>
      </c>
      <c r="G273" s="199" t="s">
        <v>1165</v>
      </c>
      <c r="H273" s="128" t="s">
        <v>1166</v>
      </c>
      <c r="I273" s="199" t="s">
        <v>57</v>
      </c>
      <c r="J273" s="128" t="s">
        <v>58</v>
      </c>
      <c r="K273" s="193"/>
    </row>
    <row r="274" ht="15" customHeight="1" spans="1:11">
      <c r="A274" s="199" t="s">
        <v>1167</v>
      </c>
      <c r="B274" s="128" t="s">
        <v>1168</v>
      </c>
      <c r="C274" s="200">
        <v>424</v>
      </c>
      <c r="D274" s="128" t="s">
        <v>185</v>
      </c>
      <c r="E274" s="201" t="s">
        <v>53</v>
      </c>
      <c r="F274" s="128" t="s">
        <v>54</v>
      </c>
      <c r="G274" s="199" t="s">
        <v>1169</v>
      </c>
      <c r="H274" s="128" t="s">
        <v>1170</v>
      </c>
      <c r="I274" s="199" t="s">
        <v>57</v>
      </c>
      <c r="J274" s="128" t="s">
        <v>58</v>
      </c>
      <c r="K274" s="193"/>
    </row>
    <row r="275" ht="15" customHeight="1" spans="1:11">
      <c r="A275" s="199" t="s">
        <v>1171</v>
      </c>
      <c r="B275" s="128" t="s">
        <v>1172</v>
      </c>
      <c r="C275" s="200">
        <v>90.1</v>
      </c>
      <c r="D275" s="128" t="s">
        <v>61</v>
      </c>
      <c r="E275" s="201" t="s">
        <v>53</v>
      </c>
      <c r="F275" s="128" t="s">
        <v>54</v>
      </c>
      <c r="G275" s="199" t="s">
        <v>1173</v>
      </c>
      <c r="H275" s="128" t="s">
        <v>1174</v>
      </c>
      <c r="I275" s="199" t="s">
        <v>57</v>
      </c>
      <c r="J275" s="128" t="s">
        <v>58</v>
      </c>
      <c r="K275" s="193"/>
    </row>
    <row r="276" ht="15" customHeight="1" spans="1:11">
      <c r="A276" s="199" t="s">
        <v>1175</v>
      </c>
      <c r="B276" s="128" t="s">
        <v>1176</v>
      </c>
      <c r="C276" s="200">
        <v>1700</v>
      </c>
      <c r="D276" s="128" t="s">
        <v>52</v>
      </c>
      <c r="E276" s="201" t="s">
        <v>53</v>
      </c>
      <c r="F276" s="128" t="s">
        <v>54</v>
      </c>
      <c r="G276" s="199" t="s">
        <v>1177</v>
      </c>
      <c r="H276" s="128" t="s">
        <v>1178</v>
      </c>
      <c r="I276" s="199" t="s">
        <v>57</v>
      </c>
      <c r="J276" s="128" t="s">
        <v>58</v>
      </c>
      <c r="K276" s="193"/>
    </row>
    <row r="277" ht="15" customHeight="1" spans="1:11">
      <c r="A277" s="199" t="s">
        <v>1179</v>
      </c>
      <c r="B277" s="128" t="s">
        <v>1180</v>
      </c>
      <c r="C277" s="200">
        <v>90.1</v>
      </c>
      <c r="D277" s="128" t="s">
        <v>163</v>
      </c>
      <c r="E277" s="201" t="s">
        <v>53</v>
      </c>
      <c r="F277" s="128" t="s">
        <v>54</v>
      </c>
      <c r="G277" s="199" t="s">
        <v>1181</v>
      </c>
      <c r="H277" s="128" t="s">
        <v>1182</v>
      </c>
      <c r="I277" s="199" t="s">
        <v>57</v>
      </c>
      <c r="J277" s="128" t="s">
        <v>58</v>
      </c>
      <c r="K277" s="193"/>
    </row>
    <row r="278" ht="15" customHeight="1" spans="1:11">
      <c r="A278" s="199" t="s">
        <v>1183</v>
      </c>
      <c r="B278" s="128" t="s">
        <v>1184</v>
      </c>
      <c r="C278" s="200">
        <v>424</v>
      </c>
      <c r="D278" s="128" t="s">
        <v>117</v>
      </c>
      <c r="E278" s="201" t="s">
        <v>53</v>
      </c>
      <c r="F278" s="128" t="s">
        <v>54</v>
      </c>
      <c r="G278" s="199" t="s">
        <v>1185</v>
      </c>
      <c r="H278" s="128" t="s">
        <v>1186</v>
      </c>
      <c r="I278" s="199" t="s">
        <v>57</v>
      </c>
      <c r="J278" s="128" t="s">
        <v>58</v>
      </c>
      <c r="K278" s="193"/>
    </row>
    <row r="279" ht="15" customHeight="1" spans="1:11">
      <c r="A279" s="199" t="s">
        <v>1187</v>
      </c>
      <c r="B279" s="128" t="s">
        <v>1188</v>
      </c>
      <c r="C279" s="200">
        <v>1.3</v>
      </c>
      <c r="D279" s="128" t="s">
        <v>218</v>
      </c>
      <c r="E279" s="201" t="s">
        <v>53</v>
      </c>
      <c r="F279" s="128" t="s">
        <v>54</v>
      </c>
      <c r="G279" s="199" t="s">
        <v>1189</v>
      </c>
      <c r="H279" s="128" t="s">
        <v>1190</v>
      </c>
      <c r="I279" s="199" t="s">
        <v>57</v>
      </c>
      <c r="J279" s="128" t="s">
        <v>58</v>
      </c>
      <c r="K279" s="193"/>
    </row>
    <row r="280" ht="15" customHeight="1" spans="1:11">
      <c r="A280" s="199" t="s">
        <v>1191</v>
      </c>
      <c r="B280" s="128" t="s">
        <v>1192</v>
      </c>
      <c r="C280" s="200">
        <v>2200</v>
      </c>
      <c r="D280" s="128" t="s">
        <v>107</v>
      </c>
      <c r="E280" s="201" t="s">
        <v>53</v>
      </c>
      <c r="F280" s="128" t="s">
        <v>54</v>
      </c>
      <c r="G280" s="199" t="s">
        <v>1193</v>
      </c>
      <c r="H280" s="128" t="s">
        <v>1194</v>
      </c>
      <c r="I280" s="199" t="s">
        <v>57</v>
      </c>
      <c r="J280" s="128" t="s">
        <v>58</v>
      </c>
      <c r="K280" s="193"/>
    </row>
    <row r="281" ht="15" customHeight="1" spans="1:11">
      <c r="A281" s="199" t="s">
        <v>1195</v>
      </c>
      <c r="B281" s="128" t="s">
        <v>1196</v>
      </c>
      <c r="C281" s="200">
        <v>159</v>
      </c>
      <c r="D281" s="128" t="s">
        <v>112</v>
      </c>
      <c r="E281" s="201" t="s">
        <v>53</v>
      </c>
      <c r="F281" s="128" t="s">
        <v>54</v>
      </c>
      <c r="G281" s="199" t="s">
        <v>1197</v>
      </c>
      <c r="H281" s="128" t="s">
        <v>1198</v>
      </c>
      <c r="I281" s="199" t="s">
        <v>57</v>
      </c>
      <c r="J281" s="128" t="s">
        <v>58</v>
      </c>
      <c r="K281" s="193"/>
    </row>
    <row r="282" ht="15" customHeight="1" spans="1:11">
      <c r="A282" s="199" t="s">
        <v>1199</v>
      </c>
      <c r="B282" s="128" t="s">
        <v>1200</v>
      </c>
      <c r="C282" s="200">
        <v>825.74</v>
      </c>
      <c r="D282" s="128" t="s">
        <v>52</v>
      </c>
      <c r="E282" s="201" t="s">
        <v>53</v>
      </c>
      <c r="F282" s="128" t="s">
        <v>54</v>
      </c>
      <c r="G282" s="199" t="s">
        <v>1201</v>
      </c>
      <c r="H282" s="128" t="s">
        <v>1202</v>
      </c>
      <c r="I282" s="199" t="s">
        <v>57</v>
      </c>
      <c r="J282" s="128" t="s">
        <v>58</v>
      </c>
      <c r="K282" s="193"/>
    </row>
    <row r="283" ht="15" customHeight="1" spans="1:11">
      <c r="A283" s="199" t="s">
        <v>1203</v>
      </c>
      <c r="B283" s="128" t="s">
        <v>1204</v>
      </c>
      <c r="C283" s="200">
        <v>1060</v>
      </c>
      <c r="D283" s="128" t="s">
        <v>52</v>
      </c>
      <c r="E283" s="201" t="s">
        <v>53</v>
      </c>
      <c r="F283" s="128" t="s">
        <v>54</v>
      </c>
      <c r="G283" s="199" t="s">
        <v>1205</v>
      </c>
      <c r="H283" s="128" t="s">
        <v>1206</v>
      </c>
      <c r="I283" s="199" t="s">
        <v>57</v>
      </c>
      <c r="J283" s="128" t="s">
        <v>58</v>
      </c>
      <c r="K283" s="193"/>
    </row>
    <row r="284" ht="15" customHeight="1" spans="1:11">
      <c r="A284" s="199" t="s">
        <v>1207</v>
      </c>
      <c r="B284" s="128" t="s">
        <v>1208</v>
      </c>
      <c r="C284" s="200">
        <v>233.2</v>
      </c>
      <c r="D284" s="128" t="s">
        <v>52</v>
      </c>
      <c r="E284" s="201" t="s">
        <v>53</v>
      </c>
      <c r="F284" s="128" t="s">
        <v>54</v>
      </c>
      <c r="G284" s="199" t="s">
        <v>1209</v>
      </c>
      <c r="H284" s="128" t="s">
        <v>1210</v>
      </c>
      <c r="I284" s="199" t="s">
        <v>57</v>
      </c>
      <c r="J284" s="128" t="s">
        <v>58</v>
      </c>
      <c r="K284" s="193"/>
    </row>
    <row r="285" ht="15" customHeight="1" spans="1:11">
      <c r="A285" s="199" t="s">
        <v>1211</v>
      </c>
      <c r="B285" s="128" t="s">
        <v>1212</v>
      </c>
      <c r="C285" s="200">
        <v>31.8</v>
      </c>
      <c r="D285" s="128" t="s">
        <v>112</v>
      </c>
      <c r="E285" s="201" t="s">
        <v>53</v>
      </c>
      <c r="F285" s="128" t="s">
        <v>54</v>
      </c>
      <c r="G285" s="199" t="s">
        <v>1213</v>
      </c>
      <c r="H285" s="128" t="s">
        <v>1214</v>
      </c>
      <c r="I285" s="199" t="s">
        <v>57</v>
      </c>
      <c r="J285" s="128" t="s">
        <v>58</v>
      </c>
      <c r="K285" s="193"/>
    </row>
    <row r="286" ht="15" customHeight="1" spans="1:11">
      <c r="A286" s="199" t="s">
        <v>1215</v>
      </c>
      <c r="B286" s="128" t="s">
        <v>1216</v>
      </c>
      <c r="C286" s="200">
        <v>37</v>
      </c>
      <c r="D286" s="128" t="s">
        <v>76</v>
      </c>
      <c r="E286" s="201" t="s">
        <v>53</v>
      </c>
      <c r="F286" s="128" t="s">
        <v>54</v>
      </c>
      <c r="G286" s="199" t="s">
        <v>1217</v>
      </c>
      <c r="H286" s="128" t="s">
        <v>1218</v>
      </c>
      <c r="I286" s="199" t="s">
        <v>57</v>
      </c>
      <c r="J286" s="128" t="s">
        <v>58</v>
      </c>
      <c r="K286" s="193"/>
    </row>
    <row r="287" ht="15" customHeight="1" spans="1:11">
      <c r="A287" s="199" t="s">
        <v>1219</v>
      </c>
      <c r="B287" s="128" t="s">
        <v>1220</v>
      </c>
      <c r="C287" s="200">
        <v>1.73</v>
      </c>
      <c r="D287" s="128" t="s">
        <v>218</v>
      </c>
      <c r="E287" s="201" t="s">
        <v>53</v>
      </c>
      <c r="F287" s="128" t="s">
        <v>54</v>
      </c>
      <c r="G287" s="199" t="s">
        <v>1221</v>
      </c>
      <c r="H287" s="128" t="s">
        <v>1222</v>
      </c>
      <c r="I287" s="199" t="s">
        <v>57</v>
      </c>
      <c r="J287" s="128" t="s">
        <v>58</v>
      </c>
      <c r="K287" s="193"/>
    </row>
    <row r="288" ht="15" customHeight="1" spans="1:11">
      <c r="A288" s="199" t="s">
        <v>1223</v>
      </c>
      <c r="B288" s="128" t="s">
        <v>1224</v>
      </c>
      <c r="C288" s="200">
        <v>816.2</v>
      </c>
      <c r="D288" s="128" t="s">
        <v>163</v>
      </c>
      <c r="E288" s="201" t="s">
        <v>53</v>
      </c>
      <c r="F288" s="128" t="s">
        <v>54</v>
      </c>
      <c r="G288" s="199" t="s">
        <v>1225</v>
      </c>
      <c r="H288" s="128" t="s">
        <v>1226</v>
      </c>
      <c r="I288" s="199" t="s">
        <v>57</v>
      </c>
      <c r="J288" s="128" t="s">
        <v>58</v>
      </c>
      <c r="K288" s="193"/>
    </row>
    <row r="289" ht="15" customHeight="1" spans="1:11">
      <c r="A289" s="199" t="s">
        <v>1227</v>
      </c>
      <c r="B289" s="128" t="s">
        <v>1228</v>
      </c>
      <c r="C289" s="200">
        <v>148.4</v>
      </c>
      <c r="D289" s="128" t="s">
        <v>163</v>
      </c>
      <c r="E289" s="201" t="s">
        <v>53</v>
      </c>
      <c r="F289" s="128" t="s">
        <v>54</v>
      </c>
      <c r="G289" s="199" t="s">
        <v>1229</v>
      </c>
      <c r="H289" s="128" t="s">
        <v>1230</v>
      </c>
      <c r="I289" s="199" t="s">
        <v>57</v>
      </c>
      <c r="J289" s="128" t="s">
        <v>58</v>
      </c>
      <c r="K289" s="193"/>
    </row>
    <row r="290" ht="15" customHeight="1" spans="1:11">
      <c r="A290" s="199" t="s">
        <v>1231</v>
      </c>
      <c r="B290" s="128" t="s">
        <v>1232</v>
      </c>
      <c r="C290" s="200">
        <v>159</v>
      </c>
      <c r="D290" s="128" t="s">
        <v>76</v>
      </c>
      <c r="E290" s="201" t="s">
        <v>53</v>
      </c>
      <c r="F290" s="128" t="s">
        <v>54</v>
      </c>
      <c r="G290" s="199" t="s">
        <v>1233</v>
      </c>
      <c r="H290" s="128" t="s">
        <v>1234</v>
      </c>
      <c r="I290" s="199" t="s">
        <v>57</v>
      </c>
      <c r="J290" s="128" t="s">
        <v>58</v>
      </c>
      <c r="K290" s="193"/>
    </row>
    <row r="291" ht="15" customHeight="1" spans="1:11">
      <c r="A291" s="199" t="s">
        <v>1235</v>
      </c>
      <c r="B291" s="128" t="s">
        <v>1236</v>
      </c>
      <c r="C291" s="200">
        <v>604.2</v>
      </c>
      <c r="D291" s="128" t="s">
        <v>107</v>
      </c>
      <c r="E291" s="201" t="s">
        <v>53</v>
      </c>
      <c r="F291" s="128" t="s">
        <v>54</v>
      </c>
      <c r="G291" s="199" t="s">
        <v>1237</v>
      </c>
      <c r="H291" s="128" t="s">
        <v>1238</v>
      </c>
      <c r="I291" s="199" t="s">
        <v>57</v>
      </c>
      <c r="J291" s="128" t="s">
        <v>58</v>
      </c>
      <c r="K291" s="193"/>
    </row>
    <row r="292" ht="15" customHeight="1" spans="1:11">
      <c r="A292" s="199" t="s">
        <v>1239</v>
      </c>
      <c r="B292" s="128" t="s">
        <v>1240</v>
      </c>
      <c r="C292" s="200">
        <v>9.54</v>
      </c>
      <c r="D292" s="128" t="s">
        <v>112</v>
      </c>
      <c r="E292" s="201" t="s">
        <v>53</v>
      </c>
      <c r="F292" s="128" t="s">
        <v>54</v>
      </c>
      <c r="G292" s="199" t="s">
        <v>1241</v>
      </c>
      <c r="H292" s="128" t="s">
        <v>1242</v>
      </c>
      <c r="I292" s="199" t="s">
        <v>57</v>
      </c>
      <c r="J292" s="128" t="s">
        <v>58</v>
      </c>
      <c r="K292" s="193"/>
    </row>
    <row r="293" ht="15" customHeight="1" spans="1:11">
      <c r="A293" s="199" t="s">
        <v>1243</v>
      </c>
      <c r="B293" s="128" t="s">
        <v>1244</v>
      </c>
      <c r="C293" s="200">
        <v>3498</v>
      </c>
      <c r="D293" s="128" t="s">
        <v>107</v>
      </c>
      <c r="E293" s="201" t="s">
        <v>53</v>
      </c>
      <c r="F293" s="128" t="s">
        <v>54</v>
      </c>
      <c r="G293" s="199" t="s">
        <v>1245</v>
      </c>
      <c r="H293" s="128" t="s">
        <v>1246</v>
      </c>
      <c r="I293" s="199" t="s">
        <v>57</v>
      </c>
      <c r="J293" s="128" t="s">
        <v>58</v>
      </c>
      <c r="K293" s="193"/>
    </row>
    <row r="294" ht="15" customHeight="1" spans="1:11">
      <c r="A294" s="199" t="s">
        <v>1247</v>
      </c>
      <c r="B294" s="128" t="s">
        <v>1248</v>
      </c>
      <c r="C294" s="200">
        <v>63.6</v>
      </c>
      <c r="D294" s="128" t="s">
        <v>52</v>
      </c>
      <c r="E294" s="201" t="s">
        <v>53</v>
      </c>
      <c r="F294" s="128" t="s">
        <v>54</v>
      </c>
      <c r="G294" s="199" t="s">
        <v>1249</v>
      </c>
      <c r="H294" s="128" t="s">
        <v>1250</v>
      </c>
      <c r="I294" s="199" t="s">
        <v>57</v>
      </c>
      <c r="J294" s="128" t="s">
        <v>58</v>
      </c>
      <c r="K294" s="193"/>
    </row>
    <row r="295" ht="15" customHeight="1" spans="1:11">
      <c r="A295" s="199" t="s">
        <v>1251</v>
      </c>
      <c r="B295" s="128" t="s">
        <v>1252</v>
      </c>
      <c r="C295" s="200">
        <v>318</v>
      </c>
      <c r="D295" s="128" t="s">
        <v>185</v>
      </c>
      <c r="E295" s="201" t="s">
        <v>53</v>
      </c>
      <c r="F295" s="128" t="s">
        <v>54</v>
      </c>
      <c r="G295" s="199" t="s">
        <v>1253</v>
      </c>
      <c r="H295" s="128" t="s">
        <v>1254</v>
      </c>
      <c r="I295" s="199" t="s">
        <v>57</v>
      </c>
      <c r="J295" s="128" t="s">
        <v>58</v>
      </c>
      <c r="K295" s="193"/>
    </row>
    <row r="296" ht="15" customHeight="1" spans="1:11">
      <c r="A296" s="199" t="s">
        <v>1255</v>
      </c>
      <c r="B296" s="128" t="s">
        <v>1256</v>
      </c>
      <c r="C296" s="200">
        <v>633.33</v>
      </c>
      <c r="D296" s="128" t="s">
        <v>52</v>
      </c>
      <c r="E296" s="201" t="s">
        <v>53</v>
      </c>
      <c r="F296" s="128" t="s">
        <v>54</v>
      </c>
      <c r="G296" s="199" t="s">
        <v>1257</v>
      </c>
      <c r="H296" s="128" t="s">
        <v>1258</v>
      </c>
      <c r="I296" s="199" t="s">
        <v>57</v>
      </c>
      <c r="J296" s="128" t="s">
        <v>58</v>
      </c>
      <c r="K296" s="193"/>
    </row>
    <row r="297" ht="15" customHeight="1" spans="1:11">
      <c r="A297" s="199" t="s">
        <v>1259</v>
      </c>
      <c r="B297" s="128" t="s">
        <v>1260</v>
      </c>
      <c r="C297" s="200">
        <v>183.33</v>
      </c>
      <c r="D297" s="128" t="s">
        <v>52</v>
      </c>
      <c r="E297" s="201" t="s">
        <v>53</v>
      </c>
      <c r="F297" s="128" t="s">
        <v>54</v>
      </c>
      <c r="G297" s="199" t="s">
        <v>1261</v>
      </c>
      <c r="H297" s="128" t="s">
        <v>1262</v>
      </c>
      <c r="I297" s="199" t="s">
        <v>57</v>
      </c>
      <c r="J297" s="128" t="s">
        <v>58</v>
      </c>
      <c r="K297" s="193"/>
    </row>
    <row r="298" ht="15" customHeight="1" spans="1:11">
      <c r="A298" s="199" t="s">
        <v>1263</v>
      </c>
      <c r="B298" s="128" t="s">
        <v>1264</v>
      </c>
      <c r="C298" s="200">
        <v>0.06</v>
      </c>
      <c r="D298" s="128" t="s">
        <v>71</v>
      </c>
      <c r="E298" s="201" t="s">
        <v>53</v>
      </c>
      <c r="F298" s="128" t="s">
        <v>54</v>
      </c>
      <c r="G298" s="199" t="s">
        <v>1265</v>
      </c>
      <c r="H298" s="128" t="s">
        <v>1266</v>
      </c>
      <c r="I298" s="199" t="s">
        <v>57</v>
      </c>
      <c r="J298" s="128" t="s">
        <v>58</v>
      </c>
      <c r="K298" s="193"/>
    </row>
    <row r="299" ht="15" customHeight="1" spans="1:11">
      <c r="A299" s="199" t="s">
        <v>1267</v>
      </c>
      <c r="B299" s="128" t="s">
        <v>1268</v>
      </c>
      <c r="C299" s="200">
        <v>79.67</v>
      </c>
      <c r="D299" s="128" t="s">
        <v>61</v>
      </c>
      <c r="E299" s="201" t="s">
        <v>53</v>
      </c>
      <c r="F299" s="128" t="s">
        <v>54</v>
      </c>
      <c r="G299" s="199" t="s">
        <v>1269</v>
      </c>
      <c r="H299" s="128" t="s">
        <v>1270</v>
      </c>
      <c r="I299" s="199" t="s">
        <v>57</v>
      </c>
      <c r="J299" s="128" t="s">
        <v>58</v>
      </c>
      <c r="K299" s="193"/>
    </row>
    <row r="300" ht="15" customHeight="1" spans="1:11">
      <c r="A300" s="199" t="s">
        <v>1271</v>
      </c>
      <c r="B300" s="128" t="s">
        <v>1272</v>
      </c>
      <c r="C300" s="200">
        <v>58.3</v>
      </c>
      <c r="D300" s="128" t="s">
        <v>259</v>
      </c>
      <c r="E300" s="201" t="s">
        <v>53</v>
      </c>
      <c r="F300" s="128" t="s">
        <v>54</v>
      </c>
      <c r="G300" s="199" t="s">
        <v>1273</v>
      </c>
      <c r="H300" s="128" t="s">
        <v>1274</v>
      </c>
      <c r="I300" s="199" t="s">
        <v>57</v>
      </c>
      <c r="J300" s="128" t="s">
        <v>58</v>
      </c>
      <c r="K300" s="193"/>
    </row>
    <row r="301" ht="15" customHeight="1" spans="1:11">
      <c r="A301" s="199" t="s">
        <v>1275</v>
      </c>
      <c r="B301" s="128" t="s">
        <v>1276</v>
      </c>
      <c r="C301" s="200">
        <v>416.67</v>
      </c>
      <c r="D301" s="128" t="s">
        <v>61</v>
      </c>
      <c r="E301" s="201" t="s">
        <v>53</v>
      </c>
      <c r="F301" s="128" t="s">
        <v>54</v>
      </c>
      <c r="G301" s="199" t="s">
        <v>1277</v>
      </c>
      <c r="H301" s="128" t="s">
        <v>1278</v>
      </c>
      <c r="I301" s="199" t="s">
        <v>57</v>
      </c>
      <c r="J301" s="128" t="s">
        <v>58</v>
      </c>
      <c r="K301" s="193"/>
    </row>
    <row r="302" ht="15" customHeight="1" spans="1:11">
      <c r="A302" s="199" t="s">
        <v>1279</v>
      </c>
      <c r="B302" s="128" t="s">
        <v>1280</v>
      </c>
      <c r="C302" s="200">
        <v>42.4</v>
      </c>
      <c r="D302" s="128" t="s">
        <v>112</v>
      </c>
      <c r="E302" s="201" t="s">
        <v>53</v>
      </c>
      <c r="F302" s="128" t="s">
        <v>54</v>
      </c>
      <c r="G302" s="199" t="s">
        <v>1281</v>
      </c>
      <c r="H302" s="128" t="s">
        <v>1282</v>
      </c>
      <c r="I302" s="199" t="s">
        <v>57</v>
      </c>
      <c r="J302" s="128" t="s">
        <v>58</v>
      </c>
      <c r="K302" s="193"/>
    </row>
    <row r="303" ht="15" customHeight="1" spans="1:11">
      <c r="A303" s="199" t="s">
        <v>1283</v>
      </c>
      <c r="B303" s="128" t="s">
        <v>1284</v>
      </c>
      <c r="C303" s="200">
        <v>0.06</v>
      </c>
      <c r="D303" s="128" t="s">
        <v>71</v>
      </c>
      <c r="E303" s="201" t="s">
        <v>53</v>
      </c>
      <c r="F303" s="128" t="s">
        <v>54</v>
      </c>
      <c r="G303" s="199" t="s">
        <v>1285</v>
      </c>
      <c r="H303" s="128" t="s">
        <v>1286</v>
      </c>
      <c r="I303" s="199" t="s">
        <v>57</v>
      </c>
      <c r="J303" s="128" t="s">
        <v>58</v>
      </c>
      <c r="K303" s="193"/>
    </row>
    <row r="304" ht="15" customHeight="1" spans="1:11">
      <c r="A304" s="199" t="s">
        <v>1287</v>
      </c>
      <c r="B304" s="128" t="s">
        <v>1288</v>
      </c>
      <c r="C304" s="200">
        <v>553.33</v>
      </c>
      <c r="D304" s="128" t="s">
        <v>61</v>
      </c>
      <c r="E304" s="201" t="s">
        <v>53</v>
      </c>
      <c r="F304" s="128" t="s">
        <v>54</v>
      </c>
      <c r="G304" s="199" t="s">
        <v>1289</v>
      </c>
      <c r="H304" s="128" t="s">
        <v>1290</v>
      </c>
      <c r="I304" s="199" t="s">
        <v>57</v>
      </c>
      <c r="J304" s="128" t="s">
        <v>58</v>
      </c>
      <c r="K304" s="193"/>
    </row>
    <row r="305" ht="15" customHeight="1" spans="1:11">
      <c r="A305" s="199" t="s">
        <v>1291</v>
      </c>
      <c r="B305" s="128" t="s">
        <v>1292</v>
      </c>
      <c r="C305" s="200">
        <v>1060</v>
      </c>
      <c r="D305" s="128" t="s">
        <v>422</v>
      </c>
      <c r="E305" s="201" t="s">
        <v>53</v>
      </c>
      <c r="F305" s="128" t="s">
        <v>54</v>
      </c>
      <c r="G305" s="199" t="s">
        <v>1293</v>
      </c>
      <c r="H305" s="128" t="s">
        <v>1294</v>
      </c>
      <c r="I305" s="199" t="s">
        <v>57</v>
      </c>
      <c r="J305" s="128" t="s">
        <v>58</v>
      </c>
      <c r="K305" s="193"/>
    </row>
    <row r="306" ht="15" customHeight="1" spans="1:11">
      <c r="A306" s="199" t="s">
        <v>1295</v>
      </c>
      <c r="B306" s="128" t="s">
        <v>1296</v>
      </c>
      <c r="C306" s="200">
        <v>848</v>
      </c>
      <c r="D306" s="128" t="s">
        <v>52</v>
      </c>
      <c r="E306" s="201" t="s">
        <v>53</v>
      </c>
      <c r="F306" s="128" t="s">
        <v>54</v>
      </c>
      <c r="G306" s="199" t="s">
        <v>1297</v>
      </c>
      <c r="H306" s="128" t="s">
        <v>1298</v>
      </c>
      <c r="I306" s="199" t="s">
        <v>57</v>
      </c>
      <c r="J306" s="128" t="s">
        <v>58</v>
      </c>
      <c r="K306" s="193"/>
    </row>
    <row r="307" ht="15" customHeight="1" spans="1:11">
      <c r="A307" s="199" t="s">
        <v>1299</v>
      </c>
      <c r="B307" s="128" t="s">
        <v>1300</v>
      </c>
      <c r="C307" s="200">
        <v>247.45</v>
      </c>
      <c r="D307" s="128" t="s">
        <v>61</v>
      </c>
      <c r="E307" s="201" t="s">
        <v>53</v>
      </c>
      <c r="F307" s="128" t="s">
        <v>54</v>
      </c>
      <c r="G307" s="199" t="s">
        <v>1301</v>
      </c>
      <c r="H307" s="128" t="s">
        <v>1302</v>
      </c>
      <c r="I307" s="199" t="s">
        <v>57</v>
      </c>
      <c r="J307" s="128" t="s">
        <v>58</v>
      </c>
      <c r="K307" s="193"/>
    </row>
    <row r="308" ht="15" customHeight="1" spans="1:11">
      <c r="A308" s="199" t="s">
        <v>1303</v>
      </c>
      <c r="B308" s="128" t="s">
        <v>1304</v>
      </c>
      <c r="C308" s="200">
        <v>95.4</v>
      </c>
      <c r="D308" s="128" t="s">
        <v>61</v>
      </c>
      <c r="E308" s="201" t="s">
        <v>53</v>
      </c>
      <c r="F308" s="128" t="s">
        <v>54</v>
      </c>
      <c r="G308" s="199" t="s">
        <v>1305</v>
      </c>
      <c r="H308" s="128" t="s">
        <v>1306</v>
      </c>
      <c r="I308" s="199" t="s">
        <v>57</v>
      </c>
      <c r="J308" s="128" t="s">
        <v>58</v>
      </c>
      <c r="K308" s="193"/>
    </row>
    <row r="309" ht="15" customHeight="1" spans="1:11">
      <c r="A309" s="199" t="s">
        <v>1307</v>
      </c>
      <c r="B309" s="128" t="s">
        <v>1308</v>
      </c>
      <c r="C309" s="200">
        <v>318</v>
      </c>
      <c r="D309" s="128" t="s">
        <v>185</v>
      </c>
      <c r="E309" s="201" t="s">
        <v>53</v>
      </c>
      <c r="F309" s="128" t="s">
        <v>54</v>
      </c>
      <c r="G309" s="199" t="s">
        <v>1309</v>
      </c>
      <c r="H309" s="128" t="s">
        <v>1310</v>
      </c>
      <c r="I309" s="199" t="s">
        <v>57</v>
      </c>
      <c r="J309" s="128" t="s">
        <v>58</v>
      </c>
      <c r="K309" s="193"/>
    </row>
    <row r="310" ht="15" customHeight="1" spans="1:11">
      <c r="A310" s="199" t="s">
        <v>1311</v>
      </c>
      <c r="B310" s="128" t="s">
        <v>1312</v>
      </c>
      <c r="C310" s="200">
        <v>296.8</v>
      </c>
      <c r="D310" s="128" t="s">
        <v>61</v>
      </c>
      <c r="E310" s="201" t="s">
        <v>53</v>
      </c>
      <c r="F310" s="128" t="s">
        <v>54</v>
      </c>
      <c r="G310" s="199" t="s">
        <v>1313</v>
      </c>
      <c r="H310" s="128" t="s">
        <v>1314</v>
      </c>
      <c r="I310" s="199" t="s">
        <v>57</v>
      </c>
      <c r="J310" s="128" t="s">
        <v>58</v>
      </c>
      <c r="K310" s="193"/>
    </row>
    <row r="311" ht="15" customHeight="1" spans="1:11">
      <c r="A311" s="199" t="s">
        <v>1315</v>
      </c>
      <c r="B311" s="128" t="s">
        <v>1316</v>
      </c>
      <c r="C311" s="200">
        <v>742</v>
      </c>
      <c r="D311" s="128" t="s">
        <v>185</v>
      </c>
      <c r="E311" s="201" t="s">
        <v>53</v>
      </c>
      <c r="F311" s="128" t="s">
        <v>54</v>
      </c>
      <c r="G311" s="199" t="s">
        <v>1317</v>
      </c>
      <c r="H311" s="128" t="s">
        <v>1318</v>
      </c>
      <c r="I311" s="199" t="s">
        <v>57</v>
      </c>
      <c r="J311" s="128" t="s">
        <v>58</v>
      </c>
      <c r="K311" s="193"/>
    </row>
    <row r="312" ht="15" customHeight="1" spans="1:11">
      <c r="A312" s="199" t="s">
        <v>1319</v>
      </c>
      <c r="B312" s="128" t="s">
        <v>1320</v>
      </c>
      <c r="C312" s="200">
        <v>671.33</v>
      </c>
      <c r="D312" s="128" t="s">
        <v>107</v>
      </c>
      <c r="E312" s="201" t="s">
        <v>53</v>
      </c>
      <c r="F312" s="128" t="s">
        <v>54</v>
      </c>
      <c r="G312" s="199" t="s">
        <v>1321</v>
      </c>
      <c r="H312" s="128" t="s">
        <v>1322</v>
      </c>
      <c r="I312" s="199" t="s">
        <v>57</v>
      </c>
      <c r="J312" s="128" t="s">
        <v>58</v>
      </c>
      <c r="K312" s="193"/>
    </row>
    <row r="313" ht="15" customHeight="1" spans="1:11">
      <c r="A313" s="199" t="s">
        <v>1323</v>
      </c>
      <c r="B313" s="128" t="s">
        <v>1324</v>
      </c>
      <c r="C313" s="200">
        <v>1833.33</v>
      </c>
      <c r="D313" s="128" t="s">
        <v>52</v>
      </c>
      <c r="E313" s="201" t="s">
        <v>53</v>
      </c>
      <c r="F313" s="128" t="s">
        <v>54</v>
      </c>
      <c r="G313" s="199" t="s">
        <v>1325</v>
      </c>
      <c r="H313" s="128" t="s">
        <v>1326</v>
      </c>
      <c r="I313" s="199" t="s">
        <v>57</v>
      </c>
      <c r="J313" s="128" t="s">
        <v>58</v>
      </c>
      <c r="K313" s="193"/>
    </row>
    <row r="314" ht="15" customHeight="1" spans="1:11">
      <c r="A314" s="199" t="s">
        <v>1327</v>
      </c>
      <c r="B314" s="128" t="s">
        <v>1328</v>
      </c>
      <c r="C314" s="200">
        <v>2374.4</v>
      </c>
      <c r="D314" s="128" t="s">
        <v>52</v>
      </c>
      <c r="E314" s="201" t="s">
        <v>53</v>
      </c>
      <c r="F314" s="128" t="s">
        <v>54</v>
      </c>
      <c r="G314" s="199" t="s">
        <v>1329</v>
      </c>
      <c r="H314" s="128" t="s">
        <v>1330</v>
      </c>
      <c r="I314" s="199" t="s">
        <v>57</v>
      </c>
      <c r="J314" s="128" t="s">
        <v>58</v>
      </c>
      <c r="K314" s="193"/>
    </row>
    <row r="315" ht="15" customHeight="1" spans="1:11">
      <c r="A315" s="199" t="s">
        <v>1331</v>
      </c>
      <c r="B315" s="128" t="s">
        <v>1332</v>
      </c>
      <c r="C315" s="200">
        <v>848</v>
      </c>
      <c r="D315" s="128" t="s">
        <v>66</v>
      </c>
      <c r="E315" s="201" t="s">
        <v>53</v>
      </c>
      <c r="F315" s="128" t="s">
        <v>54</v>
      </c>
      <c r="G315" s="199" t="s">
        <v>1333</v>
      </c>
      <c r="H315" s="128" t="s">
        <v>1334</v>
      </c>
      <c r="I315" s="199" t="s">
        <v>57</v>
      </c>
      <c r="J315" s="128" t="s">
        <v>58</v>
      </c>
      <c r="K315" s="193"/>
    </row>
    <row r="316" ht="15" customHeight="1" spans="1:11">
      <c r="A316" s="199" t="s">
        <v>1335</v>
      </c>
      <c r="B316" s="128" t="s">
        <v>1336</v>
      </c>
      <c r="C316" s="200">
        <v>14</v>
      </c>
      <c r="D316" s="128" t="s">
        <v>122</v>
      </c>
      <c r="E316" s="201" t="s">
        <v>53</v>
      </c>
      <c r="F316" s="128" t="s">
        <v>54</v>
      </c>
      <c r="G316" s="199" t="s">
        <v>1337</v>
      </c>
      <c r="H316" s="128" t="s">
        <v>1338</v>
      </c>
      <c r="I316" s="199" t="s">
        <v>57</v>
      </c>
      <c r="J316" s="128" t="s">
        <v>58</v>
      </c>
      <c r="K316" s="193"/>
    </row>
    <row r="317" ht="15" customHeight="1" spans="1:11">
      <c r="A317" s="199" t="s">
        <v>1339</v>
      </c>
      <c r="B317" s="128" t="s">
        <v>1340</v>
      </c>
      <c r="C317" s="200">
        <v>636</v>
      </c>
      <c r="D317" s="128" t="s">
        <v>52</v>
      </c>
      <c r="E317" s="201" t="s">
        <v>53</v>
      </c>
      <c r="F317" s="128" t="s">
        <v>54</v>
      </c>
      <c r="G317" s="199" t="s">
        <v>1341</v>
      </c>
      <c r="H317" s="128" t="s">
        <v>1342</v>
      </c>
      <c r="I317" s="199" t="s">
        <v>57</v>
      </c>
      <c r="J317" s="128" t="s">
        <v>58</v>
      </c>
      <c r="K317" s="193"/>
    </row>
    <row r="318" ht="15" customHeight="1" spans="1:11">
      <c r="A318" s="199" t="s">
        <v>1343</v>
      </c>
      <c r="B318" s="128" t="s">
        <v>1344</v>
      </c>
      <c r="C318" s="200">
        <v>212</v>
      </c>
      <c r="D318" s="128" t="s">
        <v>381</v>
      </c>
      <c r="E318" s="201" t="s">
        <v>53</v>
      </c>
      <c r="F318" s="128" t="s">
        <v>54</v>
      </c>
      <c r="G318" s="199" t="s">
        <v>1345</v>
      </c>
      <c r="H318" s="128" t="s">
        <v>1346</v>
      </c>
      <c r="I318" s="199" t="s">
        <v>57</v>
      </c>
      <c r="J318" s="128" t="s">
        <v>58</v>
      </c>
      <c r="K318" s="193"/>
    </row>
    <row r="319" ht="15" customHeight="1" spans="1:11">
      <c r="A319" s="199" t="s">
        <v>1347</v>
      </c>
      <c r="B319" s="128" t="s">
        <v>1348</v>
      </c>
      <c r="C319" s="200">
        <v>246.94</v>
      </c>
      <c r="D319" s="128" t="s">
        <v>76</v>
      </c>
      <c r="E319" s="201" t="s">
        <v>53</v>
      </c>
      <c r="F319" s="128" t="s">
        <v>54</v>
      </c>
      <c r="G319" s="199" t="s">
        <v>1349</v>
      </c>
      <c r="H319" s="128" t="s">
        <v>1350</v>
      </c>
      <c r="I319" s="199" t="s">
        <v>57</v>
      </c>
      <c r="J319" s="128" t="s">
        <v>58</v>
      </c>
      <c r="K319" s="193"/>
    </row>
    <row r="320" ht="15" customHeight="1" spans="1:11">
      <c r="A320" s="199" t="s">
        <v>1351</v>
      </c>
      <c r="B320" s="128" t="s">
        <v>1352</v>
      </c>
      <c r="C320" s="200">
        <v>1833.33</v>
      </c>
      <c r="D320" s="128" t="s">
        <v>52</v>
      </c>
      <c r="E320" s="201" t="s">
        <v>53</v>
      </c>
      <c r="F320" s="128" t="s">
        <v>54</v>
      </c>
      <c r="G320" s="199" t="s">
        <v>1353</v>
      </c>
      <c r="H320" s="128" t="s">
        <v>1354</v>
      </c>
      <c r="I320" s="199" t="s">
        <v>57</v>
      </c>
      <c r="J320" s="128" t="s">
        <v>58</v>
      </c>
      <c r="K320" s="193"/>
    </row>
    <row r="321" ht="15" customHeight="1" spans="1:11">
      <c r="A321" s="199" t="s">
        <v>1355</v>
      </c>
      <c r="B321" s="128" t="s">
        <v>1356</v>
      </c>
      <c r="C321" s="200">
        <v>302.1</v>
      </c>
      <c r="D321" s="128" t="s">
        <v>52</v>
      </c>
      <c r="E321" s="201" t="s">
        <v>53</v>
      </c>
      <c r="F321" s="128" t="s">
        <v>54</v>
      </c>
      <c r="G321" s="199" t="s">
        <v>1357</v>
      </c>
      <c r="H321" s="128" t="s">
        <v>1358</v>
      </c>
      <c r="I321" s="199" t="s">
        <v>57</v>
      </c>
      <c r="J321" s="128" t="s">
        <v>58</v>
      </c>
      <c r="K321" s="193"/>
    </row>
    <row r="322" ht="15" customHeight="1" spans="1:11">
      <c r="A322" s="199" t="s">
        <v>1359</v>
      </c>
      <c r="B322" s="128" t="s">
        <v>1360</v>
      </c>
      <c r="C322" s="200">
        <v>5.83</v>
      </c>
      <c r="D322" s="128" t="s">
        <v>218</v>
      </c>
      <c r="E322" s="201" t="s">
        <v>53</v>
      </c>
      <c r="F322" s="128" t="s">
        <v>54</v>
      </c>
      <c r="G322" s="199" t="s">
        <v>1361</v>
      </c>
      <c r="H322" s="128" t="s">
        <v>1362</v>
      </c>
      <c r="I322" s="199" t="s">
        <v>57</v>
      </c>
      <c r="J322" s="128" t="s">
        <v>58</v>
      </c>
      <c r="K322" s="193"/>
    </row>
    <row r="323" ht="15" customHeight="1" spans="1:11">
      <c r="A323" s="199" t="s">
        <v>1363</v>
      </c>
      <c r="B323" s="128" t="s">
        <v>1364</v>
      </c>
      <c r="C323" s="200">
        <v>0.06</v>
      </c>
      <c r="D323" s="128" t="s">
        <v>71</v>
      </c>
      <c r="E323" s="201" t="s">
        <v>53</v>
      </c>
      <c r="F323" s="128" t="s">
        <v>54</v>
      </c>
      <c r="G323" s="199" t="s">
        <v>1365</v>
      </c>
      <c r="H323" s="128" t="s">
        <v>1366</v>
      </c>
      <c r="I323" s="199" t="s">
        <v>57</v>
      </c>
      <c r="J323" s="128" t="s">
        <v>58</v>
      </c>
      <c r="K323" s="193"/>
    </row>
    <row r="324" ht="15" customHeight="1" spans="1:11">
      <c r="A324" s="199" t="s">
        <v>1367</v>
      </c>
      <c r="B324" s="128" t="s">
        <v>1368</v>
      </c>
      <c r="C324" s="200">
        <v>466.67</v>
      </c>
      <c r="D324" s="128" t="s">
        <v>52</v>
      </c>
      <c r="E324" s="201" t="s">
        <v>53</v>
      </c>
      <c r="F324" s="128" t="s">
        <v>54</v>
      </c>
      <c r="G324" s="199" t="s">
        <v>1369</v>
      </c>
      <c r="H324" s="128" t="s">
        <v>1370</v>
      </c>
      <c r="I324" s="199" t="s">
        <v>57</v>
      </c>
      <c r="J324" s="128" t="s">
        <v>58</v>
      </c>
      <c r="K324" s="193"/>
    </row>
    <row r="325" ht="15" customHeight="1" spans="1:11">
      <c r="A325" s="199" t="s">
        <v>1371</v>
      </c>
      <c r="B325" s="128" t="s">
        <v>1372</v>
      </c>
      <c r="C325" s="200">
        <v>95</v>
      </c>
      <c r="D325" s="128" t="s">
        <v>61</v>
      </c>
      <c r="E325" s="201" t="s">
        <v>53</v>
      </c>
      <c r="F325" s="128" t="s">
        <v>54</v>
      </c>
      <c r="G325" s="199" t="s">
        <v>1373</v>
      </c>
      <c r="H325" s="128" t="s">
        <v>1374</v>
      </c>
      <c r="I325" s="199" t="s">
        <v>57</v>
      </c>
      <c r="J325" s="128" t="s">
        <v>58</v>
      </c>
      <c r="K325" s="193"/>
    </row>
    <row r="326" ht="15" customHeight="1" spans="1:11">
      <c r="A326" s="199" t="s">
        <v>1375</v>
      </c>
      <c r="B326" s="128" t="s">
        <v>1376</v>
      </c>
      <c r="C326" s="200">
        <v>4500</v>
      </c>
      <c r="D326" s="128" t="s">
        <v>1377</v>
      </c>
      <c r="E326" s="201" t="s">
        <v>53</v>
      </c>
      <c r="F326" s="128" t="s">
        <v>54</v>
      </c>
      <c r="G326" s="199" t="s">
        <v>1378</v>
      </c>
      <c r="H326" s="128" t="s">
        <v>1379</v>
      </c>
      <c r="I326" s="199" t="s">
        <v>57</v>
      </c>
      <c r="J326" s="128" t="s">
        <v>58</v>
      </c>
      <c r="K326" s="193"/>
    </row>
    <row r="327" ht="15" customHeight="1" spans="1:11">
      <c r="A327" s="199" t="s">
        <v>1380</v>
      </c>
      <c r="B327" s="128" t="s">
        <v>1381</v>
      </c>
      <c r="C327" s="200">
        <v>477</v>
      </c>
      <c r="D327" s="128" t="s">
        <v>117</v>
      </c>
      <c r="E327" s="201" t="s">
        <v>53</v>
      </c>
      <c r="F327" s="128" t="s">
        <v>54</v>
      </c>
      <c r="G327" s="199" t="s">
        <v>1382</v>
      </c>
      <c r="H327" s="128" t="s">
        <v>1383</v>
      </c>
      <c r="I327" s="199" t="s">
        <v>57</v>
      </c>
      <c r="J327" s="128" t="s">
        <v>58</v>
      </c>
      <c r="K327" s="193"/>
    </row>
    <row r="328" ht="15" customHeight="1" spans="1:11">
      <c r="A328" s="199" t="s">
        <v>1384</v>
      </c>
      <c r="B328" s="128" t="s">
        <v>1385</v>
      </c>
      <c r="C328" s="200">
        <v>14310</v>
      </c>
      <c r="D328" s="128" t="s">
        <v>52</v>
      </c>
      <c r="E328" s="201" t="s">
        <v>53</v>
      </c>
      <c r="F328" s="128" t="s">
        <v>54</v>
      </c>
      <c r="G328" s="199" t="s">
        <v>1386</v>
      </c>
      <c r="H328" s="128" t="s">
        <v>1387</v>
      </c>
      <c r="I328" s="199" t="s">
        <v>57</v>
      </c>
      <c r="J328" s="128" t="s">
        <v>58</v>
      </c>
      <c r="K328" s="193"/>
    </row>
    <row r="329" ht="15" customHeight="1" spans="1:11">
      <c r="A329" s="199" t="s">
        <v>1388</v>
      </c>
      <c r="B329" s="128" t="s">
        <v>1389</v>
      </c>
      <c r="C329" s="200">
        <v>250</v>
      </c>
      <c r="D329" s="128" t="s">
        <v>61</v>
      </c>
      <c r="E329" s="201" t="s">
        <v>53</v>
      </c>
      <c r="F329" s="128" t="s">
        <v>54</v>
      </c>
      <c r="G329" s="199" t="s">
        <v>1390</v>
      </c>
      <c r="H329" s="128" t="s">
        <v>1391</v>
      </c>
      <c r="I329" s="199" t="s">
        <v>57</v>
      </c>
      <c r="J329" s="128" t="s">
        <v>58</v>
      </c>
      <c r="K329" s="193"/>
    </row>
    <row r="330" ht="15" customHeight="1" spans="1:11">
      <c r="A330" s="199" t="s">
        <v>1392</v>
      </c>
      <c r="B330" s="128" t="s">
        <v>1393</v>
      </c>
      <c r="C330" s="200">
        <v>190.8</v>
      </c>
      <c r="D330" s="128" t="s">
        <v>185</v>
      </c>
      <c r="E330" s="201" t="s">
        <v>53</v>
      </c>
      <c r="F330" s="128" t="s">
        <v>54</v>
      </c>
      <c r="G330" s="199" t="s">
        <v>1394</v>
      </c>
      <c r="H330" s="128" t="s">
        <v>1395</v>
      </c>
      <c r="I330" s="199" t="s">
        <v>57</v>
      </c>
      <c r="J330" s="128" t="s">
        <v>58</v>
      </c>
      <c r="K330" s="193"/>
    </row>
    <row r="331" ht="15" customHeight="1" spans="1:11">
      <c r="A331" s="199" t="s">
        <v>1396</v>
      </c>
      <c r="B331" s="128" t="s">
        <v>1397</v>
      </c>
      <c r="C331" s="200">
        <v>1900</v>
      </c>
      <c r="D331" s="128" t="s">
        <v>1398</v>
      </c>
      <c r="E331" s="201" t="s">
        <v>53</v>
      </c>
      <c r="F331" s="128" t="s">
        <v>54</v>
      </c>
      <c r="G331" s="199" t="s">
        <v>1399</v>
      </c>
      <c r="H331" s="128" t="s">
        <v>1400</v>
      </c>
      <c r="I331" s="199" t="s">
        <v>57</v>
      </c>
      <c r="J331" s="128" t="s">
        <v>58</v>
      </c>
      <c r="K331" s="193"/>
    </row>
    <row r="332" ht="15" customHeight="1" spans="1:11">
      <c r="A332" s="199" t="s">
        <v>1401</v>
      </c>
      <c r="B332" s="128" t="s">
        <v>1402</v>
      </c>
      <c r="C332" s="200">
        <v>53</v>
      </c>
      <c r="D332" s="128" t="s">
        <v>61</v>
      </c>
      <c r="E332" s="201" t="s">
        <v>53</v>
      </c>
      <c r="F332" s="128" t="s">
        <v>54</v>
      </c>
      <c r="G332" s="199" t="s">
        <v>1403</v>
      </c>
      <c r="H332" s="128" t="s">
        <v>1404</v>
      </c>
      <c r="I332" s="199" t="s">
        <v>57</v>
      </c>
      <c r="J332" s="128" t="s">
        <v>58</v>
      </c>
      <c r="K332" s="193"/>
    </row>
    <row r="333" ht="15" customHeight="1" spans="1:11">
      <c r="A333" s="199" t="s">
        <v>1405</v>
      </c>
      <c r="B333" s="128" t="s">
        <v>1406</v>
      </c>
      <c r="C333" s="200">
        <v>1060</v>
      </c>
      <c r="D333" s="128" t="s">
        <v>52</v>
      </c>
      <c r="E333" s="201" t="s">
        <v>53</v>
      </c>
      <c r="F333" s="128" t="s">
        <v>54</v>
      </c>
      <c r="G333" s="199" t="s">
        <v>1407</v>
      </c>
      <c r="H333" s="128" t="s">
        <v>1408</v>
      </c>
      <c r="I333" s="199" t="s">
        <v>57</v>
      </c>
      <c r="J333" s="128" t="s">
        <v>58</v>
      </c>
      <c r="K333" s="193"/>
    </row>
    <row r="334" ht="15" customHeight="1" spans="1:11">
      <c r="A334" s="199" t="s">
        <v>1409</v>
      </c>
      <c r="B334" s="128" t="s">
        <v>1410</v>
      </c>
      <c r="C334" s="200">
        <v>316.67</v>
      </c>
      <c r="D334" s="128" t="s">
        <v>61</v>
      </c>
      <c r="E334" s="201" t="s">
        <v>53</v>
      </c>
      <c r="F334" s="128" t="s">
        <v>54</v>
      </c>
      <c r="G334" s="199" t="s">
        <v>1411</v>
      </c>
      <c r="H334" s="128" t="s">
        <v>1412</v>
      </c>
      <c r="I334" s="199" t="s">
        <v>57</v>
      </c>
      <c r="J334" s="128" t="s">
        <v>58</v>
      </c>
      <c r="K334" s="193"/>
    </row>
    <row r="335" ht="15" customHeight="1" spans="1:11">
      <c r="A335" s="199" t="s">
        <v>1413</v>
      </c>
      <c r="B335" s="128" t="s">
        <v>1414</v>
      </c>
      <c r="C335" s="200">
        <v>127.2</v>
      </c>
      <c r="D335" s="128" t="s">
        <v>76</v>
      </c>
      <c r="E335" s="201" t="s">
        <v>53</v>
      </c>
      <c r="F335" s="128" t="s">
        <v>54</v>
      </c>
      <c r="G335" s="199" t="s">
        <v>1415</v>
      </c>
      <c r="H335" s="128" t="s">
        <v>1416</v>
      </c>
      <c r="I335" s="199" t="s">
        <v>57</v>
      </c>
      <c r="J335" s="128" t="s">
        <v>58</v>
      </c>
      <c r="K335" s="193"/>
    </row>
    <row r="336" ht="15" customHeight="1" spans="1:11">
      <c r="A336" s="199" t="s">
        <v>1417</v>
      </c>
      <c r="B336" s="128" t="s">
        <v>1418</v>
      </c>
      <c r="C336" s="200">
        <v>4750</v>
      </c>
      <c r="D336" s="128" t="s">
        <v>117</v>
      </c>
      <c r="E336" s="201" t="s">
        <v>53</v>
      </c>
      <c r="F336" s="128" t="s">
        <v>54</v>
      </c>
      <c r="G336" s="199" t="s">
        <v>1419</v>
      </c>
      <c r="H336" s="128" t="s">
        <v>1420</v>
      </c>
      <c r="I336" s="199" t="s">
        <v>57</v>
      </c>
      <c r="J336" s="128" t="s">
        <v>58</v>
      </c>
      <c r="K336" s="193"/>
    </row>
    <row r="337" ht="15" customHeight="1" spans="1:11">
      <c r="A337" s="199" t="s">
        <v>1421</v>
      </c>
      <c r="B337" s="128" t="s">
        <v>1422</v>
      </c>
      <c r="C337" s="200">
        <v>12.72</v>
      </c>
      <c r="D337" s="128" t="s">
        <v>1423</v>
      </c>
      <c r="E337" s="201" t="s">
        <v>53</v>
      </c>
      <c r="F337" s="128" t="s">
        <v>54</v>
      </c>
      <c r="G337" s="199" t="s">
        <v>1424</v>
      </c>
      <c r="H337" s="128" t="s">
        <v>1425</v>
      </c>
      <c r="I337" s="199" t="s">
        <v>57</v>
      </c>
      <c r="J337" s="128" t="s">
        <v>58</v>
      </c>
      <c r="K337" s="193"/>
    </row>
    <row r="338" ht="15" customHeight="1" spans="1:11">
      <c r="A338" s="199" t="s">
        <v>1426</v>
      </c>
      <c r="B338" s="128" t="s">
        <v>1427</v>
      </c>
      <c r="C338" s="200">
        <v>106</v>
      </c>
      <c r="D338" s="128" t="s">
        <v>61</v>
      </c>
      <c r="E338" s="201" t="s">
        <v>53</v>
      </c>
      <c r="F338" s="128" t="s">
        <v>54</v>
      </c>
      <c r="G338" s="199" t="s">
        <v>1428</v>
      </c>
      <c r="H338" s="128" t="s">
        <v>1429</v>
      </c>
      <c r="I338" s="199" t="s">
        <v>57</v>
      </c>
      <c r="J338" s="128" t="s">
        <v>58</v>
      </c>
      <c r="K338" s="193"/>
    </row>
    <row r="339" ht="15" customHeight="1" spans="1:11">
      <c r="A339" s="199" t="s">
        <v>1430</v>
      </c>
      <c r="B339" s="128" t="s">
        <v>1431</v>
      </c>
      <c r="C339" s="200">
        <v>636</v>
      </c>
      <c r="D339" s="128" t="s">
        <v>163</v>
      </c>
      <c r="E339" s="201" t="s">
        <v>53</v>
      </c>
      <c r="F339" s="128" t="s">
        <v>54</v>
      </c>
      <c r="G339" s="199" t="s">
        <v>1432</v>
      </c>
      <c r="H339" s="128" t="s">
        <v>1433</v>
      </c>
      <c r="I339" s="199" t="s">
        <v>57</v>
      </c>
      <c r="J339" s="128" t="s">
        <v>58</v>
      </c>
      <c r="K339" s="193"/>
    </row>
    <row r="340" ht="15" customHeight="1" spans="1:11">
      <c r="A340" s="199" t="s">
        <v>1434</v>
      </c>
      <c r="B340" s="128" t="s">
        <v>1435</v>
      </c>
      <c r="C340" s="200">
        <v>93.28</v>
      </c>
      <c r="D340" s="128" t="s">
        <v>112</v>
      </c>
      <c r="E340" s="201" t="s">
        <v>53</v>
      </c>
      <c r="F340" s="128" t="s">
        <v>54</v>
      </c>
      <c r="G340" s="199" t="s">
        <v>1436</v>
      </c>
      <c r="H340" s="128" t="s">
        <v>1437</v>
      </c>
      <c r="I340" s="199" t="s">
        <v>57</v>
      </c>
      <c r="J340" s="128" t="s">
        <v>58</v>
      </c>
      <c r="K340" s="193"/>
    </row>
    <row r="341" ht="15" customHeight="1" spans="1:11">
      <c r="A341" s="199" t="s">
        <v>1438</v>
      </c>
      <c r="B341" s="128" t="s">
        <v>1439</v>
      </c>
      <c r="C341" s="200">
        <v>3561.6</v>
      </c>
      <c r="D341" s="128" t="s">
        <v>422</v>
      </c>
      <c r="E341" s="201" t="s">
        <v>53</v>
      </c>
      <c r="F341" s="128" t="s">
        <v>54</v>
      </c>
      <c r="G341" s="199" t="s">
        <v>1440</v>
      </c>
      <c r="H341" s="128" t="s">
        <v>1441</v>
      </c>
      <c r="I341" s="199" t="s">
        <v>57</v>
      </c>
      <c r="J341" s="128" t="s">
        <v>58</v>
      </c>
      <c r="K341" s="193"/>
    </row>
    <row r="342" ht="15" customHeight="1" spans="1:11">
      <c r="A342" s="199" t="s">
        <v>1442</v>
      </c>
      <c r="B342" s="128" t="s">
        <v>1443</v>
      </c>
      <c r="C342" s="200">
        <v>560</v>
      </c>
      <c r="D342" s="128" t="s">
        <v>61</v>
      </c>
      <c r="E342" s="201" t="s">
        <v>53</v>
      </c>
      <c r="F342" s="128" t="s">
        <v>54</v>
      </c>
      <c r="G342" s="199" t="s">
        <v>1444</v>
      </c>
      <c r="H342" s="128" t="s">
        <v>1445</v>
      </c>
      <c r="I342" s="199" t="s">
        <v>57</v>
      </c>
      <c r="J342" s="128" t="s">
        <v>58</v>
      </c>
      <c r="K342" s="193"/>
    </row>
    <row r="343" ht="15" customHeight="1" spans="1:11">
      <c r="A343" s="199" t="s">
        <v>1446</v>
      </c>
      <c r="B343" s="128" t="s">
        <v>1447</v>
      </c>
      <c r="C343" s="200">
        <v>1</v>
      </c>
      <c r="D343" s="128" t="s">
        <v>218</v>
      </c>
      <c r="E343" s="201" t="s">
        <v>53</v>
      </c>
      <c r="F343" s="128" t="s">
        <v>54</v>
      </c>
      <c r="G343" s="199" t="s">
        <v>1448</v>
      </c>
      <c r="H343" s="128" t="s">
        <v>1449</v>
      </c>
      <c r="I343" s="199" t="s">
        <v>57</v>
      </c>
      <c r="J343" s="128" t="s">
        <v>58</v>
      </c>
      <c r="K343" s="193"/>
    </row>
    <row r="344" ht="15" customHeight="1" spans="1:11">
      <c r="A344" s="199" t="s">
        <v>1450</v>
      </c>
      <c r="B344" s="128" t="s">
        <v>1451</v>
      </c>
      <c r="C344" s="200">
        <v>10.6</v>
      </c>
      <c r="D344" s="128" t="s">
        <v>259</v>
      </c>
      <c r="E344" s="201" t="s">
        <v>53</v>
      </c>
      <c r="F344" s="128" t="s">
        <v>54</v>
      </c>
      <c r="G344" s="199" t="s">
        <v>1452</v>
      </c>
      <c r="H344" s="128" t="s">
        <v>1453</v>
      </c>
      <c r="I344" s="199" t="s">
        <v>57</v>
      </c>
      <c r="J344" s="128" t="s">
        <v>58</v>
      </c>
      <c r="K344" s="193"/>
    </row>
    <row r="345" ht="15" customHeight="1" spans="1:11">
      <c r="A345" s="199" t="s">
        <v>1454</v>
      </c>
      <c r="B345" s="128" t="s">
        <v>1455</v>
      </c>
      <c r="C345" s="200">
        <v>848</v>
      </c>
      <c r="D345" s="128" t="s">
        <v>61</v>
      </c>
      <c r="E345" s="201" t="s">
        <v>53</v>
      </c>
      <c r="F345" s="128" t="s">
        <v>54</v>
      </c>
      <c r="G345" s="199" t="s">
        <v>1456</v>
      </c>
      <c r="H345" s="128" t="s">
        <v>1457</v>
      </c>
      <c r="I345" s="199" t="s">
        <v>57</v>
      </c>
      <c r="J345" s="128" t="s">
        <v>58</v>
      </c>
      <c r="K345" s="193"/>
    </row>
    <row r="346" ht="15" customHeight="1" spans="1:11">
      <c r="A346" s="199" t="s">
        <v>1458</v>
      </c>
      <c r="B346" s="128" t="s">
        <v>1459</v>
      </c>
      <c r="C346" s="200">
        <v>400.68</v>
      </c>
      <c r="D346" s="128" t="s">
        <v>259</v>
      </c>
      <c r="E346" s="201" t="s">
        <v>53</v>
      </c>
      <c r="F346" s="128" t="s">
        <v>54</v>
      </c>
      <c r="G346" s="199" t="s">
        <v>1460</v>
      </c>
      <c r="H346" s="128" t="s">
        <v>1461</v>
      </c>
      <c r="I346" s="199" t="s">
        <v>57</v>
      </c>
      <c r="J346" s="128" t="s">
        <v>58</v>
      </c>
      <c r="K346" s="193"/>
    </row>
    <row r="347" ht="15" customHeight="1" spans="1:11">
      <c r="A347" s="199" t="s">
        <v>1462</v>
      </c>
      <c r="B347" s="128" t="s">
        <v>1463</v>
      </c>
      <c r="C347" s="200">
        <v>116.6</v>
      </c>
      <c r="D347" s="128" t="s">
        <v>163</v>
      </c>
      <c r="E347" s="201" t="s">
        <v>53</v>
      </c>
      <c r="F347" s="128" t="s">
        <v>54</v>
      </c>
      <c r="G347" s="199" t="s">
        <v>1464</v>
      </c>
      <c r="H347" s="128" t="s">
        <v>1465</v>
      </c>
      <c r="I347" s="199" t="s">
        <v>57</v>
      </c>
      <c r="J347" s="128" t="s">
        <v>58</v>
      </c>
      <c r="K347" s="193"/>
    </row>
    <row r="348" ht="15" customHeight="1" spans="1:11">
      <c r="A348" s="199" t="s">
        <v>1466</v>
      </c>
      <c r="B348" s="128" t="s">
        <v>1467</v>
      </c>
      <c r="C348" s="200">
        <v>3816</v>
      </c>
      <c r="D348" s="128" t="s">
        <v>52</v>
      </c>
      <c r="E348" s="201" t="s">
        <v>53</v>
      </c>
      <c r="F348" s="128" t="s">
        <v>54</v>
      </c>
      <c r="G348" s="199" t="s">
        <v>1468</v>
      </c>
      <c r="H348" s="128" t="s">
        <v>1469</v>
      </c>
      <c r="I348" s="199" t="s">
        <v>57</v>
      </c>
      <c r="J348" s="128" t="s">
        <v>58</v>
      </c>
      <c r="K348" s="193"/>
    </row>
    <row r="349" ht="15" customHeight="1" spans="1:11">
      <c r="A349" s="199" t="s">
        <v>1470</v>
      </c>
      <c r="B349" s="128" t="s">
        <v>1471</v>
      </c>
      <c r="C349" s="200">
        <v>356.67</v>
      </c>
      <c r="D349" s="128" t="s">
        <v>61</v>
      </c>
      <c r="E349" s="201" t="s">
        <v>53</v>
      </c>
      <c r="F349" s="128" t="s">
        <v>54</v>
      </c>
      <c r="G349" s="199" t="s">
        <v>1472</v>
      </c>
      <c r="H349" s="128" t="s">
        <v>1473</v>
      </c>
      <c r="I349" s="199" t="s">
        <v>57</v>
      </c>
      <c r="J349" s="128" t="s">
        <v>58</v>
      </c>
      <c r="K349" s="193"/>
    </row>
    <row r="350" ht="15" customHeight="1" spans="1:11">
      <c r="A350" s="199" t="s">
        <v>1474</v>
      </c>
      <c r="B350" s="128" t="s">
        <v>1475</v>
      </c>
      <c r="C350" s="200">
        <v>198.33</v>
      </c>
      <c r="D350" s="128" t="s">
        <v>61</v>
      </c>
      <c r="E350" s="201" t="s">
        <v>53</v>
      </c>
      <c r="F350" s="128" t="s">
        <v>54</v>
      </c>
      <c r="G350" s="199" t="s">
        <v>1476</v>
      </c>
      <c r="H350" s="128" t="s">
        <v>1477</v>
      </c>
      <c r="I350" s="199" t="s">
        <v>57</v>
      </c>
      <c r="J350" s="128" t="s">
        <v>58</v>
      </c>
      <c r="K350" s="193"/>
    </row>
    <row r="351" ht="15" customHeight="1" spans="1:11">
      <c r="A351" s="199" t="s">
        <v>1478</v>
      </c>
      <c r="B351" s="128" t="s">
        <v>1479</v>
      </c>
      <c r="C351" s="200">
        <v>137.8</v>
      </c>
      <c r="D351" s="128" t="s">
        <v>61</v>
      </c>
      <c r="E351" s="201" t="s">
        <v>53</v>
      </c>
      <c r="F351" s="128" t="s">
        <v>54</v>
      </c>
      <c r="G351" s="199" t="s">
        <v>1480</v>
      </c>
      <c r="H351" s="128" t="s">
        <v>1481</v>
      </c>
      <c r="I351" s="199" t="s">
        <v>57</v>
      </c>
      <c r="J351" s="128" t="s">
        <v>58</v>
      </c>
      <c r="K351" s="193"/>
    </row>
    <row r="352" ht="15" customHeight="1" spans="1:11">
      <c r="A352" s="199" t="s">
        <v>1482</v>
      </c>
      <c r="B352" s="128" t="s">
        <v>1483</v>
      </c>
      <c r="C352" s="200">
        <v>3710</v>
      </c>
      <c r="D352" s="128" t="s">
        <v>52</v>
      </c>
      <c r="E352" s="201" t="s">
        <v>53</v>
      </c>
      <c r="F352" s="128" t="s">
        <v>54</v>
      </c>
      <c r="G352" s="199" t="s">
        <v>1484</v>
      </c>
      <c r="H352" s="128" t="s">
        <v>1485</v>
      </c>
      <c r="I352" s="199" t="s">
        <v>57</v>
      </c>
      <c r="J352" s="128" t="s">
        <v>58</v>
      </c>
      <c r="K352" s="193"/>
    </row>
    <row r="353" ht="15" customHeight="1" spans="1:11">
      <c r="A353" s="199" t="s">
        <v>1486</v>
      </c>
      <c r="B353" s="128" t="s">
        <v>1487</v>
      </c>
      <c r="C353" s="200">
        <v>340</v>
      </c>
      <c r="D353" s="128" t="s">
        <v>218</v>
      </c>
      <c r="E353" s="201" t="s">
        <v>53</v>
      </c>
      <c r="F353" s="128" t="s">
        <v>54</v>
      </c>
      <c r="G353" s="199" t="s">
        <v>1488</v>
      </c>
      <c r="H353" s="128" t="s">
        <v>1489</v>
      </c>
      <c r="I353" s="199" t="s">
        <v>57</v>
      </c>
      <c r="J353" s="128" t="s">
        <v>58</v>
      </c>
      <c r="K353" s="193"/>
    </row>
    <row r="354" ht="15" customHeight="1" spans="1:11">
      <c r="A354" s="199" t="s">
        <v>1490</v>
      </c>
      <c r="B354" s="128" t="s">
        <v>1491</v>
      </c>
      <c r="C354" s="200">
        <v>10.6</v>
      </c>
      <c r="D354" s="128" t="s">
        <v>259</v>
      </c>
      <c r="E354" s="201" t="s">
        <v>53</v>
      </c>
      <c r="F354" s="128" t="s">
        <v>54</v>
      </c>
      <c r="G354" s="199" t="s">
        <v>1492</v>
      </c>
      <c r="H354" s="128" t="s">
        <v>1493</v>
      </c>
      <c r="I354" s="199" t="s">
        <v>57</v>
      </c>
      <c r="J354" s="128" t="s">
        <v>58</v>
      </c>
      <c r="K354" s="193"/>
    </row>
    <row r="355" ht="15" customHeight="1" spans="1:11">
      <c r="A355" s="199" t="s">
        <v>1494</v>
      </c>
      <c r="B355" s="128" t="s">
        <v>1495</v>
      </c>
      <c r="C355" s="200">
        <v>58.3</v>
      </c>
      <c r="D355" s="128" t="s">
        <v>163</v>
      </c>
      <c r="E355" s="201" t="s">
        <v>53</v>
      </c>
      <c r="F355" s="128" t="s">
        <v>54</v>
      </c>
      <c r="G355" s="199" t="s">
        <v>1496</v>
      </c>
      <c r="H355" s="128" t="s">
        <v>1497</v>
      </c>
      <c r="I355" s="199" t="s">
        <v>57</v>
      </c>
      <c r="J355" s="128" t="s">
        <v>58</v>
      </c>
      <c r="K355" s="193"/>
    </row>
    <row r="356" ht="15" customHeight="1" spans="1:11">
      <c r="A356" s="199" t="s">
        <v>1498</v>
      </c>
      <c r="B356" s="128" t="s">
        <v>1499</v>
      </c>
      <c r="C356" s="200">
        <v>31</v>
      </c>
      <c r="D356" s="128" t="s">
        <v>76</v>
      </c>
      <c r="E356" s="201" t="s">
        <v>53</v>
      </c>
      <c r="F356" s="128" t="s">
        <v>54</v>
      </c>
      <c r="G356" s="199" t="s">
        <v>1500</v>
      </c>
      <c r="H356" s="128" t="s">
        <v>1501</v>
      </c>
      <c r="I356" s="199" t="s">
        <v>57</v>
      </c>
      <c r="J356" s="128" t="s">
        <v>58</v>
      </c>
      <c r="K356" s="193"/>
    </row>
    <row r="357" ht="15" customHeight="1" spans="1:11">
      <c r="A357" s="199" t="s">
        <v>1502</v>
      </c>
      <c r="B357" s="128" t="s">
        <v>1503</v>
      </c>
      <c r="C357" s="200">
        <v>74.2</v>
      </c>
      <c r="D357" s="128" t="s">
        <v>643</v>
      </c>
      <c r="E357" s="201" t="s">
        <v>53</v>
      </c>
      <c r="F357" s="128" t="s">
        <v>54</v>
      </c>
      <c r="G357" s="199" t="s">
        <v>1504</v>
      </c>
      <c r="H357" s="128" t="s">
        <v>1505</v>
      </c>
      <c r="I357" s="199" t="s">
        <v>57</v>
      </c>
      <c r="J357" s="128" t="s">
        <v>58</v>
      </c>
      <c r="K357" s="193"/>
    </row>
    <row r="358" ht="15" customHeight="1" spans="1:11">
      <c r="A358" s="199" t="s">
        <v>1506</v>
      </c>
      <c r="B358" s="128" t="s">
        <v>1507</v>
      </c>
      <c r="C358" s="200">
        <v>116.6</v>
      </c>
      <c r="D358" s="128" t="s">
        <v>112</v>
      </c>
      <c r="E358" s="201" t="s">
        <v>53</v>
      </c>
      <c r="F358" s="128" t="s">
        <v>54</v>
      </c>
      <c r="G358" s="199" t="s">
        <v>1508</v>
      </c>
      <c r="H358" s="128" t="s">
        <v>1509</v>
      </c>
      <c r="I358" s="199" t="s">
        <v>57</v>
      </c>
      <c r="J358" s="128" t="s">
        <v>58</v>
      </c>
      <c r="K358" s="193"/>
    </row>
    <row r="359" ht="15" customHeight="1" spans="1:11">
      <c r="A359" s="199" t="s">
        <v>1510</v>
      </c>
      <c r="B359" s="128" t="s">
        <v>1511</v>
      </c>
      <c r="C359" s="200">
        <v>483.33</v>
      </c>
      <c r="D359" s="128" t="s">
        <v>52</v>
      </c>
      <c r="E359" s="201" t="s">
        <v>53</v>
      </c>
      <c r="F359" s="128" t="s">
        <v>54</v>
      </c>
      <c r="G359" s="199" t="s">
        <v>1512</v>
      </c>
      <c r="H359" s="128" t="s">
        <v>1513</v>
      </c>
      <c r="I359" s="199" t="s">
        <v>57</v>
      </c>
      <c r="J359" s="128" t="s">
        <v>58</v>
      </c>
      <c r="K359" s="193"/>
    </row>
    <row r="360" ht="15" customHeight="1" spans="1:11">
      <c r="A360" s="199" t="s">
        <v>1514</v>
      </c>
      <c r="B360" s="128" t="s">
        <v>1515</v>
      </c>
      <c r="C360" s="200">
        <v>440</v>
      </c>
      <c r="D360" s="128" t="s">
        <v>89</v>
      </c>
      <c r="E360" s="201" t="s">
        <v>53</v>
      </c>
      <c r="F360" s="128" t="s">
        <v>54</v>
      </c>
      <c r="G360" s="199" t="s">
        <v>1516</v>
      </c>
      <c r="H360" s="128" t="s">
        <v>1517</v>
      </c>
      <c r="I360" s="199" t="s">
        <v>57</v>
      </c>
      <c r="J360" s="128" t="s">
        <v>58</v>
      </c>
      <c r="K360" s="193"/>
    </row>
    <row r="361" ht="15" customHeight="1" spans="1:11">
      <c r="A361" s="199" t="s">
        <v>1518</v>
      </c>
      <c r="B361" s="128" t="s">
        <v>1519</v>
      </c>
      <c r="C361" s="200">
        <v>848</v>
      </c>
      <c r="D361" s="128" t="s">
        <v>61</v>
      </c>
      <c r="E361" s="201" t="s">
        <v>53</v>
      </c>
      <c r="F361" s="128" t="s">
        <v>54</v>
      </c>
      <c r="G361" s="199" t="s">
        <v>1520</v>
      </c>
      <c r="H361" s="128" t="s">
        <v>1521</v>
      </c>
      <c r="I361" s="199" t="s">
        <v>57</v>
      </c>
      <c r="J361" s="128" t="s">
        <v>58</v>
      </c>
      <c r="K361" s="193"/>
    </row>
    <row r="362" ht="15" customHeight="1" spans="1:11">
      <c r="A362" s="199" t="s">
        <v>1522</v>
      </c>
      <c r="B362" s="128" t="s">
        <v>1523</v>
      </c>
      <c r="C362" s="200">
        <v>95.4</v>
      </c>
      <c r="D362" s="128" t="s">
        <v>163</v>
      </c>
      <c r="E362" s="201" t="s">
        <v>53</v>
      </c>
      <c r="F362" s="128" t="s">
        <v>54</v>
      </c>
      <c r="G362" s="199" t="s">
        <v>1524</v>
      </c>
      <c r="H362" s="128" t="s">
        <v>1525</v>
      </c>
      <c r="I362" s="199" t="s">
        <v>57</v>
      </c>
      <c r="J362" s="128" t="s">
        <v>58</v>
      </c>
      <c r="K362" s="193"/>
    </row>
    <row r="363" ht="15" customHeight="1" spans="1:11">
      <c r="A363" s="199" t="s">
        <v>1526</v>
      </c>
      <c r="B363" s="128" t="s">
        <v>1527</v>
      </c>
      <c r="C363" s="200">
        <v>106</v>
      </c>
      <c r="D363" s="128" t="s">
        <v>52</v>
      </c>
      <c r="E363" s="201" t="s">
        <v>53</v>
      </c>
      <c r="F363" s="128" t="s">
        <v>54</v>
      </c>
      <c r="G363" s="199" t="s">
        <v>1528</v>
      </c>
      <c r="H363" s="128" t="s">
        <v>1529</v>
      </c>
      <c r="I363" s="199" t="s">
        <v>57</v>
      </c>
      <c r="J363" s="128" t="s">
        <v>58</v>
      </c>
      <c r="K363" s="193"/>
    </row>
    <row r="364" ht="15" customHeight="1" spans="1:11">
      <c r="A364" s="199" t="s">
        <v>1530</v>
      </c>
      <c r="B364" s="128" t="s">
        <v>1531</v>
      </c>
      <c r="C364" s="200">
        <v>424</v>
      </c>
      <c r="D364" s="128" t="s">
        <v>52</v>
      </c>
      <c r="E364" s="201" t="s">
        <v>53</v>
      </c>
      <c r="F364" s="128" t="s">
        <v>54</v>
      </c>
      <c r="G364" s="199" t="s">
        <v>1532</v>
      </c>
      <c r="H364" s="128" t="s">
        <v>1533</v>
      </c>
      <c r="I364" s="199" t="s">
        <v>57</v>
      </c>
      <c r="J364" s="128" t="s">
        <v>58</v>
      </c>
      <c r="K364" s="193"/>
    </row>
    <row r="365" ht="15" customHeight="1" spans="1:11">
      <c r="A365" s="199" t="s">
        <v>1534</v>
      </c>
      <c r="B365" s="128" t="s">
        <v>1535</v>
      </c>
      <c r="C365" s="200">
        <v>127.2</v>
      </c>
      <c r="D365" s="128" t="s">
        <v>52</v>
      </c>
      <c r="E365" s="201" t="s">
        <v>53</v>
      </c>
      <c r="F365" s="128" t="s">
        <v>54</v>
      </c>
      <c r="G365" s="199" t="s">
        <v>1536</v>
      </c>
      <c r="H365" s="128" t="s">
        <v>1537</v>
      </c>
      <c r="I365" s="199" t="s">
        <v>57</v>
      </c>
      <c r="J365" s="128" t="s">
        <v>58</v>
      </c>
      <c r="K365" s="193"/>
    </row>
    <row r="366" ht="15" customHeight="1" spans="1:11">
      <c r="A366" s="199" t="s">
        <v>1538</v>
      </c>
      <c r="B366" s="128" t="s">
        <v>1539</v>
      </c>
      <c r="C366" s="200">
        <v>1484</v>
      </c>
      <c r="D366" s="128" t="s">
        <v>107</v>
      </c>
      <c r="E366" s="201" t="s">
        <v>53</v>
      </c>
      <c r="F366" s="128" t="s">
        <v>54</v>
      </c>
      <c r="G366" s="199" t="s">
        <v>1540</v>
      </c>
      <c r="H366" s="128" t="s">
        <v>1541</v>
      </c>
      <c r="I366" s="199" t="s">
        <v>57</v>
      </c>
      <c r="J366" s="128" t="s">
        <v>58</v>
      </c>
      <c r="K366" s="193"/>
    </row>
    <row r="367" ht="15" customHeight="1" spans="1:11">
      <c r="A367" s="199" t="s">
        <v>1542</v>
      </c>
      <c r="B367" s="128" t="s">
        <v>1543</v>
      </c>
      <c r="C367" s="200">
        <v>75</v>
      </c>
      <c r="D367" s="128" t="s">
        <v>61</v>
      </c>
      <c r="E367" s="201" t="s">
        <v>53</v>
      </c>
      <c r="F367" s="128" t="s">
        <v>54</v>
      </c>
      <c r="G367" s="199" t="s">
        <v>1544</v>
      </c>
      <c r="H367" s="128" t="s">
        <v>1545</v>
      </c>
      <c r="I367" s="199" t="s">
        <v>57</v>
      </c>
      <c r="J367" s="128" t="s">
        <v>58</v>
      </c>
      <c r="K367" s="193"/>
    </row>
    <row r="368" ht="15" customHeight="1" spans="1:11">
      <c r="A368" s="199" t="s">
        <v>1546</v>
      </c>
      <c r="B368" s="128" t="s">
        <v>1547</v>
      </c>
      <c r="C368" s="200">
        <v>2120</v>
      </c>
      <c r="D368" s="128" t="s">
        <v>117</v>
      </c>
      <c r="E368" s="201" t="s">
        <v>53</v>
      </c>
      <c r="F368" s="128" t="s">
        <v>54</v>
      </c>
      <c r="G368" s="199" t="s">
        <v>1548</v>
      </c>
      <c r="H368" s="128" t="s">
        <v>1549</v>
      </c>
      <c r="I368" s="199" t="s">
        <v>57</v>
      </c>
      <c r="J368" s="128" t="s">
        <v>58</v>
      </c>
      <c r="K368" s="193"/>
    </row>
    <row r="369" ht="15" customHeight="1" spans="1:11">
      <c r="A369" s="199" t="s">
        <v>1550</v>
      </c>
      <c r="B369" s="128" t="s">
        <v>1551</v>
      </c>
      <c r="C369" s="200">
        <v>6.36</v>
      </c>
      <c r="D369" s="128" t="s">
        <v>259</v>
      </c>
      <c r="E369" s="201" t="s">
        <v>53</v>
      </c>
      <c r="F369" s="128" t="s">
        <v>54</v>
      </c>
      <c r="G369" s="199" t="s">
        <v>1552</v>
      </c>
      <c r="H369" s="128" t="s">
        <v>1553</v>
      </c>
      <c r="I369" s="199" t="s">
        <v>57</v>
      </c>
      <c r="J369" s="128" t="s">
        <v>58</v>
      </c>
      <c r="K369" s="193"/>
    </row>
    <row r="370" ht="15" customHeight="1" spans="1:11">
      <c r="A370" s="199" t="s">
        <v>1554</v>
      </c>
      <c r="B370" s="128" t="s">
        <v>1555</v>
      </c>
      <c r="C370" s="200">
        <v>265</v>
      </c>
      <c r="D370" s="128" t="s">
        <v>52</v>
      </c>
      <c r="E370" s="201" t="s">
        <v>53</v>
      </c>
      <c r="F370" s="128" t="s">
        <v>54</v>
      </c>
      <c r="G370" s="199" t="s">
        <v>1556</v>
      </c>
      <c r="H370" s="128" t="s">
        <v>1557</v>
      </c>
      <c r="I370" s="199" t="s">
        <v>57</v>
      </c>
      <c r="J370" s="128" t="s">
        <v>58</v>
      </c>
      <c r="K370" s="193"/>
    </row>
    <row r="371" ht="15" customHeight="1" spans="1:11">
      <c r="A371" s="199" t="s">
        <v>1558</v>
      </c>
      <c r="B371" s="128" t="s">
        <v>1559</v>
      </c>
      <c r="C371" s="200">
        <v>58.3</v>
      </c>
      <c r="D371" s="128" t="s">
        <v>61</v>
      </c>
      <c r="E371" s="201" t="s">
        <v>53</v>
      </c>
      <c r="F371" s="128" t="s">
        <v>54</v>
      </c>
      <c r="G371" s="199" t="s">
        <v>1560</v>
      </c>
      <c r="H371" s="128" t="s">
        <v>1561</v>
      </c>
      <c r="I371" s="199" t="s">
        <v>57</v>
      </c>
      <c r="J371" s="128" t="s">
        <v>58</v>
      </c>
      <c r="K371" s="193"/>
    </row>
    <row r="372" ht="15" customHeight="1" spans="1:11">
      <c r="A372" s="199" t="s">
        <v>1562</v>
      </c>
      <c r="B372" s="128" t="s">
        <v>1563</v>
      </c>
      <c r="C372" s="200">
        <v>116.6</v>
      </c>
      <c r="D372" s="128" t="s">
        <v>163</v>
      </c>
      <c r="E372" s="201" t="s">
        <v>53</v>
      </c>
      <c r="F372" s="128" t="s">
        <v>54</v>
      </c>
      <c r="G372" s="199" t="s">
        <v>1564</v>
      </c>
      <c r="H372" s="128" t="s">
        <v>1565</v>
      </c>
      <c r="I372" s="199" t="s">
        <v>57</v>
      </c>
      <c r="J372" s="128" t="s">
        <v>58</v>
      </c>
      <c r="K372" s="193"/>
    </row>
    <row r="373" ht="15" customHeight="1" spans="1:11">
      <c r="A373" s="199" t="s">
        <v>1566</v>
      </c>
      <c r="B373" s="128" t="s">
        <v>1567</v>
      </c>
      <c r="C373" s="200">
        <v>516.67</v>
      </c>
      <c r="D373" s="128" t="s">
        <v>422</v>
      </c>
      <c r="E373" s="201" t="s">
        <v>53</v>
      </c>
      <c r="F373" s="128" t="s">
        <v>54</v>
      </c>
      <c r="G373" s="199" t="s">
        <v>1568</v>
      </c>
      <c r="H373" s="128" t="s">
        <v>1569</v>
      </c>
      <c r="I373" s="199" t="s">
        <v>57</v>
      </c>
      <c r="J373" s="128" t="s">
        <v>58</v>
      </c>
      <c r="K373" s="193"/>
    </row>
    <row r="374" ht="15" customHeight="1" spans="1:11">
      <c r="A374" s="199" t="s">
        <v>1570</v>
      </c>
      <c r="B374" s="128" t="s">
        <v>1571</v>
      </c>
      <c r="C374" s="200">
        <v>424</v>
      </c>
      <c r="D374" s="128" t="s">
        <v>52</v>
      </c>
      <c r="E374" s="201" t="s">
        <v>53</v>
      </c>
      <c r="F374" s="128" t="s">
        <v>54</v>
      </c>
      <c r="G374" s="199" t="s">
        <v>1572</v>
      </c>
      <c r="H374" s="128" t="s">
        <v>1573</v>
      </c>
      <c r="I374" s="199" t="s">
        <v>57</v>
      </c>
      <c r="J374" s="128" t="s">
        <v>58</v>
      </c>
      <c r="K374" s="193"/>
    </row>
    <row r="375" ht="15" customHeight="1" spans="1:11">
      <c r="A375" s="199" t="s">
        <v>1574</v>
      </c>
      <c r="B375" s="128" t="s">
        <v>1575</v>
      </c>
      <c r="C375" s="200">
        <v>302.1</v>
      </c>
      <c r="D375" s="128" t="s">
        <v>52</v>
      </c>
      <c r="E375" s="201" t="s">
        <v>53</v>
      </c>
      <c r="F375" s="128" t="s">
        <v>54</v>
      </c>
      <c r="G375" s="199" t="s">
        <v>1576</v>
      </c>
      <c r="H375" s="128" t="s">
        <v>1577</v>
      </c>
      <c r="I375" s="199" t="s">
        <v>57</v>
      </c>
      <c r="J375" s="128" t="s">
        <v>58</v>
      </c>
      <c r="K375" s="193"/>
    </row>
    <row r="376" ht="15" customHeight="1" spans="1:11">
      <c r="A376" s="199" t="s">
        <v>1578</v>
      </c>
      <c r="B376" s="128" t="s">
        <v>1579</v>
      </c>
      <c r="C376" s="200">
        <v>159</v>
      </c>
      <c r="D376" s="128" t="s">
        <v>112</v>
      </c>
      <c r="E376" s="201" t="s">
        <v>53</v>
      </c>
      <c r="F376" s="128" t="s">
        <v>54</v>
      </c>
      <c r="G376" s="199" t="s">
        <v>1580</v>
      </c>
      <c r="H376" s="128" t="s">
        <v>1581</v>
      </c>
      <c r="I376" s="199" t="s">
        <v>57</v>
      </c>
      <c r="J376" s="128" t="s">
        <v>58</v>
      </c>
      <c r="K376" s="193"/>
    </row>
    <row r="377" ht="15" customHeight="1" spans="1:11">
      <c r="A377" s="199" t="s">
        <v>1582</v>
      </c>
      <c r="B377" s="128" t="s">
        <v>1583</v>
      </c>
      <c r="C377" s="200">
        <v>159</v>
      </c>
      <c r="D377" s="128" t="s">
        <v>112</v>
      </c>
      <c r="E377" s="201" t="s">
        <v>53</v>
      </c>
      <c r="F377" s="128" t="s">
        <v>54</v>
      </c>
      <c r="G377" s="199" t="s">
        <v>1584</v>
      </c>
      <c r="H377" s="128" t="s">
        <v>1585</v>
      </c>
      <c r="I377" s="199" t="s">
        <v>57</v>
      </c>
      <c r="J377" s="128" t="s">
        <v>58</v>
      </c>
      <c r="K377" s="193"/>
    </row>
    <row r="378" ht="15" customHeight="1" spans="1:11">
      <c r="A378" s="199" t="s">
        <v>1586</v>
      </c>
      <c r="B378" s="128" t="s">
        <v>1587</v>
      </c>
      <c r="C378" s="200">
        <v>5733.33</v>
      </c>
      <c r="D378" s="128" t="s">
        <v>52</v>
      </c>
      <c r="E378" s="201" t="s">
        <v>53</v>
      </c>
      <c r="F378" s="128" t="s">
        <v>54</v>
      </c>
      <c r="G378" s="199" t="s">
        <v>1588</v>
      </c>
      <c r="H378" s="128" t="s">
        <v>1589</v>
      </c>
      <c r="I378" s="199" t="s">
        <v>57</v>
      </c>
      <c r="J378" s="128" t="s">
        <v>58</v>
      </c>
      <c r="K378" s="193"/>
    </row>
    <row r="379" ht="15" customHeight="1" spans="1:11">
      <c r="A379" s="199" t="s">
        <v>1590</v>
      </c>
      <c r="B379" s="128" t="s">
        <v>1591</v>
      </c>
      <c r="C379" s="200">
        <v>122.58</v>
      </c>
      <c r="D379" s="128" t="s">
        <v>76</v>
      </c>
      <c r="E379" s="201" t="s">
        <v>53</v>
      </c>
      <c r="F379" s="128" t="s">
        <v>54</v>
      </c>
      <c r="G379" s="199" t="s">
        <v>1592</v>
      </c>
      <c r="H379" s="128" t="s">
        <v>1593</v>
      </c>
      <c r="I379" s="199" t="s">
        <v>57</v>
      </c>
      <c r="J379" s="128" t="s">
        <v>58</v>
      </c>
      <c r="K379" s="193"/>
    </row>
    <row r="380" ht="15" customHeight="1" spans="1:11">
      <c r="A380" s="199" t="s">
        <v>1594</v>
      </c>
      <c r="B380" s="128" t="s">
        <v>1595</v>
      </c>
      <c r="C380" s="200">
        <v>73.33</v>
      </c>
      <c r="D380" s="128" t="s">
        <v>218</v>
      </c>
      <c r="E380" s="201" t="s">
        <v>53</v>
      </c>
      <c r="F380" s="128" t="s">
        <v>54</v>
      </c>
      <c r="G380" s="199" t="s">
        <v>1596</v>
      </c>
      <c r="H380" s="128" t="s">
        <v>1597</v>
      </c>
      <c r="I380" s="199" t="s">
        <v>57</v>
      </c>
      <c r="J380" s="128" t="s">
        <v>58</v>
      </c>
      <c r="K380" s="193"/>
    </row>
    <row r="381" ht="15" customHeight="1" spans="1:11">
      <c r="A381" s="199" t="s">
        <v>1598</v>
      </c>
      <c r="B381" s="128" t="s">
        <v>1599</v>
      </c>
      <c r="C381" s="200">
        <v>106</v>
      </c>
      <c r="D381" s="128" t="s">
        <v>218</v>
      </c>
      <c r="E381" s="201" t="s">
        <v>53</v>
      </c>
      <c r="F381" s="128" t="s">
        <v>54</v>
      </c>
      <c r="G381" s="199" t="s">
        <v>1600</v>
      </c>
      <c r="H381" s="128" t="s">
        <v>1601</v>
      </c>
      <c r="I381" s="199" t="s">
        <v>57</v>
      </c>
      <c r="J381" s="128" t="s">
        <v>58</v>
      </c>
      <c r="K381" s="193"/>
    </row>
    <row r="382" ht="15" customHeight="1" spans="1:11">
      <c r="A382" s="199" t="s">
        <v>1602</v>
      </c>
      <c r="B382" s="128" t="s">
        <v>1603</v>
      </c>
      <c r="C382" s="200">
        <v>127.2</v>
      </c>
      <c r="D382" s="128" t="s">
        <v>61</v>
      </c>
      <c r="E382" s="201" t="s">
        <v>53</v>
      </c>
      <c r="F382" s="128" t="s">
        <v>54</v>
      </c>
      <c r="G382" s="199" t="s">
        <v>1604</v>
      </c>
      <c r="H382" s="128" t="s">
        <v>1605</v>
      </c>
      <c r="I382" s="199" t="s">
        <v>57</v>
      </c>
      <c r="J382" s="128" t="s">
        <v>58</v>
      </c>
      <c r="K382" s="193"/>
    </row>
    <row r="383" ht="15" customHeight="1" spans="1:11">
      <c r="A383" s="199" t="s">
        <v>1606</v>
      </c>
      <c r="B383" s="128" t="s">
        <v>1607</v>
      </c>
      <c r="C383" s="200">
        <v>95.4</v>
      </c>
      <c r="D383" s="128" t="s">
        <v>112</v>
      </c>
      <c r="E383" s="201" t="s">
        <v>53</v>
      </c>
      <c r="F383" s="128" t="s">
        <v>54</v>
      </c>
      <c r="G383" s="199" t="s">
        <v>1608</v>
      </c>
      <c r="H383" s="128" t="s">
        <v>1609</v>
      </c>
      <c r="I383" s="199" t="s">
        <v>57</v>
      </c>
      <c r="J383" s="128" t="s">
        <v>58</v>
      </c>
      <c r="K383" s="193"/>
    </row>
    <row r="384" ht="15" customHeight="1" spans="1:11">
      <c r="A384" s="199" t="s">
        <v>1610</v>
      </c>
      <c r="B384" s="128" t="s">
        <v>1611</v>
      </c>
      <c r="C384" s="200">
        <v>530</v>
      </c>
      <c r="D384" s="128" t="s">
        <v>61</v>
      </c>
      <c r="E384" s="201" t="s">
        <v>53</v>
      </c>
      <c r="F384" s="128" t="s">
        <v>54</v>
      </c>
      <c r="G384" s="199" t="s">
        <v>1612</v>
      </c>
      <c r="H384" s="128" t="s">
        <v>1613</v>
      </c>
      <c r="I384" s="199" t="s">
        <v>57</v>
      </c>
      <c r="J384" s="128" t="s">
        <v>58</v>
      </c>
      <c r="K384" s="193"/>
    </row>
    <row r="385" ht="15" customHeight="1" spans="1:11">
      <c r="A385" s="199" t="s">
        <v>1614</v>
      </c>
      <c r="B385" s="128" t="s">
        <v>1615</v>
      </c>
      <c r="C385" s="200">
        <v>63</v>
      </c>
      <c r="D385" s="128" t="s">
        <v>61</v>
      </c>
      <c r="E385" s="201" t="s">
        <v>53</v>
      </c>
      <c r="F385" s="128" t="s">
        <v>54</v>
      </c>
      <c r="G385" s="199" t="s">
        <v>1616</v>
      </c>
      <c r="H385" s="128" t="s">
        <v>1617</v>
      </c>
      <c r="I385" s="199" t="s">
        <v>57</v>
      </c>
      <c r="J385" s="128" t="s">
        <v>58</v>
      </c>
      <c r="K385" s="193"/>
    </row>
    <row r="386" ht="15" customHeight="1" spans="1:11">
      <c r="A386" s="199" t="s">
        <v>1618</v>
      </c>
      <c r="B386" s="128" t="s">
        <v>1619</v>
      </c>
      <c r="C386" s="200">
        <v>212</v>
      </c>
      <c r="D386" s="128" t="s">
        <v>259</v>
      </c>
      <c r="E386" s="201" t="s">
        <v>53</v>
      </c>
      <c r="F386" s="128" t="s">
        <v>54</v>
      </c>
      <c r="G386" s="199" t="s">
        <v>1620</v>
      </c>
      <c r="H386" s="128" t="s">
        <v>1621</v>
      </c>
      <c r="I386" s="199" t="s">
        <v>57</v>
      </c>
      <c r="J386" s="128" t="s">
        <v>58</v>
      </c>
      <c r="K386" s="193"/>
    </row>
    <row r="387" ht="15" customHeight="1" spans="1:11">
      <c r="A387" s="199" t="s">
        <v>1622</v>
      </c>
      <c r="B387" s="128" t="s">
        <v>1623</v>
      </c>
      <c r="C387" s="200">
        <v>63</v>
      </c>
      <c r="D387" s="128" t="s">
        <v>61</v>
      </c>
      <c r="E387" s="201" t="s">
        <v>53</v>
      </c>
      <c r="F387" s="128" t="s">
        <v>54</v>
      </c>
      <c r="G387" s="199" t="s">
        <v>1624</v>
      </c>
      <c r="H387" s="128" t="s">
        <v>1625</v>
      </c>
      <c r="I387" s="199" t="s">
        <v>57</v>
      </c>
      <c r="J387" s="128" t="s">
        <v>58</v>
      </c>
      <c r="K387" s="193"/>
    </row>
    <row r="388" ht="15" customHeight="1" spans="1:11">
      <c r="A388" s="199" t="s">
        <v>1626</v>
      </c>
      <c r="B388" s="128" t="s">
        <v>1627</v>
      </c>
      <c r="C388" s="200">
        <v>3180</v>
      </c>
      <c r="D388" s="128" t="s">
        <v>52</v>
      </c>
      <c r="E388" s="201" t="s">
        <v>53</v>
      </c>
      <c r="F388" s="128" t="s">
        <v>54</v>
      </c>
      <c r="G388" s="199" t="s">
        <v>1628</v>
      </c>
      <c r="H388" s="128" t="s">
        <v>1629</v>
      </c>
      <c r="I388" s="199" t="s">
        <v>57</v>
      </c>
      <c r="J388" s="128" t="s">
        <v>58</v>
      </c>
      <c r="K388" s="193"/>
    </row>
    <row r="389" ht="15" customHeight="1" spans="1:11">
      <c r="A389" s="199" t="s">
        <v>1630</v>
      </c>
      <c r="B389" s="128" t="s">
        <v>1631</v>
      </c>
      <c r="C389" s="200">
        <v>148.4</v>
      </c>
      <c r="D389" s="128" t="s">
        <v>76</v>
      </c>
      <c r="E389" s="201" t="s">
        <v>53</v>
      </c>
      <c r="F389" s="128" t="s">
        <v>54</v>
      </c>
      <c r="G389" s="199" t="s">
        <v>1632</v>
      </c>
      <c r="H389" s="128" t="s">
        <v>1633</v>
      </c>
      <c r="I389" s="199" t="s">
        <v>57</v>
      </c>
      <c r="J389" s="128" t="s">
        <v>58</v>
      </c>
      <c r="K389" s="193"/>
    </row>
    <row r="390" ht="15" customHeight="1" spans="1:11">
      <c r="A390" s="199" t="s">
        <v>1634</v>
      </c>
      <c r="B390" s="128" t="s">
        <v>1635</v>
      </c>
      <c r="C390" s="200">
        <v>1.6</v>
      </c>
      <c r="D390" s="128" t="s">
        <v>218</v>
      </c>
      <c r="E390" s="201" t="s">
        <v>53</v>
      </c>
      <c r="F390" s="128" t="s">
        <v>54</v>
      </c>
      <c r="G390" s="199" t="s">
        <v>1636</v>
      </c>
      <c r="H390" s="128" t="s">
        <v>1637</v>
      </c>
      <c r="I390" s="199" t="s">
        <v>57</v>
      </c>
      <c r="J390" s="128" t="s">
        <v>58</v>
      </c>
      <c r="K390" s="193"/>
    </row>
    <row r="391" ht="15" customHeight="1" spans="1:11">
      <c r="A391" s="199" t="s">
        <v>1638</v>
      </c>
      <c r="B391" s="128" t="s">
        <v>1639</v>
      </c>
      <c r="C391" s="200">
        <v>97.33</v>
      </c>
      <c r="D391" s="128" t="s">
        <v>76</v>
      </c>
      <c r="E391" s="201" t="s">
        <v>53</v>
      </c>
      <c r="F391" s="128" t="s">
        <v>54</v>
      </c>
      <c r="G391" s="199" t="s">
        <v>1640</v>
      </c>
      <c r="H391" s="128" t="s">
        <v>1641</v>
      </c>
      <c r="I391" s="199" t="s">
        <v>57</v>
      </c>
      <c r="J391" s="128" t="s">
        <v>58</v>
      </c>
      <c r="K391" s="193"/>
    </row>
    <row r="392" ht="15" customHeight="1" spans="1:11">
      <c r="A392" s="199" t="s">
        <v>1642</v>
      </c>
      <c r="B392" s="128" t="s">
        <v>1643</v>
      </c>
      <c r="C392" s="200">
        <v>89.04</v>
      </c>
      <c r="D392" s="128" t="s">
        <v>61</v>
      </c>
      <c r="E392" s="201" t="s">
        <v>53</v>
      </c>
      <c r="F392" s="128" t="s">
        <v>54</v>
      </c>
      <c r="G392" s="199" t="s">
        <v>1644</v>
      </c>
      <c r="H392" s="128" t="s">
        <v>1645</v>
      </c>
      <c r="I392" s="199" t="s">
        <v>57</v>
      </c>
      <c r="J392" s="128" t="s">
        <v>58</v>
      </c>
      <c r="K392" s="193"/>
    </row>
    <row r="393" ht="15" customHeight="1" spans="1:11">
      <c r="A393" s="199" t="s">
        <v>1646</v>
      </c>
      <c r="B393" s="128" t="s">
        <v>1647</v>
      </c>
      <c r="C393" s="200">
        <v>51.67</v>
      </c>
      <c r="D393" s="128" t="s">
        <v>61</v>
      </c>
      <c r="E393" s="201" t="s">
        <v>53</v>
      </c>
      <c r="F393" s="128" t="s">
        <v>54</v>
      </c>
      <c r="G393" s="199" t="s">
        <v>1648</v>
      </c>
      <c r="H393" s="128" t="s">
        <v>1649</v>
      </c>
      <c r="I393" s="199" t="s">
        <v>57</v>
      </c>
      <c r="J393" s="128" t="s">
        <v>58</v>
      </c>
      <c r="K393" s="193"/>
    </row>
    <row r="394" ht="15" customHeight="1" spans="1:11">
      <c r="A394" s="199" t="s">
        <v>1650</v>
      </c>
      <c r="B394" s="128" t="s">
        <v>1651</v>
      </c>
      <c r="C394" s="200">
        <v>477</v>
      </c>
      <c r="D394" s="128" t="s">
        <v>52</v>
      </c>
      <c r="E394" s="201" t="s">
        <v>53</v>
      </c>
      <c r="F394" s="128" t="s">
        <v>54</v>
      </c>
      <c r="G394" s="199" t="s">
        <v>1652</v>
      </c>
      <c r="H394" s="128" t="s">
        <v>1653</v>
      </c>
      <c r="I394" s="199" t="s">
        <v>57</v>
      </c>
      <c r="J394" s="128" t="s">
        <v>58</v>
      </c>
      <c r="K394" s="193"/>
    </row>
    <row r="395" ht="15" customHeight="1" spans="1:11">
      <c r="A395" s="199" t="s">
        <v>1654</v>
      </c>
      <c r="B395" s="128" t="s">
        <v>1655</v>
      </c>
      <c r="C395" s="200">
        <v>296</v>
      </c>
      <c r="D395" s="128" t="s">
        <v>52</v>
      </c>
      <c r="E395" s="201" t="s">
        <v>53</v>
      </c>
      <c r="F395" s="128" t="s">
        <v>54</v>
      </c>
      <c r="G395" s="199" t="s">
        <v>1656</v>
      </c>
      <c r="H395" s="128" t="s">
        <v>1657</v>
      </c>
      <c r="I395" s="199" t="s">
        <v>57</v>
      </c>
      <c r="J395" s="128" t="s">
        <v>58</v>
      </c>
      <c r="K395" s="193"/>
    </row>
    <row r="396" ht="15" customHeight="1" spans="1:11">
      <c r="A396" s="199" t="s">
        <v>1658</v>
      </c>
      <c r="B396" s="128" t="s">
        <v>1659</v>
      </c>
      <c r="C396" s="200">
        <v>47</v>
      </c>
      <c r="D396" s="128" t="s">
        <v>76</v>
      </c>
      <c r="E396" s="201" t="s">
        <v>53</v>
      </c>
      <c r="F396" s="128" t="s">
        <v>54</v>
      </c>
      <c r="G396" s="199" t="s">
        <v>1660</v>
      </c>
      <c r="H396" s="128" t="s">
        <v>1661</v>
      </c>
      <c r="I396" s="199" t="s">
        <v>57</v>
      </c>
      <c r="J396" s="128" t="s">
        <v>58</v>
      </c>
      <c r="K396" s="193"/>
    </row>
    <row r="397" ht="15" customHeight="1" spans="1:11">
      <c r="A397" s="199" t="s">
        <v>1662</v>
      </c>
      <c r="B397" s="128" t="s">
        <v>1663</v>
      </c>
      <c r="C397" s="200">
        <v>5300</v>
      </c>
      <c r="D397" s="128" t="s">
        <v>52</v>
      </c>
      <c r="E397" s="201" t="s">
        <v>53</v>
      </c>
      <c r="F397" s="128" t="s">
        <v>54</v>
      </c>
      <c r="G397" s="199" t="s">
        <v>1664</v>
      </c>
      <c r="H397" s="128" t="s">
        <v>1665</v>
      </c>
      <c r="I397" s="199" t="s">
        <v>57</v>
      </c>
      <c r="J397" s="128" t="s">
        <v>58</v>
      </c>
      <c r="K397" s="193"/>
    </row>
    <row r="398" ht="15" customHeight="1" spans="1:11">
      <c r="A398" s="199" t="s">
        <v>1666</v>
      </c>
      <c r="B398" s="128" t="s">
        <v>1667</v>
      </c>
      <c r="C398" s="200">
        <v>53</v>
      </c>
      <c r="D398" s="128" t="s">
        <v>218</v>
      </c>
      <c r="E398" s="201" t="s">
        <v>53</v>
      </c>
      <c r="F398" s="128" t="s">
        <v>54</v>
      </c>
      <c r="G398" s="199" t="s">
        <v>1668</v>
      </c>
      <c r="H398" s="128" t="s">
        <v>1669</v>
      </c>
      <c r="I398" s="199" t="s">
        <v>57</v>
      </c>
      <c r="J398" s="128" t="s">
        <v>58</v>
      </c>
      <c r="K398" s="193"/>
    </row>
    <row r="399" ht="15" customHeight="1" spans="1:11">
      <c r="A399" s="199" t="s">
        <v>1670</v>
      </c>
      <c r="B399" s="128" t="s">
        <v>1671</v>
      </c>
      <c r="C399" s="200">
        <v>1590</v>
      </c>
      <c r="D399" s="128" t="s">
        <v>52</v>
      </c>
      <c r="E399" s="201" t="s">
        <v>53</v>
      </c>
      <c r="F399" s="128" t="s">
        <v>54</v>
      </c>
      <c r="G399" s="199" t="s">
        <v>1672</v>
      </c>
      <c r="H399" s="128" t="s">
        <v>1673</v>
      </c>
      <c r="I399" s="199" t="s">
        <v>57</v>
      </c>
      <c r="J399" s="128" t="s">
        <v>58</v>
      </c>
      <c r="K399" s="193"/>
    </row>
    <row r="400" ht="15" customHeight="1" spans="1:11">
      <c r="A400" s="199" t="s">
        <v>1674</v>
      </c>
      <c r="B400" s="128" t="s">
        <v>1675</v>
      </c>
      <c r="C400" s="200">
        <v>127.2</v>
      </c>
      <c r="D400" s="128" t="s">
        <v>52</v>
      </c>
      <c r="E400" s="201" t="s">
        <v>53</v>
      </c>
      <c r="F400" s="128" t="s">
        <v>54</v>
      </c>
      <c r="G400" s="199" t="s">
        <v>1676</v>
      </c>
      <c r="H400" s="128" t="s">
        <v>1677</v>
      </c>
      <c r="I400" s="199" t="s">
        <v>57</v>
      </c>
      <c r="J400" s="128" t="s">
        <v>58</v>
      </c>
      <c r="K400" s="193"/>
    </row>
    <row r="401" ht="15" customHeight="1" spans="1:11">
      <c r="A401" s="199" t="s">
        <v>1678</v>
      </c>
      <c r="B401" s="128" t="s">
        <v>1679</v>
      </c>
      <c r="C401" s="200">
        <v>206.7</v>
      </c>
      <c r="D401" s="128" t="s">
        <v>112</v>
      </c>
      <c r="E401" s="201" t="s">
        <v>53</v>
      </c>
      <c r="F401" s="128" t="s">
        <v>54</v>
      </c>
      <c r="G401" s="199" t="s">
        <v>1680</v>
      </c>
      <c r="H401" s="128" t="s">
        <v>1681</v>
      </c>
      <c r="I401" s="199" t="s">
        <v>57</v>
      </c>
      <c r="J401" s="128" t="s">
        <v>58</v>
      </c>
      <c r="K401" s="193"/>
    </row>
    <row r="402" ht="15" customHeight="1" spans="1:11">
      <c r="A402" s="199" t="s">
        <v>1682</v>
      </c>
      <c r="B402" s="128" t="s">
        <v>1683</v>
      </c>
      <c r="C402" s="200">
        <v>91.88</v>
      </c>
      <c r="D402" s="128" t="s">
        <v>61</v>
      </c>
      <c r="E402" s="201" t="s">
        <v>53</v>
      </c>
      <c r="F402" s="128" t="s">
        <v>54</v>
      </c>
      <c r="G402" s="199" t="s">
        <v>1684</v>
      </c>
      <c r="H402" s="128" t="s">
        <v>1685</v>
      </c>
      <c r="I402" s="199" t="s">
        <v>57</v>
      </c>
      <c r="J402" s="128" t="s">
        <v>58</v>
      </c>
      <c r="K402" s="193"/>
    </row>
    <row r="403" ht="15" customHeight="1" spans="1:11">
      <c r="A403" s="199" t="s">
        <v>1686</v>
      </c>
      <c r="B403" s="128" t="s">
        <v>1687</v>
      </c>
      <c r="C403" s="200">
        <v>161.12</v>
      </c>
      <c r="D403" s="128" t="s">
        <v>52</v>
      </c>
      <c r="E403" s="201" t="s">
        <v>53</v>
      </c>
      <c r="F403" s="128" t="s">
        <v>54</v>
      </c>
      <c r="G403" s="199" t="s">
        <v>1688</v>
      </c>
      <c r="H403" s="128" t="s">
        <v>1689</v>
      </c>
      <c r="I403" s="199" t="s">
        <v>57</v>
      </c>
      <c r="J403" s="128" t="s">
        <v>58</v>
      </c>
      <c r="K403" s="193"/>
    </row>
    <row r="404" ht="15" customHeight="1" spans="1:11">
      <c r="A404" s="199" t="s">
        <v>1690</v>
      </c>
      <c r="B404" s="128" t="s">
        <v>1691</v>
      </c>
      <c r="C404" s="200">
        <v>212</v>
      </c>
      <c r="D404" s="128" t="s">
        <v>52</v>
      </c>
      <c r="E404" s="201" t="s">
        <v>53</v>
      </c>
      <c r="F404" s="128" t="s">
        <v>54</v>
      </c>
      <c r="G404" s="199" t="s">
        <v>1692</v>
      </c>
      <c r="H404" s="128" t="s">
        <v>1693</v>
      </c>
      <c r="I404" s="199" t="s">
        <v>57</v>
      </c>
      <c r="J404" s="128" t="s">
        <v>58</v>
      </c>
      <c r="K404" s="193"/>
    </row>
    <row r="405" ht="15" customHeight="1" spans="1:11">
      <c r="A405" s="199" t="s">
        <v>1694</v>
      </c>
      <c r="B405" s="128" t="s">
        <v>1695</v>
      </c>
      <c r="C405" s="200">
        <v>848</v>
      </c>
      <c r="D405" s="128" t="s">
        <v>107</v>
      </c>
      <c r="E405" s="201" t="s">
        <v>53</v>
      </c>
      <c r="F405" s="128" t="s">
        <v>54</v>
      </c>
      <c r="G405" s="199" t="s">
        <v>1696</v>
      </c>
      <c r="H405" s="128" t="s">
        <v>1697</v>
      </c>
      <c r="I405" s="199" t="s">
        <v>57</v>
      </c>
      <c r="J405" s="128" t="s">
        <v>58</v>
      </c>
      <c r="K405" s="193"/>
    </row>
    <row r="406" ht="15" customHeight="1" spans="1:11">
      <c r="A406" s="199" t="s">
        <v>1698</v>
      </c>
      <c r="B406" s="128" t="s">
        <v>1699</v>
      </c>
      <c r="C406" s="200">
        <v>424</v>
      </c>
      <c r="D406" s="128" t="s">
        <v>112</v>
      </c>
      <c r="E406" s="201" t="s">
        <v>53</v>
      </c>
      <c r="F406" s="128" t="s">
        <v>54</v>
      </c>
      <c r="G406" s="199" t="s">
        <v>1700</v>
      </c>
      <c r="H406" s="128" t="s">
        <v>1701</v>
      </c>
      <c r="I406" s="199" t="s">
        <v>57</v>
      </c>
      <c r="J406" s="128" t="s">
        <v>58</v>
      </c>
      <c r="K406" s="193"/>
    </row>
    <row r="407" ht="15" customHeight="1" spans="1:11">
      <c r="A407" s="199" t="s">
        <v>1702</v>
      </c>
      <c r="B407" s="128" t="s">
        <v>1703</v>
      </c>
      <c r="C407" s="200">
        <v>433.33</v>
      </c>
      <c r="D407" s="128" t="s">
        <v>61</v>
      </c>
      <c r="E407" s="201" t="s">
        <v>53</v>
      </c>
      <c r="F407" s="128" t="s">
        <v>54</v>
      </c>
      <c r="G407" s="199" t="s">
        <v>1704</v>
      </c>
      <c r="H407" s="128" t="s">
        <v>1705</v>
      </c>
      <c r="I407" s="199" t="s">
        <v>57</v>
      </c>
      <c r="J407" s="128" t="s">
        <v>58</v>
      </c>
      <c r="K407" s="193"/>
    </row>
    <row r="408" ht="15" customHeight="1" spans="1:11">
      <c r="A408" s="199" t="s">
        <v>1706</v>
      </c>
      <c r="B408" s="128" t="s">
        <v>1707</v>
      </c>
      <c r="C408" s="200">
        <v>402.8</v>
      </c>
      <c r="D408" s="128" t="s">
        <v>66</v>
      </c>
      <c r="E408" s="201" t="s">
        <v>53</v>
      </c>
      <c r="F408" s="128" t="s">
        <v>54</v>
      </c>
      <c r="G408" s="199" t="s">
        <v>1708</v>
      </c>
      <c r="H408" s="128" t="s">
        <v>1709</v>
      </c>
      <c r="I408" s="199" t="s">
        <v>57</v>
      </c>
      <c r="J408" s="128" t="s">
        <v>58</v>
      </c>
      <c r="K408" s="193"/>
    </row>
    <row r="409" ht="15" customHeight="1" spans="1:11">
      <c r="A409" s="199" t="s">
        <v>1710</v>
      </c>
      <c r="B409" s="128" t="s">
        <v>1711</v>
      </c>
      <c r="C409" s="200">
        <v>466.67</v>
      </c>
      <c r="D409" s="128" t="s">
        <v>52</v>
      </c>
      <c r="E409" s="201" t="s">
        <v>53</v>
      </c>
      <c r="F409" s="128" t="s">
        <v>54</v>
      </c>
      <c r="G409" s="199" t="s">
        <v>1712</v>
      </c>
      <c r="H409" s="128" t="s">
        <v>1713</v>
      </c>
      <c r="I409" s="199" t="s">
        <v>57</v>
      </c>
      <c r="J409" s="128" t="s">
        <v>58</v>
      </c>
      <c r="K409" s="193"/>
    </row>
    <row r="410" ht="15" customHeight="1" spans="1:11">
      <c r="A410" s="199" t="s">
        <v>1714</v>
      </c>
      <c r="B410" s="128" t="s">
        <v>1715</v>
      </c>
      <c r="C410" s="200">
        <v>0.1</v>
      </c>
      <c r="D410" s="128" t="s">
        <v>71</v>
      </c>
      <c r="E410" s="201" t="s">
        <v>53</v>
      </c>
      <c r="F410" s="128" t="s">
        <v>54</v>
      </c>
      <c r="G410" s="199" t="s">
        <v>1716</v>
      </c>
      <c r="H410" s="128" t="s">
        <v>1717</v>
      </c>
      <c r="I410" s="199" t="s">
        <v>57</v>
      </c>
      <c r="J410" s="128" t="s">
        <v>58</v>
      </c>
      <c r="K410" s="193"/>
    </row>
    <row r="411" ht="15" customHeight="1" spans="1:11">
      <c r="A411" s="199" t="s">
        <v>1718</v>
      </c>
      <c r="B411" s="128" t="s">
        <v>1719</v>
      </c>
      <c r="C411" s="200">
        <v>174.9</v>
      </c>
      <c r="D411" s="128" t="s">
        <v>117</v>
      </c>
      <c r="E411" s="201" t="s">
        <v>53</v>
      </c>
      <c r="F411" s="128" t="s">
        <v>54</v>
      </c>
      <c r="G411" s="199" t="s">
        <v>1720</v>
      </c>
      <c r="H411" s="128" t="s">
        <v>1721</v>
      </c>
      <c r="I411" s="199" t="s">
        <v>57</v>
      </c>
      <c r="J411" s="128" t="s">
        <v>58</v>
      </c>
      <c r="K411" s="193"/>
    </row>
    <row r="412" ht="15" customHeight="1" spans="1:11">
      <c r="A412" s="199" t="s">
        <v>1722</v>
      </c>
      <c r="B412" s="128" t="s">
        <v>1723</v>
      </c>
      <c r="C412" s="200">
        <v>240.42</v>
      </c>
      <c r="D412" s="128" t="s">
        <v>61</v>
      </c>
      <c r="E412" s="201" t="s">
        <v>53</v>
      </c>
      <c r="F412" s="128" t="s">
        <v>54</v>
      </c>
      <c r="G412" s="199" t="s">
        <v>1724</v>
      </c>
      <c r="H412" s="128" t="s">
        <v>1725</v>
      </c>
      <c r="I412" s="199" t="s">
        <v>57</v>
      </c>
      <c r="J412" s="128" t="s">
        <v>58</v>
      </c>
      <c r="K412" s="193"/>
    </row>
    <row r="413" ht="15" customHeight="1" spans="1:11">
      <c r="A413" s="199" t="s">
        <v>1726</v>
      </c>
      <c r="B413" s="128" t="s">
        <v>1727</v>
      </c>
      <c r="C413" s="200">
        <v>31</v>
      </c>
      <c r="D413" s="128" t="s">
        <v>76</v>
      </c>
      <c r="E413" s="201" t="s">
        <v>53</v>
      </c>
      <c r="F413" s="128" t="s">
        <v>54</v>
      </c>
      <c r="G413" s="199" t="s">
        <v>1728</v>
      </c>
      <c r="H413" s="128" t="s">
        <v>1729</v>
      </c>
      <c r="I413" s="199" t="s">
        <v>57</v>
      </c>
      <c r="J413" s="128" t="s">
        <v>58</v>
      </c>
      <c r="K413" s="193"/>
    </row>
    <row r="414" ht="15" customHeight="1" spans="1:11">
      <c r="A414" s="199" t="s">
        <v>1730</v>
      </c>
      <c r="B414" s="128" t="s">
        <v>1731</v>
      </c>
      <c r="C414" s="200">
        <v>125</v>
      </c>
      <c r="D414" s="128" t="s">
        <v>61</v>
      </c>
      <c r="E414" s="201" t="s">
        <v>53</v>
      </c>
      <c r="F414" s="128" t="s">
        <v>54</v>
      </c>
      <c r="G414" s="199" t="s">
        <v>1732</v>
      </c>
      <c r="H414" s="128" t="s">
        <v>1733</v>
      </c>
      <c r="I414" s="199" t="s">
        <v>57</v>
      </c>
      <c r="J414" s="128" t="s">
        <v>58</v>
      </c>
      <c r="K414" s="193"/>
    </row>
    <row r="415" ht="15" customHeight="1" spans="1:11">
      <c r="A415" s="199" t="s">
        <v>1734</v>
      </c>
      <c r="B415" s="128" t="s">
        <v>1735</v>
      </c>
      <c r="C415" s="200">
        <v>137.8</v>
      </c>
      <c r="D415" s="128" t="s">
        <v>1736</v>
      </c>
      <c r="E415" s="201" t="s">
        <v>53</v>
      </c>
      <c r="F415" s="128" t="s">
        <v>54</v>
      </c>
      <c r="G415" s="199" t="s">
        <v>1737</v>
      </c>
      <c r="H415" s="128" t="s">
        <v>1738</v>
      </c>
      <c r="I415" s="199" t="s">
        <v>57</v>
      </c>
      <c r="J415" s="128" t="s">
        <v>58</v>
      </c>
      <c r="K415" s="193"/>
    </row>
    <row r="416" ht="15" customHeight="1" spans="1:11">
      <c r="A416" s="199" t="s">
        <v>1739</v>
      </c>
      <c r="B416" s="128" t="s">
        <v>1740</v>
      </c>
      <c r="C416" s="200">
        <v>636</v>
      </c>
      <c r="D416" s="128" t="s">
        <v>52</v>
      </c>
      <c r="E416" s="201" t="s">
        <v>53</v>
      </c>
      <c r="F416" s="128" t="s">
        <v>54</v>
      </c>
      <c r="G416" s="199" t="s">
        <v>1741</v>
      </c>
      <c r="H416" s="128" t="s">
        <v>1742</v>
      </c>
      <c r="I416" s="199" t="s">
        <v>57</v>
      </c>
      <c r="J416" s="128" t="s">
        <v>58</v>
      </c>
      <c r="K416" s="193"/>
    </row>
    <row r="417" ht="15" customHeight="1" spans="1:11">
      <c r="A417" s="199" t="s">
        <v>1743</v>
      </c>
      <c r="B417" s="128" t="s">
        <v>1744</v>
      </c>
      <c r="C417" s="200">
        <v>0.95</v>
      </c>
      <c r="D417" s="128" t="s">
        <v>218</v>
      </c>
      <c r="E417" s="201" t="s">
        <v>53</v>
      </c>
      <c r="F417" s="128" t="s">
        <v>54</v>
      </c>
      <c r="G417" s="199" t="s">
        <v>1745</v>
      </c>
      <c r="H417" s="128" t="s">
        <v>1746</v>
      </c>
      <c r="I417" s="199" t="s">
        <v>57</v>
      </c>
      <c r="J417" s="128" t="s">
        <v>58</v>
      </c>
      <c r="K417" s="193"/>
    </row>
    <row r="418" ht="15" customHeight="1" spans="1:11">
      <c r="A418" s="199" t="s">
        <v>1747</v>
      </c>
      <c r="B418" s="128" t="s">
        <v>1748</v>
      </c>
      <c r="C418" s="200">
        <v>530</v>
      </c>
      <c r="D418" s="128" t="s">
        <v>61</v>
      </c>
      <c r="E418" s="201" t="s">
        <v>53</v>
      </c>
      <c r="F418" s="128" t="s">
        <v>54</v>
      </c>
      <c r="G418" s="199" t="s">
        <v>1749</v>
      </c>
      <c r="H418" s="128" t="s">
        <v>1750</v>
      </c>
      <c r="I418" s="199" t="s">
        <v>57</v>
      </c>
      <c r="J418" s="128" t="s">
        <v>58</v>
      </c>
      <c r="K418" s="193"/>
    </row>
    <row r="419" ht="15" customHeight="1" spans="1:11">
      <c r="A419" s="199" t="s">
        <v>1751</v>
      </c>
      <c r="B419" s="128" t="s">
        <v>1752</v>
      </c>
      <c r="C419" s="200">
        <v>1272</v>
      </c>
      <c r="D419" s="128" t="s">
        <v>259</v>
      </c>
      <c r="E419" s="201" t="s">
        <v>53</v>
      </c>
      <c r="F419" s="128" t="s">
        <v>54</v>
      </c>
      <c r="G419" s="199" t="s">
        <v>1753</v>
      </c>
      <c r="H419" s="128" t="s">
        <v>1754</v>
      </c>
      <c r="I419" s="199" t="s">
        <v>57</v>
      </c>
      <c r="J419" s="128" t="s">
        <v>58</v>
      </c>
      <c r="K419" s="193"/>
    </row>
    <row r="420" ht="15" customHeight="1" spans="1:11">
      <c r="A420" s="199" t="s">
        <v>1755</v>
      </c>
      <c r="B420" s="128" t="s">
        <v>1756</v>
      </c>
      <c r="C420" s="200">
        <v>1272</v>
      </c>
      <c r="D420" s="128" t="s">
        <v>185</v>
      </c>
      <c r="E420" s="201" t="s">
        <v>53</v>
      </c>
      <c r="F420" s="128" t="s">
        <v>54</v>
      </c>
      <c r="G420" s="199" t="s">
        <v>1757</v>
      </c>
      <c r="H420" s="128" t="s">
        <v>1758</v>
      </c>
      <c r="I420" s="199" t="s">
        <v>57</v>
      </c>
      <c r="J420" s="128" t="s">
        <v>58</v>
      </c>
      <c r="K420" s="193"/>
    </row>
    <row r="421" ht="15" customHeight="1" spans="1:11">
      <c r="A421" s="199" t="s">
        <v>1759</v>
      </c>
      <c r="B421" s="128" t="s">
        <v>1760</v>
      </c>
      <c r="C421" s="200">
        <v>106</v>
      </c>
      <c r="D421" s="128" t="s">
        <v>76</v>
      </c>
      <c r="E421" s="201" t="s">
        <v>53</v>
      </c>
      <c r="F421" s="128" t="s">
        <v>54</v>
      </c>
      <c r="G421" s="199" t="s">
        <v>1761</v>
      </c>
      <c r="H421" s="128" t="s">
        <v>1762</v>
      </c>
      <c r="I421" s="199" t="s">
        <v>57</v>
      </c>
      <c r="J421" s="128" t="s">
        <v>58</v>
      </c>
      <c r="K421" s="193"/>
    </row>
    <row r="422" ht="15" customHeight="1" spans="1:11">
      <c r="A422" s="199" t="s">
        <v>1763</v>
      </c>
      <c r="B422" s="128" t="s">
        <v>1764</v>
      </c>
      <c r="C422" s="200">
        <v>1272</v>
      </c>
      <c r="D422" s="128" t="s">
        <v>52</v>
      </c>
      <c r="E422" s="201" t="s">
        <v>53</v>
      </c>
      <c r="F422" s="128" t="s">
        <v>54</v>
      </c>
      <c r="G422" s="199" t="s">
        <v>1765</v>
      </c>
      <c r="H422" s="128" t="s">
        <v>1766</v>
      </c>
      <c r="I422" s="199" t="s">
        <v>57</v>
      </c>
      <c r="J422" s="128" t="s">
        <v>58</v>
      </c>
      <c r="K422" s="193"/>
    </row>
    <row r="423" ht="15" customHeight="1" spans="1:11">
      <c r="A423" s="199" t="s">
        <v>1767</v>
      </c>
      <c r="B423" s="128" t="s">
        <v>1768</v>
      </c>
      <c r="C423" s="200">
        <v>50.88</v>
      </c>
      <c r="D423" s="128" t="s">
        <v>52</v>
      </c>
      <c r="E423" s="201" t="s">
        <v>53</v>
      </c>
      <c r="F423" s="128" t="s">
        <v>54</v>
      </c>
      <c r="G423" s="199" t="s">
        <v>1769</v>
      </c>
      <c r="H423" s="128" t="s">
        <v>1770</v>
      </c>
      <c r="I423" s="199" t="s">
        <v>57</v>
      </c>
      <c r="J423" s="128" t="s">
        <v>58</v>
      </c>
      <c r="K423" s="193"/>
    </row>
    <row r="424" ht="15" customHeight="1" spans="1:11">
      <c r="A424" s="199" t="s">
        <v>1771</v>
      </c>
      <c r="B424" s="128" t="s">
        <v>1772</v>
      </c>
      <c r="C424" s="200">
        <v>159</v>
      </c>
      <c r="D424" s="128" t="s">
        <v>66</v>
      </c>
      <c r="E424" s="201" t="s">
        <v>53</v>
      </c>
      <c r="F424" s="128" t="s">
        <v>54</v>
      </c>
      <c r="G424" s="199" t="s">
        <v>1773</v>
      </c>
      <c r="H424" s="128" t="s">
        <v>1774</v>
      </c>
      <c r="I424" s="199" t="s">
        <v>57</v>
      </c>
      <c r="J424" s="128" t="s">
        <v>58</v>
      </c>
      <c r="K424" s="193"/>
    </row>
    <row r="425" ht="15" customHeight="1" spans="1:11">
      <c r="A425" s="199" t="s">
        <v>1775</v>
      </c>
      <c r="B425" s="128" t="s">
        <v>1776</v>
      </c>
      <c r="C425" s="200">
        <v>750</v>
      </c>
      <c r="D425" s="128" t="s">
        <v>422</v>
      </c>
      <c r="E425" s="201" t="s">
        <v>53</v>
      </c>
      <c r="F425" s="128" t="s">
        <v>54</v>
      </c>
      <c r="G425" s="199" t="s">
        <v>1777</v>
      </c>
      <c r="H425" s="128" t="s">
        <v>1778</v>
      </c>
      <c r="I425" s="199" t="s">
        <v>57</v>
      </c>
      <c r="J425" s="128" t="s">
        <v>58</v>
      </c>
      <c r="K425" s="193"/>
    </row>
    <row r="426" ht="15" customHeight="1" spans="1:11">
      <c r="A426" s="199" t="s">
        <v>1779</v>
      </c>
      <c r="B426" s="128" t="s">
        <v>1780</v>
      </c>
      <c r="C426" s="200">
        <v>56</v>
      </c>
      <c r="D426" s="128" t="s">
        <v>61</v>
      </c>
      <c r="E426" s="201" t="s">
        <v>53</v>
      </c>
      <c r="F426" s="128" t="s">
        <v>54</v>
      </c>
      <c r="G426" s="199" t="s">
        <v>1781</v>
      </c>
      <c r="H426" s="128" t="s">
        <v>1782</v>
      </c>
      <c r="I426" s="199" t="s">
        <v>57</v>
      </c>
      <c r="J426" s="128" t="s">
        <v>58</v>
      </c>
      <c r="K426" s="193"/>
    </row>
    <row r="427" ht="15" customHeight="1" spans="1:11">
      <c r="A427" s="199" t="s">
        <v>1783</v>
      </c>
      <c r="B427" s="128" t="s">
        <v>1784</v>
      </c>
      <c r="C427" s="200">
        <v>106</v>
      </c>
      <c r="D427" s="128" t="s">
        <v>112</v>
      </c>
      <c r="E427" s="201" t="s">
        <v>53</v>
      </c>
      <c r="F427" s="128" t="s">
        <v>54</v>
      </c>
      <c r="G427" s="199" t="s">
        <v>1785</v>
      </c>
      <c r="H427" s="128" t="s">
        <v>1786</v>
      </c>
      <c r="I427" s="199" t="s">
        <v>57</v>
      </c>
      <c r="J427" s="128" t="s">
        <v>58</v>
      </c>
      <c r="K427" s="193"/>
    </row>
    <row r="428" ht="15" customHeight="1" spans="1:11">
      <c r="A428" s="199" t="s">
        <v>1787</v>
      </c>
      <c r="B428" s="128" t="s">
        <v>1788</v>
      </c>
      <c r="C428" s="200">
        <v>636</v>
      </c>
      <c r="D428" s="128" t="s">
        <v>381</v>
      </c>
      <c r="E428" s="201" t="s">
        <v>53</v>
      </c>
      <c r="F428" s="128" t="s">
        <v>54</v>
      </c>
      <c r="G428" s="199" t="s">
        <v>1789</v>
      </c>
      <c r="H428" s="128" t="s">
        <v>1790</v>
      </c>
      <c r="I428" s="199" t="s">
        <v>57</v>
      </c>
      <c r="J428" s="128" t="s">
        <v>58</v>
      </c>
      <c r="K428" s="193"/>
    </row>
    <row r="429" ht="15" customHeight="1" spans="1:11">
      <c r="A429" s="199" t="s">
        <v>1791</v>
      </c>
      <c r="B429" s="128" t="s">
        <v>1792</v>
      </c>
      <c r="C429" s="200">
        <v>2756</v>
      </c>
      <c r="D429" s="128" t="s">
        <v>98</v>
      </c>
      <c r="E429" s="201" t="s">
        <v>53</v>
      </c>
      <c r="F429" s="128" t="s">
        <v>54</v>
      </c>
      <c r="G429" s="199" t="s">
        <v>1793</v>
      </c>
      <c r="H429" s="128" t="s">
        <v>1794</v>
      </c>
      <c r="I429" s="199" t="s">
        <v>57</v>
      </c>
      <c r="J429" s="128" t="s">
        <v>58</v>
      </c>
      <c r="K429" s="193"/>
    </row>
    <row r="430" ht="15" customHeight="1" spans="1:11">
      <c r="A430" s="199" t="s">
        <v>1795</v>
      </c>
      <c r="B430" s="128" t="s">
        <v>1796</v>
      </c>
      <c r="C430" s="200">
        <v>493.33</v>
      </c>
      <c r="D430" s="128" t="s">
        <v>52</v>
      </c>
      <c r="E430" s="201" t="s">
        <v>53</v>
      </c>
      <c r="F430" s="128" t="s">
        <v>54</v>
      </c>
      <c r="G430" s="199" t="s">
        <v>1797</v>
      </c>
      <c r="H430" s="128" t="s">
        <v>1798</v>
      </c>
      <c r="I430" s="199" t="s">
        <v>57</v>
      </c>
      <c r="J430" s="128" t="s">
        <v>58</v>
      </c>
      <c r="K430" s="193"/>
    </row>
    <row r="431" ht="15" customHeight="1" spans="1:11">
      <c r="A431" s="199" t="s">
        <v>1799</v>
      </c>
      <c r="B431" s="128" t="s">
        <v>1800</v>
      </c>
      <c r="C431" s="200">
        <v>636</v>
      </c>
      <c r="D431" s="128" t="s">
        <v>52</v>
      </c>
      <c r="E431" s="201" t="s">
        <v>53</v>
      </c>
      <c r="F431" s="128" t="s">
        <v>54</v>
      </c>
      <c r="G431" s="199" t="s">
        <v>1801</v>
      </c>
      <c r="H431" s="128" t="s">
        <v>1802</v>
      </c>
      <c r="I431" s="199" t="s">
        <v>57</v>
      </c>
      <c r="J431" s="128" t="s">
        <v>58</v>
      </c>
      <c r="K431" s="193"/>
    </row>
    <row r="432" ht="15" customHeight="1" spans="1:11">
      <c r="A432" s="199" t="s">
        <v>1803</v>
      </c>
      <c r="B432" s="128" t="s">
        <v>1804</v>
      </c>
      <c r="C432" s="200">
        <v>212</v>
      </c>
      <c r="D432" s="128" t="s">
        <v>52</v>
      </c>
      <c r="E432" s="201" t="s">
        <v>53</v>
      </c>
      <c r="F432" s="128" t="s">
        <v>54</v>
      </c>
      <c r="G432" s="199" t="s">
        <v>1805</v>
      </c>
      <c r="H432" s="128" t="s">
        <v>1806</v>
      </c>
      <c r="I432" s="199" t="s">
        <v>57</v>
      </c>
      <c r="J432" s="128" t="s">
        <v>58</v>
      </c>
      <c r="K432" s="193"/>
    </row>
    <row r="433" ht="15" customHeight="1" spans="1:11">
      <c r="A433" s="199" t="s">
        <v>1807</v>
      </c>
      <c r="B433" s="128" t="s">
        <v>1808</v>
      </c>
      <c r="C433" s="200">
        <v>126.67</v>
      </c>
      <c r="D433" s="128" t="s">
        <v>61</v>
      </c>
      <c r="E433" s="201" t="s">
        <v>53</v>
      </c>
      <c r="F433" s="128" t="s">
        <v>54</v>
      </c>
      <c r="G433" s="199" t="s">
        <v>1809</v>
      </c>
      <c r="H433" s="128" t="s">
        <v>1810</v>
      </c>
      <c r="I433" s="199" t="s">
        <v>57</v>
      </c>
      <c r="J433" s="128" t="s">
        <v>58</v>
      </c>
      <c r="K433" s="193"/>
    </row>
    <row r="434" ht="15" customHeight="1" spans="1:11">
      <c r="A434" s="199" t="s">
        <v>1811</v>
      </c>
      <c r="B434" s="128" t="s">
        <v>1812</v>
      </c>
      <c r="C434" s="200">
        <v>410</v>
      </c>
      <c r="D434" s="128" t="s">
        <v>61</v>
      </c>
      <c r="E434" s="201" t="s">
        <v>53</v>
      </c>
      <c r="F434" s="128" t="s">
        <v>54</v>
      </c>
      <c r="G434" s="199" t="s">
        <v>1813</v>
      </c>
      <c r="H434" s="128" t="s">
        <v>1814</v>
      </c>
      <c r="I434" s="199" t="s">
        <v>57</v>
      </c>
      <c r="J434" s="128" t="s">
        <v>58</v>
      </c>
      <c r="K434" s="193"/>
    </row>
    <row r="435" ht="15" customHeight="1" spans="1:11">
      <c r="A435" s="199" t="s">
        <v>1815</v>
      </c>
      <c r="B435" s="128" t="s">
        <v>1816</v>
      </c>
      <c r="C435" s="200">
        <v>4028</v>
      </c>
      <c r="D435" s="128" t="s">
        <v>1377</v>
      </c>
      <c r="E435" s="201" t="s">
        <v>53</v>
      </c>
      <c r="F435" s="128" t="s">
        <v>54</v>
      </c>
      <c r="G435" s="199" t="s">
        <v>1817</v>
      </c>
      <c r="H435" s="128" t="s">
        <v>1818</v>
      </c>
      <c r="I435" s="199" t="s">
        <v>57</v>
      </c>
      <c r="J435" s="128" t="s">
        <v>58</v>
      </c>
      <c r="K435" s="193"/>
    </row>
    <row r="436" ht="15" customHeight="1" spans="1:11">
      <c r="A436" s="199" t="s">
        <v>1819</v>
      </c>
      <c r="B436" s="128" t="s">
        <v>1820</v>
      </c>
      <c r="C436" s="200">
        <v>498.2</v>
      </c>
      <c r="D436" s="128" t="s">
        <v>52</v>
      </c>
      <c r="E436" s="201" t="s">
        <v>53</v>
      </c>
      <c r="F436" s="128" t="s">
        <v>54</v>
      </c>
      <c r="G436" s="199" t="s">
        <v>1821</v>
      </c>
      <c r="H436" s="128" t="s">
        <v>1822</v>
      </c>
      <c r="I436" s="199" t="s">
        <v>57</v>
      </c>
      <c r="J436" s="128" t="s">
        <v>58</v>
      </c>
      <c r="K436" s="193"/>
    </row>
    <row r="437" ht="15" customHeight="1" spans="1:11">
      <c r="A437" s="199" t="s">
        <v>1823</v>
      </c>
      <c r="B437" s="128" t="s">
        <v>1824</v>
      </c>
      <c r="C437" s="200">
        <v>1533.33</v>
      </c>
      <c r="D437" s="128" t="s">
        <v>98</v>
      </c>
      <c r="E437" s="201" t="s">
        <v>53</v>
      </c>
      <c r="F437" s="128" t="s">
        <v>54</v>
      </c>
      <c r="G437" s="199" t="s">
        <v>1825</v>
      </c>
      <c r="H437" s="128" t="s">
        <v>1826</v>
      </c>
      <c r="I437" s="199" t="s">
        <v>57</v>
      </c>
      <c r="J437" s="128" t="s">
        <v>58</v>
      </c>
      <c r="K437" s="193"/>
    </row>
    <row r="438" ht="15" customHeight="1" spans="1:11">
      <c r="A438" s="199" t="s">
        <v>1827</v>
      </c>
      <c r="B438" s="128" t="s">
        <v>1828</v>
      </c>
      <c r="C438" s="200">
        <v>530</v>
      </c>
      <c r="D438" s="128" t="s">
        <v>52</v>
      </c>
      <c r="E438" s="201" t="s">
        <v>53</v>
      </c>
      <c r="F438" s="128" t="s">
        <v>54</v>
      </c>
      <c r="G438" s="199" t="s">
        <v>1829</v>
      </c>
      <c r="H438" s="128" t="s">
        <v>1830</v>
      </c>
      <c r="I438" s="199" t="s">
        <v>57</v>
      </c>
      <c r="J438" s="128" t="s">
        <v>58</v>
      </c>
      <c r="K438" s="193"/>
    </row>
    <row r="439" ht="15" customHeight="1" spans="1:11">
      <c r="A439" s="199" t="s">
        <v>1831</v>
      </c>
      <c r="B439" s="128" t="s">
        <v>1832</v>
      </c>
      <c r="C439" s="200">
        <v>1060</v>
      </c>
      <c r="D439" s="128" t="s">
        <v>107</v>
      </c>
      <c r="E439" s="201" t="s">
        <v>53</v>
      </c>
      <c r="F439" s="128" t="s">
        <v>54</v>
      </c>
      <c r="G439" s="199" t="s">
        <v>1833</v>
      </c>
      <c r="H439" s="128" t="s">
        <v>1834</v>
      </c>
      <c r="I439" s="199" t="s">
        <v>57</v>
      </c>
      <c r="J439" s="128" t="s">
        <v>58</v>
      </c>
      <c r="K439" s="193"/>
    </row>
    <row r="440" ht="15" customHeight="1" spans="1:11">
      <c r="A440" s="199" t="s">
        <v>1835</v>
      </c>
      <c r="B440" s="128" t="s">
        <v>1836</v>
      </c>
      <c r="C440" s="200">
        <v>103.88</v>
      </c>
      <c r="D440" s="128" t="s">
        <v>66</v>
      </c>
      <c r="E440" s="201" t="s">
        <v>53</v>
      </c>
      <c r="F440" s="128" t="s">
        <v>54</v>
      </c>
      <c r="G440" s="199" t="s">
        <v>1837</v>
      </c>
      <c r="H440" s="128" t="s">
        <v>1838</v>
      </c>
      <c r="I440" s="199" t="s">
        <v>57</v>
      </c>
      <c r="J440" s="128" t="s">
        <v>58</v>
      </c>
      <c r="K440" s="193"/>
    </row>
    <row r="441" ht="15" customHeight="1" spans="1:11">
      <c r="A441" s="199" t="s">
        <v>1839</v>
      </c>
      <c r="B441" s="128" t="s">
        <v>1840</v>
      </c>
      <c r="C441" s="200">
        <v>95.4</v>
      </c>
      <c r="D441" s="128" t="s">
        <v>980</v>
      </c>
      <c r="E441" s="201" t="s">
        <v>53</v>
      </c>
      <c r="F441" s="128" t="s">
        <v>54</v>
      </c>
      <c r="G441" s="199" t="s">
        <v>1841</v>
      </c>
      <c r="H441" s="128" t="s">
        <v>1842</v>
      </c>
      <c r="I441" s="199" t="s">
        <v>57</v>
      </c>
      <c r="J441" s="128" t="s">
        <v>58</v>
      </c>
      <c r="K441" s="193"/>
    </row>
    <row r="442" ht="15" customHeight="1" spans="1:11">
      <c r="A442" s="199" t="s">
        <v>1843</v>
      </c>
      <c r="B442" s="128" t="s">
        <v>1844</v>
      </c>
      <c r="C442" s="200">
        <v>73.33</v>
      </c>
      <c r="D442" s="128" t="s">
        <v>61</v>
      </c>
      <c r="E442" s="201" t="s">
        <v>53</v>
      </c>
      <c r="F442" s="128" t="s">
        <v>54</v>
      </c>
      <c r="G442" s="199" t="s">
        <v>1845</v>
      </c>
      <c r="H442" s="128" t="s">
        <v>1846</v>
      </c>
      <c r="I442" s="199" t="s">
        <v>57</v>
      </c>
      <c r="J442" s="128" t="s">
        <v>58</v>
      </c>
      <c r="K442" s="193"/>
    </row>
    <row r="443" ht="15" customHeight="1" spans="1:11">
      <c r="A443" s="199" t="s">
        <v>1847</v>
      </c>
      <c r="B443" s="128" t="s">
        <v>1848</v>
      </c>
      <c r="C443" s="200">
        <v>4.5</v>
      </c>
      <c r="D443" s="128" t="s">
        <v>259</v>
      </c>
      <c r="E443" s="201" t="s">
        <v>53</v>
      </c>
      <c r="F443" s="128" t="s">
        <v>54</v>
      </c>
      <c r="G443" s="199" t="s">
        <v>1849</v>
      </c>
      <c r="H443" s="128" t="s">
        <v>1850</v>
      </c>
      <c r="I443" s="199" t="s">
        <v>57</v>
      </c>
      <c r="J443" s="128" t="s">
        <v>58</v>
      </c>
      <c r="K443" s="193"/>
    </row>
    <row r="444" ht="15" customHeight="1" spans="1:11">
      <c r="A444" s="199" t="s">
        <v>1851</v>
      </c>
      <c r="B444" s="128" t="s">
        <v>1852</v>
      </c>
      <c r="C444" s="200">
        <v>742</v>
      </c>
      <c r="D444" s="128" t="s">
        <v>61</v>
      </c>
      <c r="E444" s="201" t="s">
        <v>53</v>
      </c>
      <c r="F444" s="128" t="s">
        <v>54</v>
      </c>
      <c r="G444" s="199" t="s">
        <v>1853</v>
      </c>
      <c r="H444" s="128" t="s">
        <v>1854</v>
      </c>
      <c r="I444" s="199" t="s">
        <v>57</v>
      </c>
      <c r="J444" s="128" t="s">
        <v>58</v>
      </c>
      <c r="K444" s="193"/>
    </row>
    <row r="445" ht="15" customHeight="1" spans="1:11">
      <c r="A445" s="199" t="s">
        <v>1855</v>
      </c>
      <c r="B445" s="128" t="s">
        <v>1856</v>
      </c>
      <c r="C445" s="200">
        <v>126.67</v>
      </c>
      <c r="D445" s="128" t="s">
        <v>112</v>
      </c>
      <c r="E445" s="201" t="s">
        <v>53</v>
      </c>
      <c r="F445" s="128" t="s">
        <v>54</v>
      </c>
      <c r="G445" s="199" t="s">
        <v>1857</v>
      </c>
      <c r="H445" s="128" t="s">
        <v>1858</v>
      </c>
      <c r="I445" s="199" t="s">
        <v>57</v>
      </c>
      <c r="J445" s="128" t="s">
        <v>58</v>
      </c>
      <c r="K445" s="193"/>
    </row>
    <row r="446" ht="15" customHeight="1" spans="1:11">
      <c r="A446" s="199" t="s">
        <v>1859</v>
      </c>
      <c r="B446" s="128" t="s">
        <v>1860</v>
      </c>
      <c r="C446" s="200">
        <v>25</v>
      </c>
      <c r="D446" s="128" t="s">
        <v>218</v>
      </c>
      <c r="E446" s="201" t="s">
        <v>53</v>
      </c>
      <c r="F446" s="128" t="s">
        <v>54</v>
      </c>
      <c r="G446" s="199" t="s">
        <v>1861</v>
      </c>
      <c r="H446" s="128" t="s">
        <v>1862</v>
      </c>
      <c r="I446" s="199" t="s">
        <v>57</v>
      </c>
      <c r="J446" s="128" t="s">
        <v>58</v>
      </c>
      <c r="K446" s="193"/>
    </row>
    <row r="447" ht="15" customHeight="1" spans="1:11">
      <c r="A447" s="199" t="s">
        <v>1863</v>
      </c>
      <c r="B447" s="128" t="s">
        <v>1864</v>
      </c>
      <c r="C447" s="200">
        <v>318</v>
      </c>
      <c r="D447" s="128" t="s">
        <v>381</v>
      </c>
      <c r="E447" s="201" t="s">
        <v>53</v>
      </c>
      <c r="F447" s="128" t="s">
        <v>54</v>
      </c>
      <c r="G447" s="199" t="s">
        <v>1865</v>
      </c>
      <c r="H447" s="128" t="s">
        <v>1866</v>
      </c>
      <c r="I447" s="199" t="s">
        <v>57</v>
      </c>
      <c r="J447" s="128" t="s">
        <v>58</v>
      </c>
      <c r="K447" s="193"/>
    </row>
    <row r="448" ht="15" customHeight="1" spans="1:11">
      <c r="A448" s="199" t="s">
        <v>1867</v>
      </c>
      <c r="B448" s="128" t="s">
        <v>1868</v>
      </c>
      <c r="C448" s="200">
        <v>37</v>
      </c>
      <c r="D448" s="128" t="s">
        <v>61</v>
      </c>
      <c r="E448" s="201" t="s">
        <v>53</v>
      </c>
      <c r="F448" s="128" t="s">
        <v>54</v>
      </c>
      <c r="G448" s="199" t="s">
        <v>1869</v>
      </c>
      <c r="H448" s="128" t="s">
        <v>1870</v>
      </c>
      <c r="I448" s="199" t="s">
        <v>57</v>
      </c>
      <c r="J448" s="128" t="s">
        <v>58</v>
      </c>
      <c r="K448" s="193"/>
    </row>
    <row r="449" ht="15" customHeight="1" spans="1:11">
      <c r="A449" s="199" t="s">
        <v>1871</v>
      </c>
      <c r="B449" s="128" t="s">
        <v>1872</v>
      </c>
      <c r="C449" s="200">
        <v>2120</v>
      </c>
      <c r="D449" s="128" t="s">
        <v>107</v>
      </c>
      <c r="E449" s="201" t="s">
        <v>53</v>
      </c>
      <c r="F449" s="128" t="s">
        <v>54</v>
      </c>
      <c r="G449" s="199" t="s">
        <v>1873</v>
      </c>
      <c r="H449" s="128" t="s">
        <v>1874</v>
      </c>
      <c r="I449" s="199" t="s">
        <v>57</v>
      </c>
      <c r="J449" s="128" t="s">
        <v>58</v>
      </c>
      <c r="K449" s="193"/>
    </row>
    <row r="450" ht="15" customHeight="1" spans="1:11">
      <c r="A450" s="199" t="s">
        <v>1875</v>
      </c>
      <c r="B450" s="128" t="s">
        <v>1876</v>
      </c>
      <c r="C450" s="200">
        <v>689</v>
      </c>
      <c r="D450" s="128" t="s">
        <v>52</v>
      </c>
      <c r="E450" s="201" t="s">
        <v>53</v>
      </c>
      <c r="F450" s="128" t="s">
        <v>54</v>
      </c>
      <c r="G450" s="199" t="s">
        <v>1877</v>
      </c>
      <c r="H450" s="128" t="s">
        <v>1878</v>
      </c>
      <c r="I450" s="199" t="s">
        <v>57</v>
      </c>
      <c r="J450" s="128" t="s">
        <v>58</v>
      </c>
      <c r="K450" s="193"/>
    </row>
    <row r="451" ht="15" customHeight="1" spans="1:11">
      <c r="A451" s="199" t="s">
        <v>1879</v>
      </c>
      <c r="B451" s="128" t="s">
        <v>1880</v>
      </c>
      <c r="C451" s="200">
        <v>162.41</v>
      </c>
      <c r="D451" s="128" t="s">
        <v>76</v>
      </c>
      <c r="E451" s="201" t="s">
        <v>53</v>
      </c>
      <c r="F451" s="128" t="s">
        <v>54</v>
      </c>
      <c r="G451" s="199" t="s">
        <v>1881</v>
      </c>
      <c r="H451" s="128" t="s">
        <v>1882</v>
      </c>
      <c r="I451" s="199" t="s">
        <v>57</v>
      </c>
      <c r="J451" s="128" t="s">
        <v>58</v>
      </c>
      <c r="K451" s="193"/>
    </row>
    <row r="452" ht="15" customHeight="1" spans="1:11">
      <c r="A452" s="199" t="s">
        <v>1883</v>
      </c>
      <c r="B452" s="128" t="s">
        <v>1884</v>
      </c>
      <c r="C452" s="200">
        <v>10.6</v>
      </c>
      <c r="D452" s="128" t="s">
        <v>61</v>
      </c>
      <c r="E452" s="201" t="s">
        <v>53</v>
      </c>
      <c r="F452" s="128" t="s">
        <v>54</v>
      </c>
      <c r="G452" s="199" t="s">
        <v>1885</v>
      </c>
      <c r="H452" s="128" t="s">
        <v>1886</v>
      </c>
      <c r="I452" s="199" t="s">
        <v>57</v>
      </c>
      <c r="J452" s="128" t="s">
        <v>58</v>
      </c>
      <c r="K452" s="193"/>
    </row>
    <row r="453" ht="15" customHeight="1" spans="1:11">
      <c r="A453" s="199" t="s">
        <v>1887</v>
      </c>
      <c r="B453" s="128" t="s">
        <v>1888</v>
      </c>
      <c r="C453" s="200">
        <v>10.6</v>
      </c>
      <c r="D453" s="128" t="s">
        <v>163</v>
      </c>
      <c r="E453" s="201" t="s">
        <v>53</v>
      </c>
      <c r="F453" s="128" t="s">
        <v>54</v>
      </c>
      <c r="G453" s="199" t="s">
        <v>1889</v>
      </c>
      <c r="H453" s="128" t="s">
        <v>1890</v>
      </c>
      <c r="I453" s="199" t="s">
        <v>57</v>
      </c>
      <c r="J453" s="128" t="s">
        <v>58</v>
      </c>
      <c r="K453" s="193"/>
    </row>
    <row r="454" ht="15" customHeight="1" spans="1:11">
      <c r="A454" s="199" t="s">
        <v>1891</v>
      </c>
      <c r="B454" s="128" t="s">
        <v>1892</v>
      </c>
      <c r="C454" s="200">
        <v>2433.33</v>
      </c>
      <c r="D454" s="128" t="s">
        <v>163</v>
      </c>
      <c r="E454" s="201" t="s">
        <v>53</v>
      </c>
      <c r="F454" s="128" t="s">
        <v>54</v>
      </c>
      <c r="G454" s="199" t="s">
        <v>1893</v>
      </c>
      <c r="H454" s="128" t="s">
        <v>1894</v>
      </c>
      <c r="I454" s="199" t="s">
        <v>57</v>
      </c>
      <c r="J454" s="128" t="s">
        <v>58</v>
      </c>
      <c r="K454" s="193"/>
    </row>
    <row r="455" ht="15" customHeight="1" spans="1:11">
      <c r="A455" s="199" t="s">
        <v>1895</v>
      </c>
      <c r="B455" s="128" t="s">
        <v>1896</v>
      </c>
      <c r="C455" s="200">
        <v>185.5</v>
      </c>
      <c r="D455" s="128" t="s">
        <v>66</v>
      </c>
      <c r="E455" s="201" t="s">
        <v>53</v>
      </c>
      <c r="F455" s="128" t="s">
        <v>54</v>
      </c>
      <c r="G455" s="199" t="s">
        <v>1897</v>
      </c>
      <c r="H455" s="128" t="s">
        <v>1898</v>
      </c>
      <c r="I455" s="199" t="s">
        <v>57</v>
      </c>
      <c r="J455" s="128" t="s">
        <v>58</v>
      </c>
      <c r="K455" s="193"/>
    </row>
    <row r="456" ht="15" customHeight="1" spans="1:11">
      <c r="A456" s="199" t="s">
        <v>1899</v>
      </c>
      <c r="B456" s="128" t="s">
        <v>1900</v>
      </c>
      <c r="C456" s="200">
        <v>699.6</v>
      </c>
      <c r="D456" s="128" t="s">
        <v>52</v>
      </c>
      <c r="E456" s="201" t="s">
        <v>53</v>
      </c>
      <c r="F456" s="128" t="s">
        <v>54</v>
      </c>
      <c r="G456" s="199" t="s">
        <v>1901</v>
      </c>
      <c r="H456" s="128" t="s">
        <v>1902</v>
      </c>
      <c r="I456" s="199" t="s">
        <v>57</v>
      </c>
      <c r="J456" s="128" t="s">
        <v>58</v>
      </c>
      <c r="K456" s="193"/>
    </row>
    <row r="457" ht="15" customHeight="1" spans="1:11">
      <c r="A457" s="199" t="s">
        <v>1903</v>
      </c>
      <c r="B457" s="128" t="s">
        <v>1904</v>
      </c>
      <c r="C457" s="200">
        <v>8480</v>
      </c>
      <c r="D457" s="128" t="s">
        <v>52</v>
      </c>
      <c r="E457" s="201" t="s">
        <v>53</v>
      </c>
      <c r="F457" s="128" t="s">
        <v>54</v>
      </c>
      <c r="G457" s="199" t="s">
        <v>1905</v>
      </c>
      <c r="H457" s="128" t="s">
        <v>1906</v>
      </c>
      <c r="I457" s="199" t="s">
        <v>57</v>
      </c>
      <c r="J457" s="128" t="s">
        <v>58</v>
      </c>
      <c r="K457" s="193"/>
    </row>
    <row r="458" ht="15" customHeight="1" spans="1:11">
      <c r="A458" s="199" t="s">
        <v>1907</v>
      </c>
      <c r="B458" s="128" t="s">
        <v>1908</v>
      </c>
      <c r="C458" s="200">
        <v>10</v>
      </c>
      <c r="D458" s="128" t="s">
        <v>122</v>
      </c>
      <c r="E458" s="201" t="s">
        <v>53</v>
      </c>
      <c r="F458" s="128" t="s">
        <v>54</v>
      </c>
      <c r="G458" s="199" t="s">
        <v>1909</v>
      </c>
      <c r="H458" s="128" t="s">
        <v>1910</v>
      </c>
      <c r="I458" s="199" t="s">
        <v>57</v>
      </c>
      <c r="J458" s="128" t="s">
        <v>58</v>
      </c>
      <c r="K458" s="193"/>
    </row>
    <row r="459" ht="15" customHeight="1" spans="1:11">
      <c r="A459" s="199" t="s">
        <v>1911</v>
      </c>
      <c r="B459" s="128" t="s">
        <v>1912</v>
      </c>
      <c r="C459" s="200">
        <v>508.8</v>
      </c>
      <c r="D459" s="128" t="s">
        <v>52</v>
      </c>
      <c r="E459" s="201" t="s">
        <v>53</v>
      </c>
      <c r="F459" s="128" t="s">
        <v>54</v>
      </c>
      <c r="G459" s="199" t="s">
        <v>1913</v>
      </c>
      <c r="H459" s="128" t="s">
        <v>1914</v>
      </c>
      <c r="I459" s="199" t="s">
        <v>57</v>
      </c>
      <c r="J459" s="128" t="s">
        <v>58</v>
      </c>
      <c r="K459" s="193"/>
    </row>
    <row r="460" ht="15" customHeight="1" spans="1:11">
      <c r="A460" s="199" t="s">
        <v>1915</v>
      </c>
      <c r="B460" s="128" t="s">
        <v>1916</v>
      </c>
      <c r="C460" s="200">
        <v>702</v>
      </c>
      <c r="D460" s="128" t="s">
        <v>259</v>
      </c>
      <c r="E460" s="201" t="s">
        <v>53</v>
      </c>
      <c r="F460" s="128" t="s">
        <v>54</v>
      </c>
      <c r="G460" s="199" t="s">
        <v>1917</v>
      </c>
      <c r="H460" s="128" t="s">
        <v>1918</v>
      </c>
      <c r="I460" s="199" t="s">
        <v>57</v>
      </c>
      <c r="J460" s="128" t="s">
        <v>58</v>
      </c>
      <c r="K460" s="193"/>
    </row>
    <row r="461" ht="15" customHeight="1" spans="1:11">
      <c r="A461" s="199" t="s">
        <v>1919</v>
      </c>
      <c r="B461" s="128" t="s">
        <v>1920</v>
      </c>
      <c r="C461" s="200">
        <v>6000</v>
      </c>
      <c r="D461" s="128" t="s">
        <v>52</v>
      </c>
      <c r="E461" s="201" t="s">
        <v>53</v>
      </c>
      <c r="F461" s="128" t="s">
        <v>54</v>
      </c>
      <c r="G461" s="199" t="s">
        <v>1921</v>
      </c>
      <c r="H461" s="128" t="s">
        <v>1922</v>
      </c>
      <c r="I461" s="199" t="s">
        <v>57</v>
      </c>
      <c r="J461" s="128" t="s">
        <v>58</v>
      </c>
      <c r="K461" s="193"/>
    </row>
    <row r="462" ht="15" customHeight="1" spans="1:11">
      <c r="A462" s="199" t="s">
        <v>1923</v>
      </c>
      <c r="B462" s="128" t="s">
        <v>1924</v>
      </c>
      <c r="C462" s="200">
        <v>350</v>
      </c>
      <c r="D462" s="128" t="s">
        <v>61</v>
      </c>
      <c r="E462" s="201" t="s">
        <v>53</v>
      </c>
      <c r="F462" s="128" t="s">
        <v>54</v>
      </c>
      <c r="G462" s="199" t="s">
        <v>1925</v>
      </c>
      <c r="H462" s="128" t="s">
        <v>1926</v>
      </c>
      <c r="I462" s="199" t="s">
        <v>57</v>
      </c>
      <c r="J462" s="128" t="s">
        <v>58</v>
      </c>
      <c r="K462" s="193"/>
    </row>
    <row r="463" ht="15" customHeight="1" spans="1:11">
      <c r="A463" s="199" t="s">
        <v>1927</v>
      </c>
      <c r="B463" s="128" t="s">
        <v>1928</v>
      </c>
      <c r="C463" s="200">
        <v>2833.33</v>
      </c>
      <c r="D463" s="128" t="s">
        <v>52</v>
      </c>
      <c r="E463" s="201" t="s">
        <v>53</v>
      </c>
      <c r="F463" s="128" t="s">
        <v>54</v>
      </c>
      <c r="G463" s="199" t="s">
        <v>1929</v>
      </c>
      <c r="H463" s="128" t="s">
        <v>1930</v>
      </c>
      <c r="I463" s="199" t="s">
        <v>57</v>
      </c>
      <c r="J463" s="128" t="s">
        <v>58</v>
      </c>
      <c r="K463" s="193"/>
    </row>
    <row r="464" ht="15" customHeight="1" spans="1:11">
      <c r="A464" s="199" t="s">
        <v>1931</v>
      </c>
      <c r="B464" s="128" t="s">
        <v>1932</v>
      </c>
      <c r="C464" s="200">
        <v>1.22</v>
      </c>
      <c r="D464" s="128" t="s">
        <v>218</v>
      </c>
      <c r="E464" s="201" t="s">
        <v>53</v>
      </c>
      <c r="F464" s="128" t="s">
        <v>54</v>
      </c>
      <c r="G464" s="199" t="s">
        <v>1933</v>
      </c>
      <c r="H464" s="128" t="s">
        <v>1934</v>
      </c>
      <c r="I464" s="199" t="s">
        <v>57</v>
      </c>
      <c r="J464" s="128" t="s">
        <v>58</v>
      </c>
      <c r="K464" s="193"/>
    </row>
    <row r="465" ht="15" customHeight="1" spans="1:11">
      <c r="A465" s="199" t="s">
        <v>1935</v>
      </c>
      <c r="B465" s="128" t="s">
        <v>1936</v>
      </c>
      <c r="C465" s="200">
        <v>1600</v>
      </c>
      <c r="D465" s="128" t="s">
        <v>98</v>
      </c>
      <c r="E465" s="201" t="s">
        <v>53</v>
      </c>
      <c r="F465" s="128" t="s">
        <v>54</v>
      </c>
      <c r="G465" s="199" t="s">
        <v>1937</v>
      </c>
      <c r="H465" s="128" t="s">
        <v>1938</v>
      </c>
      <c r="I465" s="199" t="s">
        <v>57</v>
      </c>
      <c r="J465" s="128" t="s">
        <v>58</v>
      </c>
      <c r="K465" s="193"/>
    </row>
    <row r="466" ht="15" customHeight="1" spans="1:11">
      <c r="A466" s="199" t="s">
        <v>1939</v>
      </c>
      <c r="B466" s="128" t="s">
        <v>1940</v>
      </c>
      <c r="C466" s="200">
        <v>65</v>
      </c>
      <c r="D466" s="128" t="s">
        <v>61</v>
      </c>
      <c r="E466" s="201" t="s">
        <v>53</v>
      </c>
      <c r="F466" s="128" t="s">
        <v>54</v>
      </c>
      <c r="G466" s="199" t="s">
        <v>1941</v>
      </c>
      <c r="H466" s="128" t="s">
        <v>1942</v>
      </c>
      <c r="I466" s="199" t="s">
        <v>57</v>
      </c>
      <c r="J466" s="128" t="s">
        <v>58</v>
      </c>
      <c r="K466" s="193"/>
    </row>
    <row r="467" ht="15" customHeight="1" spans="1:11">
      <c r="A467" s="199" t="s">
        <v>1943</v>
      </c>
      <c r="B467" s="128" t="s">
        <v>1944</v>
      </c>
      <c r="C467" s="200">
        <v>212</v>
      </c>
      <c r="D467" s="128" t="s">
        <v>52</v>
      </c>
      <c r="E467" s="201" t="s">
        <v>53</v>
      </c>
      <c r="F467" s="128" t="s">
        <v>54</v>
      </c>
      <c r="G467" s="199" t="s">
        <v>1945</v>
      </c>
      <c r="H467" s="128" t="s">
        <v>1946</v>
      </c>
      <c r="I467" s="199" t="s">
        <v>57</v>
      </c>
      <c r="J467" s="128" t="s">
        <v>58</v>
      </c>
      <c r="K467" s="193"/>
    </row>
    <row r="468" ht="15" customHeight="1" spans="1:11">
      <c r="A468" s="199" t="s">
        <v>1947</v>
      </c>
      <c r="B468" s="128" t="s">
        <v>1948</v>
      </c>
      <c r="C468" s="200">
        <v>1.5</v>
      </c>
      <c r="D468" s="128" t="s">
        <v>218</v>
      </c>
      <c r="E468" s="201" t="s">
        <v>53</v>
      </c>
      <c r="F468" s="128" t="s">
        <v>54</v>
      </c>
      <c r="G468" s="199" t="s">
        <v>1949</v>
      </c>
      <c r="H468" s="128" t="s">
        <v>1950</v>
      </c>
      <c r="I468" s="199" t="s">
        <v>57</v>
      </c>
      <c r="J468" s="128" t="s">
        <v>58</v>
      </c>
      <c r="K468" s="193"/>
    </row>
    <row r="469" ht="15" customHeight="1" spans="1:11">
      <c r="A469" s="199" t="s">
        <v>1951</v>
      </c>
      <c r="B469" s="128" t="s">
        <v>1952</v>
      </c>
      <c r="C469" s="200">
        <v>80</v>
      </c>
      <c r="D469" s="128" t="s">
        <v>61</v>
      </c>
      <c r="E469" s="201" t="s">
        <v>53</v>
      </c>
      <c r="F469" s="128" t="s">
        <v>54</v>
      </c>
      <c r="G469" s="199" t="s">
        <v>1953</v>
      </c>
      <c r="H469" s="128" t="s">
        <v>1954</v>
      </c>
      <c r="I469" s="199" t="s">
        <v>57</v>
      </c>
      <c r="J469" s="128" t="s">
        <v>58</v>
      </c>
      <c r="K469" s="193"/>
    </row>
    <row r="470" ht="15" customHeight="1" spans="1:11">
      <c r="A470" s="199" t="s">
        <v>1955</v>
      </c>
      <c r="B470" s="128" t="s">
        <v>1956</v>
      </c>
      <c r="C470" s="200">
        <v>530</v>
      </c>
      <c r="D470" s="128" t="s">
        <v>52</v>
      </c>
      <c r="E470" s="201" t="s">
        <v>53</v>
      </c>
      <c r="F470" s="128" t="s">
        <v>54</v>
      </c>
      <c r="G470" s="199" t="s">
        <v>1957</v>
      </c>
      <c r="H470" s="128" t="s">
        <v>1958</v>
      </c>
      <c r="I470" s="199" t="s">
        <v>57</v>
      </c>
      <c r="J470" s="128" t="s">
        <v>58</v>
      </c>
      <c r="K470" s="193"/>
    </row>
    <row r="471" ht="15" customHeight="1" spans="1:11">
      <c r="A471" s="199" t="s">
        <v>1959</v>
      </c>
      <c r="B471" s="128" t="s">
        <v>1960</v>
      </c>
      <c r="C471" s="200">
        <v>2066.67</v>
      </c>
      <c r="D471" s="128" t="s">
        <v>107</v>
      </c>
      <c r="E471" s="201" t="s">
        <v>53</v>
      </c>
      <c r="F471" s="128" t="s">
        <v>54</v>
      </c>
      <c r="G471" s="199" t="s">
        <v>1961</v>
      </c>
      <c r="H471" s="128" t="s">
        <v>1962</v>
      </c>
      <c r="I471" s="199" t="s">
        <v>57</v>
      </c>
      <c r="J471" s="128" t="s">
        <v>58</v>
      </c>
      <c r="K471" s="193"/>
    </row>
    <row r="472" ht="15" customHeight="1" spans="1:11">
      <c r="A472" s="199" t="s">
        <v>1963</v>
      </c>
      <c r="B472" s="128" t="s">
        <v>1964</v>
      </c>
      <c r="C472" s="200">
        <v>174.9</v>
      </c>
      <c r="D472" s="128" t="s">
        <v>117</v>
      </c>
      <c r="E472" s="201" t="s">
        <v>53</v>
      </c>
      <c r="F472" s="128" t="s">
        <v>54</v>
      </c>
      <c r="G472" s="199" t="s">
        <v>1965</v>
      </c>
      <c r="H472" s="128" t="s">
        <v>1966</v>
      </c>
      <c r="I472" s="199" t="s">
        <v>57</v>
      </c>
      <c r="J472" s="128" t="s">
        <v>58</v>
      </c>
      <c r="K472" s="193"/>
    </row>
    <row r="473" ht="15" customHeight="1" spans="1:11">
      <c r="A473" s="199" t="s">
        <v>1967</v>
      </c>
      <c r="B473" s="128" t="s">
        <v>1968</v>
      </c>
      <c r="C473" s="200">
        <v>496.67</v>
      </c>
      <c r="D473" s="128" t="s">
        <v>218</v>
      </c>
      <c r="E473" s="201" t="s">
        <v>53</v>
      </c>
      <c r="F473" s="128" t="s">
        <v>54</v>
      </c>
      <c r="G473" s="199" t="s">
        <v>1969</v>
      </c>
      <c r="H473" s="128" t="s">
        <v>1970</v>
      </c>
      <c r="I473" s="199" t="s">
        <v>57</v>
      </c>
      <c r="J473" s="128" t="s">
        <v>58</v>
      </c>
      <c r="K473" s="193"/>
    </row>
    <row r="474" ht="15" customHeight="1" spans="1:11">
      <c r="A474" s="199" t="s">
        <v>1971</v>
      </c>
      <c r="B474" s="128" t="s">
        <v>1972</v>
      </c>
      <c r="C474" s="200">
        <v>848</v>
      </c>
      <c r="D474" s="128" t="s">
        <v>163</v>
      </c>
      <c r="E474" s="201" t="s">
        <v>53</v>
      </c>
      <c r="F474" s="128" t="s">
        <v>54</v>
      </c>
      <c r="G474" s="199" t="s">
        <v>1973</v>
      </c>
      <c r="H474" s="128" t="s">
        <v>1974</v>
      </c>
      <c r="I474" s="199" t="s">
        <v>57</v>
      </c>
      <c r="J474" s="128" t="s">
        <v>58</v>
      </c>
      <c r="K474" s="193"/>
    </row>
    <row r="475" ht="15" customHeight="1" spans="1:11">
      <c r="A475" s="199" t="s">
        <v>1975</v>
      </c>
      <c r="B475" s="128" t="s">
        <v>1976</v>
      </c>
      <c r="C475" s="200">
        <v>742</v>
      </c>
      <c r="D475" s="128" t="s">
        <v>112</v>
      </c>
      <c r="E475" s="201" t="s">
        <v>53</v>
      </c>
      <c r="F475" s="128" t="s">
        <v>54</v>
      </c>
      <c r="G475" s="199" t="s">
        <v>1977</v>
      </c>
      <c r="H475" s="128" t="s">
        <v>1978</v>
      </c>
      <c r="I475" s="199" t="s">
        <v>57</v>
      </c>
      <c r="J475" s="128" t="s">
        <v>58</v>
      </c>
      <c r="K475" s="193"/>
    </row>
    <row r="476" ht="15" customHeight="1" spans="1:11">
      <c r="A476" s="199" t="s">
        <v>1979</v>
      </c>
      <c r="B476" s="128" t="s">
        <v>1980</v>
      </c>
      <c r="C476" s="200">
        <v>318</v>
      </c>
      <c r="D476" s="128" t="s">
        <v>66</v>
      </c>
      <c r="E476" s="201" t="s">
        <v>53</v>
      </c>
      <c r="F476" s="128" t="s">
        <v>54</v>
      </c>
      <c r="G476" s="199" t="s">
        <v>1981</v>
      </c>
      <c r="H476" s="128" t="s">
        <v>1982</v>
      </c>
      <c r="I476" s="199" t="s">
        <v>57</v>
      </c>
      <c r="J476" s="128" t="s">
        <v>58</v>
      </c>
      <c r="K476" s="193"/>
    </row>
    <row r="477" ht="15" customHeight="1" spans="1:11">
      <c r="A477" s="199" t="s">
        <v>1983</v>
      </c>
      <c r="B477" s="128" t="s">
        <v>1984</v>
      </c>
      <c r="C477" s="200">
        <v>310.19</v>
      </c>
      <c r="D477" s="128" t="s">
        <v>61</v>
      </c>
      <c r="E477" s="201" t="s">
        <v>53</v>
      </c>
      <c r="F477" s="128" t="s">
        <v>54</v>
      </c>
      <c r="G477" s="199" t="s">
        <v>1985</v>
      </c>
      <c r="H477" s="128" t="s">
        <v>1986</v>
      </c>
      <c r="I477" s="199" t="s">
        <v>57</v>
      </c>
      <c r="J477" s="128" t="s">
        <v>58</v>
      </c>
      <c r="K477" s="193"/>
    </row>
    <row r="478" ht="15" customHeight="1" spans="1:11">
      <c r="A478" s="199" t="s">
        <v>1987</v>
      </c>
      <c r="B478" s="128" t="s">
        <v>1988</v>
      </c>
      <c r="C478" s="200">
        <v>1500</v>
      </c>
      <c r="D478" s="128" t="s">
        <v>107</v>
      </c>
      <c r="E478" s="201" t="s">
        <v>53</v>
      </c>
      <c r="F478" s="128" t="s">
        <v>54</v>
      </c>
      <c r="G478" s="199" t="s">
        <v>1989</v>
      </c>
      <c r="H478" s="128" t="s">
        <v>1990</v>
      </c>
      <c r="I478" s="199" t="s">
        <v>57</v>
      </c>
      <c r="J478" s="128" t="s">
        <v>58</v>
      </c>
      <c r="K478" s="193"/>
    </row>
    <row r="479" ht="15" customHeight="1" spans="1:11">
      <c r="A479" s="199" t="s">
        <v>1991</v>
      </c>
      <c r="B479" s="128" t="s">
        <v>1992</v>
      </c>
      <c r="C479" s="200">
        <v>43.33</v>
      </c>
      <c r="D479" s="128" t="s">
        <v>218</v>
      </c>
      <c r="E479" s="201" t="s">
        <v>53</v>
      </c>
      <c r="F479" s="128" t="s">
        <v>54</v>
      </c>
      <c r="G479" s="199" t="s">
        <v>1993</v>
      </c>
      <c r="H479" s="128" t="s">
        <v>1994</v>
      </c>
      <c r="I479" s="199" t="s">
        <v>57</v>
      </c>
      <c r="J479" s="128" t="s">
        <v>58</v>
      </c>
      <c r="K479" s="193"/>
    </row>
    <row r="480" ht="15" customHeight="1" spans="1:11">
      <c r="A480" s="199" t="s">
        <v>1995</v>
      </c>
      <c r="B480" s="128" t="s">
        <v>1996</v>
      </c>
      <c r="C480" s="200">
        <v>2900</v>
      </c>
      <c r="D480" s="128" t="s">
        <v>1997</v>
      </c>
      <c r="E480" s="201" t="s">
        <v>53</v>
      </c>
      <c r="F480" s="128" t="s">
        <v>54</v>
      </c>
      <c r="G480" s="199" t="s">
        <v>1998</v>
      </c>
      <c r="H480" s="128" t="s">
        <v>1999</v>
      </c>
      <c r="I480" s="199" t="s">
        <v>57</v>
      </c>
      <c r="J480" s="128" t="s">
        <v>58</v>
      </c>
      <c r="K480" s="193"/>
    </row>
    <row r="481" ht="15" customHeight="1" spans="1:11">
      <c r="A481" s="199" t="s">
        <v>2000</v>
      </c>
      <c r="B481" s="128" t="s">
        <v>2001</v>
      </c>
      <c r="C481" s="200">
        <v>159</v>
      </c>
      <c r="D481" s="128" t="s">
        <v>112</v>
      </c>
      <c r="E481" s="201" t="s">
        <v>53</v>
      </c>
      <c r="F481" s="128" t="s">
        <v>54</v>
      </c>
      <c r="G481" s="199" t="s">
        <v>2002</v>
      </c>
      <c r="H481" s="128" t="s">
        <v>2003</v>
      </c>
      <c r="I481" s="199" t="s">
        <v>57</v>
      </c>
      <c r="J481" s="128" t="s">
        <v>58</v>
      </c>
      <c r="K481" s="193"/>
    </row>
    <row r="482" ht="15" customHeight="1" spans="1:11">
      <c r="A482" s="199" t="s">
        <v>2004</v>
      </c>
      <c r="B482" s="128" t="s">
        <v>2005</v>
      </c>
      <c r="C482" s="200">
        <v>318</v>
      </c>
      <c r="D482" s="128" t="s">
        <v>61</v>
      </c>
      <c r="E482" s="201" t="s">
        <v>53</v>
      </c>
      <c r="F482" s="128" t="s">
        <v>54</v>
      </c>
      <c r="G482" s="199" t="s">
        <v>2006</v>
      </c>
      <c r="H482" s="128" t="s">
        <v>2007</v>
      </c>
      <c r="I482" s="199" t="s">
        <v>57</v>
      </c>
      <c r="J482" s="128" t="s">
        <v>58</v>
      </c>
      <c r="K482" s="193"/>
    </row>
    <row r="483" ht="15" customHeight="1" spans="1:11">
      <c r="A483" s="199" t="s">
        <v>2008</v>
      </c>
      <c r="B483" s="128" t="s">
        <v>2009</v>
      </c>
      <c r="C483" s="200">
        <v>63.6</v>
      </c>
      <c r="D483" s="128" t="s">
        <v>61</v>
      </c>
      <c r="E483" s="201" t="s">
        <v>53</v>
      </c>
      <c r="F483" s="128" t="s">
        <v>54</v>
      </c>
      <c r="G483" s="199" t="s">
        <v>2010</v>
      </c>
      <c r="H483" s="128" t="s">
        <v>2011</v>
      </c>
      <c r="I483" s="199" t="s">
        <v>57</v>
      </c>
      <c r="J483" s="128" t="s">
        <v>58</v>
      </c>
      <c r="K483" s="193"/>
    </row>
    <row r="484" ht="15" customHeight="1" spans="1:11">
      <c r="A484" s="199" t="s">
        <v>2012</v>
      </c>
      <c r="B484" s="128" t="s">
        <v>2013</v>
      </c>
      <c r="C484" s="200">
        <v>120</v>
      </c>
      <c r="D484" s="128" t="s">
        <v>61</v>
      </c>
      <c r="E484" s="201" t="s">
        <v>53</v>
      </c>
      <c r="F484" s="128" t="s">
        <v>54</v>
      </c>
      <c r="G484" s="199" t="s">
        <v>2014</v>
      </c>
      <c r="H484" s="128" t="s">
        <v>2015</v>
      </c>
      <c r="I484" s="199" t="s">
        <v>57</v>
      </c>
      <c r="J484" s="128" t="s">
        <v>58</v>
      </c>
      <c r="K484" s="193"/>
    </row>
    <row r="485" ht="15" customHeight="1" spans="1:11">
      <c r="A485" s="199" t="s">
        <v>2016</v>
      </c>
      <c r="B485" s="128" t="s">
        <v>2017</v>
      </c>
      <c r="C485" s="200">
        <v>1908</v>
      </c>
      <c r="D485" s="128" t="s">
        <v>117</v>
      </c>
      <c r="E485" s="201" t="s">
        <v>53</v>
      </c>
      <c r="F485" s="128" t="s">
        <v>54</v>
      </c>
      <c r="G485" s="199" t="s">
        <v>2018</v>
      </c>
      <c r="H485" s="128" t="s">
        <v>2019</v>
      </c>
      <c r="I485" s="199" t="s">
        <v>57</v>
      </c>
      <c r="J485" s="128" t="s">
        <v>58</v>
      </c>
      <c r="K485" s="193"/>
    </row>
    <row r="486" ht="15" customHeight="1" spans="1:11">
      <c r="A486" s="199" t="s">
        <v>2020</v>
      </c>
      <c r="B486" s="128" t="s">
        <v>2021</v>
      </c>
      <c r="C486" s="200">
        <v>890.4</v>
      </c>
      <c r="D486" s="128" t="s">
        <v>52</v>
      </c>
      <c r="E486" s="201" t="s">
        <v>53</v>
      </c>
      <c r="F486" s="128" t="s">
        <v>54</v>
      </c>
      <c r="G486" s="199" t="s">
        <v>2022</v>
      </c>
      <c r="H486" s="128" t="s">
        <v>2023</v>
      </c>
      <c r="I486" s="199" t="s">
        <v>57</v>
      </c>
      <c r="J486" s="128" t="s">
        <v>58</v>
      </c>
      <c r="K486" s="193"/>
    </row>
    <row r="487" ht="15" customHeight="1" spans="1:11">
      <c r="A487" s="199" t="s">
        <v>2024</v>
      </c>
      <c r="B487" s="128" t="s">
        <v>2025</v>
      </c>
      <c r="C487" s="200">
        <v>371</v>
      </c>
      <c r="D487" s="128" t="s">
        <v>259</v>
      </c>
      <c r="E487" s="201" t="s">
        <v>53</v>
      </c>
      <c r="F487" s="128" t="s">
        <v>54</v>
      </c>
      <c r="G487" s="199" t="s">
        <v>2026</v>
      </c>
      <c r="H487" s="128" t="s">
        <v>2027</v>
      </c>
      <c r="I487" s="199" t="s">
        <v>57</v>
      </c>
      <c r="J487" s="128" t="s">
        <v>58</v>
      </c>
      <c r="K487" s="193"/>
    </row>
    <row r="488" ht="15" customHeight="1" spans="1:11">
      <c r="A488" s="199" t="s">
        <v>2028</v>
      </c>
      <c r="B488" s="128" t="s">
        <v>2029</v>
      </c>
      <c r="C488" s="200">
        <v>1933.33</v>
      </c>
      <c r="D488" s="128" t="s">
        <v>163</v>
      </c>
      <c r="E488" s="201" t="s">
        <v>53</v>
      </c>
      <c r="F488" s="128" t="s">
        <v>54</v>
      </c>
      <c r="G488" s="199" t="s">
        <v>2030</v>
      </c>
      <c r="H488" s="128" t="s">
        <v>2031</v>
      </c>
      <c r="I488" s="199" t="s">
        <v>57</v>
      </c>
      <c r="J488" s="128" t="s">
        <v>58</v>
      </c>
      <c r="K488" s="193"/>
    </row>
    <row r="489" ht="15" customHeight="1" spans="1:11">
      <c r="A489" s="199" t="s">
        <v>2032</v>
      </c>
      <c r="B489" s="128" t="s">
        <v>2033</v>
      </c>
      <c r="C489" s="200">
        <v>31.8</v>
      </c>
      <c r="D489" s="128" t="s">
        <v>112</v>
      </c>
      <c r="E489" s="201" t="s">
        <v>53</v>
      </c>
      <c r="F489" s="128" t="s">
        <v>54</v>
      </c>
      <c r="G489" s="199" t="s">
        <v>2034</v>
      </c>
      <c r="H489" s="128" t="s">
        <v>2035</v>
      </c>
      <c r="I489" s="199" t="s">
        <v>57</v>
      </c>
      <c r="J489" s="128" t="s">
        <v>58</v>
      </c>
      <c r="K489" s="193"/>
    </row>
    <row r="490" ht="15" customHeight="1" spans="1:11">
      <c r="A490" s="199" t="s">
        <v>2036</v>
      </c>
      <c r="B490" s="128" t="s">
        <v>2037</v>
      </c>
      <c r="C490" s="200">
        <v>86.67</v>
      </c>
      <c r="D490" s="128" t="s">
        <v>218</v>
      </c>
      <c r="E490" s="201" t="s">
        <v>53</v>
      </c>
      <c r="F490" s="128" t="s">
        <v>54</v>
      </c>
      <c r="G490" s="199" t="s">
        <v>2038</v>
      </c>
      <c r="H490" s="128" t="s">
        <v>2039</v>
      </c>
      <c r="I490" s="199" t="s">
        <v>57</v>
      </c>
      <c r="J490" s="128" t="s">
        <v>58</v>
      </c>
      <c r="K490" s="193"/>
    </row>
    <row r="491" ht="15" customHeight="1" spans="1:11">
      <c r="A491" s="199" t="s">
        <v>2040</v>
      </c>
      <c r="B491" s="128" t="s">
        <v>2041</v>
      </c>
      <c r="C491" s="200">
        <v>153.33</v>
      </c>
      <c r="D491" s="128" t="s">
        <v>218</v>
      </c>
      <c r="E491" s="201" t="s">
        <v>53</v>
      </c>
      <c r="F491" s="128" t="s">
        <v>54</v>
      </c>
      <c r="G491" s="199" t="s">
        <v>2042</v>
      </c>
      <c r="H491" s="128" t="s">
        <v>2043</v>
      </c>
      <c r="I491" s="199" t="s">
        <v>57</v>
      </c>
      <c r="J491" s="128" t="s">
        <v>58</v>
      </c>
      <c r="K491" s="193"/>
    </row>
    <row r="492" ht="15" customHeight="1" spans="1:11">
      <c r="A492" s="199" t="s">
        <v>2044</v>
      </c>
      <c r="B492" s="128" t="s">
        <v>2045</v>
      </c>
      <c r="C492" s="200">
        <v>254.4</v>
      </c>
      <c r="D492" s="128" t="s">
        <v>112</v>
      </c>
      <c r="E492" s="201" t="s">
        <v>53</v>
      </c>
      <c r="F492" s="128" t="s">
        <v>54</v>
      </c>
      <c r="G492" s="199" t="s">
        <v>2046</v>
      </c>
      <c r="H492" s="128" t="s">
        <v>2047</v>
      </c>
      <c r="I492" s="199" t="s">
        <v>57</v>
      </c>
      <c r="J492" s="128" t="s">
        <v>58</v>
      </c>
      <c r="K492" s="193"/>
    </row>
    <row r="493" ht="15" customHeight="1" spans="1:11">
      <c r="A493" s="199" t="s">
        <v>2048</v>
      </c>
      <c r="B493" s="128" t="s">
        <v>2049</v>
      </c>
      <c r="C493" s="200">
        <v>79.5</v>
      </c>
      <c r="D493" s="128" t="s">
        <v>163</v>
      </c>
      <c r="E493" s="201" t="s">
        <v>53</v>
      </c>
      <c r="F493" s="128" t="s">
        <v>54</v>
      </c>
      <c r="G493" s="199" t="s">
        <v>2050</v>
      </c>
      <c r="H493" s="128" t="s">
        <v>2051</v>
      </c>
      <c r="I493" s="199" t="s">
        <v>57</v>
      </c>
      <c r="J493" s="128" t="s">
        <v>58</v>
      </c>
      <c r="K493" s="193"/>
    </row>
    <row r="494" ht="15" customHeight="1" spans="1:11">
      <c r="A494" s="199" t="s">
        <v>2052</v>
      </c>
      <c r="B494" s="128" t="s">
        <v>2053</v>
      </c>
      <c r="C494" s="200">
        <v>2650</v>
      </c>
      <c r="D494" s="128" t="s">
        <v>163</v>
      </c>
      <c r="E494" s="201" t="s">
        <v>53</v>
      </c>
      <c r="F494" s="128" t="s">
        <v>54</v>
      </c>
      <c r="G494" s="199" t="s">
        <v>2054</v>
      </c>
      <c r="H494" s="128" t="s">
        <v>2055</v>
      </c>
      <c r="I494" s="199" t="s">
        <v>57</v>
      </c>
      <c r="J494" s="128" t="s">
        <v>58</v>
      </c>
      <c r="K494" s="193"/>
    </row>
    <row r="495" ht="15" customHeight="1" spans="1:11">
      <c r="A495" s="199" t="s">
        <v>2056</v>
      </c>
      <c r="B495" s="128" t="s">
        <v>2057</v>
      </c>
      <c r="C495" s="200">
        <v>106</v>
      </c>
      <c r="D495" s="128" t="s">
        <v>61</v>
      </c>
      <c r="E495" s="201" t="s">
        <v>53</v>
      </c>
      <c r="F495" s="128" t="s">
        <v>54</v>
      </c>
      <c r="G495" s="199" t="s">
        <v>2058</v>
      </c>
      <c r="H495" s="128" t="s">
        <v>2059</v>
      </c>
      <c r="I495" s="199" t="s">
        <v>57</v>
      </c>
      <c r="J495" s="128" t="s">
        <v>58</v>
      </c>
      <c r="K495" s="193"/>
    </row>
    <row r="496" ht="15" customHeight="1" spans="1:11">
      <c r="A496" s="199" t="s">
        <v>2060</v>
      </c>
      <c r="B496" s="128" t="s">
        <v>2061</v>
      </c>
      <c r="C496" s="200">
        <v>183.33</v>
      </c>
      <c r="D496" s="128" t="s">
        <v>66</v>
      </c>
      <c r="E496" s="201" t="s">
        <v>53</v>
      </c>
      <c r="F496" s="128" t="s">
        <v>54</v>
      </c>
      <c r="G496" s="199" t="s">
        <v>2062</v>
      </c>
      <c r="H496" s="128" t="s">
        <v>2063</v>
      </c>
      <c r="I496" s="199" t="s">
        <v>57</v>
      </c>
      <c r="J496" s="128" t="s">
        <v>58</v>
      </c>
      <c r="K496" s="193"/>
    </row>
    <row r="497" ht="15" customHeight="1" spans="1:11">
      <c r="A497" s="199" t="s">
        <v>2064</v>
      </c>
      <c r="B497" s="128" t="s">
        <v>2065</v>
      </c>
      <c r="C497" s="200">
        <v>1484</v>
      </c>
      <c r="D497" s="128" t="s">
        <v>422</v>
      </c>
      <c r="E497" s="201" t="s">
        <v>53</v>
      </c>
      <c r="F497" s="128" t="s">
        <v>54</v>
      </c>
      <c r="G497" s="199" t="s">
        <v>2066</v>
      </c>
      <c r="H497" s="128" t="s">
        <v>2067</v>
      </c>
      <c r="I497" s="199" t="s">
        <v>57</v>
      </c>
      <c r="J497" s="128" t="s">
        <v>58</v>
      </c>
      <c r="K497" s="193"/>
    </row>
    <row r="498" ht="15" customHeight="1" spans="1:11">
      <c r="A498" s="199" t="s">
        <v>2068</v>
      </c>
      <c r="B498" s="128" t="s">
        <v>2069</v>
      </c>
      <c r="C498" s="200">
        <v>446.26</v>
      </c>
      <c r="D498" s="128" t="s">
        <v>185</v>
      </c>
      <c r="E498" s="201" t="s">
        <v>53</v>
      </c>
      <c r="F498" s="128" t="s">
        <v>54</v>
      </c>
      <c r="G498" s="199" t="s">
        <v>2070</v>
      </c>
      <c r="H498" s="128" t="s">
        <v>2071</v>
      </c>
      <c r="I498" s="199" t="s">
        <v>57</v>
      </c>
      <c r="J498" s="128" t="s">
        <v>58</v>
      </c>
      <c r="K498" s="193"/>
    </row>
    <row r="499" ht="15" customHeight="1" spans="1:11">
      <c r="A499" s="199" t="s">
        <v>2072</v>
      </c>
      <c r="B499" s="128" t="s">
        <v>2073</v>
      </c>
      <c r="C499" s="200">
        <v>2300</v>
      </c>
      <c r="D499" s="128" t="s">
        <v>98</v>
      </c>
      <c r="E499" s="201" t="s">
        <v>53</v>
      </c>
      <c r="F499" s="128" t="s">
        <v>54</v>
      </c>
      <c r="G499" s="199" t="s">
        <v>2074</v>
      </c>
      <c r="H499" s="128" t="s">
        <v>2075</v>
      </c>
      <c r="I499" s="199" t="s">
        <v>57</v>
      </c>
      <c r="J499" s="128" t="s">
        <v>58</v>
      </c>
      <c r="K499" s="193"/>
    </row>
    <row r="500" ht="15" customHeight="1" spans="1:11">
      <c r="A500" s="199" t="s">
        <v>2076</v>
      </c>
      <c r="B500" s="128" t="s">
        <v>2077</v>
      </c>
      <c r="C500" s="200">
        <v>486.67</v>
      </c>
      <c r="D500" s="128" t="s">
        <v>98</v>
      </c>
      <c r="E500" s="201" t="s">
        <v>53</v>
      </c>
      <c r="F500" s="128" t="s">
        <v>54</v>
      </c>
      <c r="G500" s="199" t="s">
        <v>2078</v>
      </c>
      <c r="H500" s="128" t="s">
        <v>2079</v>
      </c>
      <c r="I500" s="199" t="s">
        <v>57</v>
      </c>
      <c r="J500" s="128" t="s">
        <v>58</v>
      </c>
      <c r="K500" s="193"/>
    </row>
    <row r="501" ht="15" customHeight="1" spans="1:11">
      <c r="A501" s="199" t="s">
        <v>2080</v>
      </c>
      <c r="B501" s="128" t="s">
        <v>2081</v>
      </c>
      <c r="C501" s="200">
        <v>371</v>
      </c>
      <c r="D501" s="128" t="s">
        <v>61</v>
      </c>
      <c r="E501" s="201" t="s">
        <v>53</v>
      </c>
      <c r="F501" s="128" t="s">
        <v>54</v>
      </c>
      <c r="G501" s="199" t="s">
        <v>2082</v>
      </c>
      <c r="H501" s="128" t="s">
        <v>2083</v>
      </c>
      <c r="I501" s="199" t="s">
        <v>57</v>
      </c>
      <c r="J501" s="128" t="s">
        <v>58</v>
      </c>
      <c r="K501" s="193"/>
    </row>
    <row r="502" ht="15" customHeight="1" spans="1:11">
      <c r="A502" s="199" t="s">
        <v>2084</v>
      </c>
      <c r="B502" s="128" t="s">
        <v>2085</v>
      </c>
      <c r="C502" s="200">
        <v>15.9</v>
      </c>
      <c r="D502" s="128" t="s">
        <v>61</v>
      </c>
      <c r="E502" s="201" t="s">
        <v>53</v>
      </c>
      <c r="F502" s="128" t="s">
        <v>54</v>
      </c>
      <c r="G502" s="199" t="s">
        <v>2086</v>
      </c>
      <c r="H502" s="128" t="s">
        <v>2087</v>
      </c>
      <c r="I502" s="199" t="s">
        <v>57</v>
      </c>
      <c r="J502" s="128" t="s">
        <v>58</v>
      </c>
      <c r="K502" s="193"/>
    </row>
    <row r="503" ht="15" customHeight="1" spans="1:11">
      <c r="A503" s="199" t="s">
        <v>2088</v>
      </c>
      <c r="B503" s="128" t="s">
        <v>2089</v>
      </c>
      <c r="C503" s="200">
        <v>212</v>
      </c>
      <c r="D503" s="128" t="s">
        <v>52</v>
      </c>
      <c r="E503" s="201" t="s">
        <v>53</v>
      </c>
      <c r="F503" s="128" t="s">
        <v>54</v>
      </c>
      <c r="G503" s="199" t="s">
        <v>2090</v>
      </c>
      <c r="H503" s="128" t="s">
        <v>2091</v>
      </c>
      <c r="I503" s="199" t="s">
        <v>57</v>
      </c>
      <c r="J503" s="128" t="s">
        <v>58</v>
      </c>
      <c r="K503" s="193"/>
    </row>
    <row r="504" ht="15" customHeight="1" spans="1:11">
      <c r="A504" s="199" t="s">
        <v>2092</v>
      </c>
      <c r="B504" s="128" t="s">
        <v>2093</v>
      </c>
      <c r="C504" s="200">
        <v>400</v>
      </c>
      <c r="D504" s="128" t="s">
        <v>52</v>
      </c>
      <c r="E504" s="201" t="s">
        <v>53</v>
      </c>
      <c r="F504" s="128" t="s">
        <v>54</v>
      </c>
      <c r="G504" s="199" t="s">
        <v>2094</v>
      </c>
      <c r="H504" s="128" t="s">
        <v>2095</v>
      </c>
      <c r="I504" s="199" t="s">
        <v>57</v>
      </c>
      <c r="J504" s="128" t="s">
        <v>58</v>
      </c>
      <c r="K504" s="193"/>
    </row>
    <row r="505" ht="15" customHeight="1" spans="1:11">
      <c r="A505" s="199" t="s">
        <v>2096</v>
      </c>
      <c r="B505" s="128" t="s">
        <v>2097</v>
      </c>
      <c r="C505" s="200">
        <v>6000</v>
      </c>
      <c r="D505" s="128" t="s">
        <v>1377</v>
      </c>
      <c r="E505" s="201" t="s">
        <v>53</v>
      </c>
      <c r="F505" s="128" t="s">
        <v>54</v>
      </c>
      <c r="G505" s="199" t="s">
        <v>2098</v>
      </c>
      <c r="H505" s="128" t="s">
        <v>2099</v>
      </c>
      <c r="I505" s="199" t="s">
        <v>57</v>
      </c>
      <c r="J505" s="128" t="s">
        <v>58</v>
      </c>
      <c r="K505" s="193"/>
    </row>
    <row r="506" ht="15" customHeight="1" spans="1:11">
      <c r="A506" s="199" t="s">
        <v>2100</v>
      </c>
      <c r="B506" s="128" t="s">
        <v>2101</v>
      </c>
      <c r="C506" s="200">
        <v>169.6</v>
      </c>
      <c r="D506" s="128" t="s">
        <v>66</v>
      </c>
      <c r="E506" s="201" t="s">
        <v>53</v>
      </c>
      <c r="F506" s="128" t="s">
        <v>54</v>
      </c>
      <c r="G506" s="199" t="s">
        <v>2102</v>
      </c>
      <c r="H506" s="128" t="s">
        <v>2103</v>
      </c>
      <c r="I506" s="199" t="s">
        <v>57</v>
      </c>
      <c r="J506" s="128" t="s">
        <v>58</v>
      </c>
      <c r="K506" s="193"/>
    </row>
    <row r="507" ht="15" customHeight="1" spans="1:11">
      <c r="A507" s="199" t="s">
        <v>2104</v>
      </c>
      <c r="B507" s="128" t="s">
        <v>2105</v>
      </c>
      <c r="C507" s="200">
        <v>166.8</v>
      </c>
      <c r="D507" s="128" t="s">
        <v>76</v>
      </c>
      <c r="E507" s="201" t="s">
        <v>53</v>
      </c>
      <c r="F507" s="128" t="s">
        <v>54</v>
      </c>
      <c r="G507" s="199" t="s">
        <v>2106</v>
      </c>
      <c r="H507" s="128" t="s">
        <v>2107</v>
      </c>
      <c r="I507" s="199" t="s">
        <v>57</v>
      </c>
      <c r="J507" s="128" t="s">
        <v>58</v>
      </c>
      <c r="K507" s="193"/>
    </row>
    <row r="508" ht="15" customHeight="1" spans="1:11">
      <c r="A508" s="199" t="s">
        <v>2108</v>
      </c>
      <c r="B508" s="128" t="s">
        <v>2109</v>
      </c>
      <c r="C508" s="200">
        <v>53</v>
      </c>
      <c r="D508" s="128" t="s">
        <v>112</v>
      </c>
      <c r="E508" s="201" t="s">
        <v>53</v>
      </c>
      <c r="F508" s="128" t="s">
        <v>54</v>
      </c>
      <c r="G508" s="199" t="s">
        <v>2110</v>
      </c>
      <c r="H508" s="128" t="s">
        <v>2111</v>
      </c>
      <c r="I508" s="199" t="s">
        <v>57</v>
      </c>
      <c r="J508" s="128" t="s">
        <v>58</v>
      </c>
      <c r="K508" s="193"/>
    </row>
    <row r="509" ht="15" customHeight="1" spans="1:11">
      <c r="A509" s="199" t="s">
        <v>2112</v>
      </c>
      <c r="B509" s="128" t="s">
        <v>2113</v>
      </c>
      <c r="C509" s="200">
        <v>50.57</v>
      </c>
      <c r="D509" s="128" t="s">
        <v>61</v>
      </c>
      <c r="E509" s="201" t="s">
        <v>53</v>
      </c>
      <c r="F509" s="128" t="s">
        <v>54</v>
      </c>
      <c r="G509" s="199" t="s">
        <v>2114</v>
      </c>
      <c r="H509" s="128" t="s">
        <v>2115</v>
      </c>
      <c r="I509" s="199" t="s">
        <v>57</v>
      </c>
      <c r="J509" s="128" t="s">
        <v>58</v>
      </c>
      <c r="K509" s="193"/>
    </row>
    <row r="510" ht="15" customHeight="1" spans="1:11">
      <c r="A510" s="199" t="s">
        <v>2116</v>
      </c>
      <c r="B510" s="128" t="s">
        <v>2117</v>
      </c>
      <c r="C510" s="200">
        <v>1933.33</v>
      </c>
      <c r="D510" s="128" t="s">
        <v>163</v>
      </c>
      <c r="E510" s="201" t="s">
        <v>53</v>
      </c>
      <c r="F510" s="128" t="s">
        <v>54</v>
      </c>
      <c r="G510" s="199" t="s">
        <v>2118</v>
      </c>
      <c r="H510" s="128" t="s">
        <v>2119</v>
      </c>
      <c r="I510" s="199" t="s">
        <v>57</v>
      </c>
      <c r="J510" s="128" t="s">
        <v>58</v>
      </c>
      <c r="K510" s="193"/>
    </row>
    <row r="511" ht="15" customHeight="1" spans="1:11">
      <c r="A511" s="199" t="s">
        <v>2120</v>
      </c>
      <c r="B511" s="128" t="s">
        <v>2121</v>
      </c>
      <c r="C511" s="200">
        <v>64.32</v>
      </c>
      <c r="D511" s="128" t="s">
        <v>61</v>
      </c>
      <c r="E511" s="201" t="s">
        <v>53</v>
      </c>
      <c r="F511" s="128" t="s">
        <v>54</v>
      </c>
      <c r="G511" s="199" t="s">
        <v>2122</v>
      </c>
      <c r="H511" s="128" t="s">
        <v>2123</v>
      </c>
      <c r="I511" s="199" t="s">
        <v>57</v>
      </c>
      <c r="J511" s="128" t="s">
        <v>58</v>
      </c>
      <c r="K511" s="193"/>
    </row>
    <row r="512" ht="15" customHeight="1" spans="1:11">
      <c r="A512" s="199" t="s">
        <v>2124</v>
      </c>
      <c r="B512" s="128" t="s">
        <v>2125</v>
      </c>
      <c r="C512" s="200">
        <v>159</v>
      </c>
      <c r="D512" s="128" t="s">
        <v>112</v>
      </c>
      <c r="E512" s="201" t="s">
        <v>53</v>
      </c>
      <c r="F512" s="128" t="s">
        <v>54</v>
      </c>
      <c r="G512" s="199" t="s">
        <v>2126</v>
      </c>
      <c r="H512" s="128" t="s">
        <v>2127</v>
      </c>
      <c r="I512" s="199" t="s">
        <v>57</v>
      </c>
      <c r="J512" s="128" t="s">
        <v>58</v>
      </c>
      <c r="K512" s="193"/>
    </row>
    <row r="513" ht="15" customHeight="1" spans="1:11">
      <c r="A513" s="199" t="s">
        <v>2128</v>
      </c>
      <c r="B513" s="128" t="s">
        <v>2129</v>
      </c>
      <c r="C513" s="200">
        <v>222.6</v>
      </c>
      <c r="D513" s="128" t="s">
        <v>61</v>
      </c>
      <c r="E513" s="201" t="s">
        <v>53</v>
      </c>
      <c r="F513" s="128" t="s">
        <v>54</v>
      </c>
      <c r="G513" s="199" t="s">
        <v>2130</v>
      </c>
      <c r="H513" s="128" t="s">
        <v>2131</v>
      </c>
      <c r="I513" s="199" t="s">
        <v>57</v>
      </c>
      <c r="J513" s="128" t="s">
        <v>58</v>
      </c>
      <c r="K513" s="193"/>
    </row>
    <row r="514" ht="15" customHeight="1" spans="1:11">
      <c r="A514" s="199" t="s">
        <v>2132</v>
      </c>
      <c r="B514" s="128" t="s">
        <v>2133</v>
      </c>
      <c r="C514" s="200">
        <v>614.8</v>
      </c>
      <c r="D514" s="128" t="s">
        <v>61</v>
      </c>
      <c r="E514" s="201" t="s">
        <v>53</v>
      </c>
      <c r="F514" s="128" t="s">
        <v>54</v>
      </c>
      <c r="G514" s="199" t="s">
        <v>2134</v>
      </c>
      <c r="H514" s="128" t="s">
        <v>2135</v>
      </c>
      <c r="I514" s="199" t="s">
        <v>57</v>
      </c>
      <c r="J514" s="128" t="s">
        <v>58</v>
      </c>
      <c r="K514" s="193"/>
    </row>
    <row r="515" ht="15" customHeight="1" spans="1:11">
      <c r="A515" s="199" t="s">
        <v>2136</v>
      </c>
      <c r="B515" s="128" t="s">
        <v>2137</v>
      </c>
      <c r="C515" s="200">
        <v>137.66</v>
      </c>
      <c r="D515" s="128" t="s">
        <v>76</v>
      </c>
      <c r="E515" s="201" t="s">
        <v>53</v>
      </c>
      <c r="F515" s="128" t="s">
        <v>54</v>
      </c>
      <c r="G515" s="199" t="s">
        <v>2138</v>
      </c>
      <c r="H515" s="128" t="s">
        <v>2139</v>
      </c>
      <c r="I515" s="199" t="s">
        <v>57</v>
      </c>
      <c r="J515" s="128" t="s">
        <v>58</v>
      </c>
      <c r="K515" s="193"/>
    </row>
    <row r="516" ht="15" customHeight="1" spans="1:11">
      <c r="A516" s="199" t="s">
        <v>2140</v>
      </c>
      <c r="B516" s="128" t="s">
        <v>2141</v>
      </c>
      <c r="C516" s="200">
        <v>416.67</v>
      </c>
      <c r="D516" s="128" t="s">
        <v>52</v>
      </c>
      <c r="E516" s="201" t="s">
        <v>53</v>
      </c>
      <c r="F516" s="128" t="s">
        <v>54</v>
      </c>
      <c r="G516" s="199" t="s">
        <v>2142</v>
      </c>
      <c r="H516" s="128" t="s">
        <v>2143</v>
      </c>
      <c r="I516" s="199" t="s">
        <v>57</v>
      </c>
      <c r="J516" s="128" t="s">
        <v>58</v>
      </c>
      <c r="K516" s="193"/>
    </row>
    <row r="517" ht="15" customHeight="1" spans="1:11">
      <c r="A517" s="199" t="s">
        <v>2144</v>
      </c>
      <c r="B517" s="128" t="s">
        <v>2145</v>
      </c>
      <c r="C517" s="200">
        <v>2650</v>
      </c>
      <c r="D517" s="128" t="s">
        <v>163</v>
      </c>
      <c r="E517" s="201" t="s">
        <v>53</v>
      </c>
      <c r="F517" s="128" t="s">
        <v>54</v>
      </c>
      <c r="G517" s="199" t="s">
        <v>2146</v>
      </c>
      <c r="H517" s="128" t="s">
        <v>2147</v>
      </c>
      <c r="I517" s="199" t="s">
        <v>57</v>
      </c>
      <c r="J517" s="128" t="s">
        <v>58</v>
      </c>
      <c r="K517" s="193"/>
    </row>
    <row r="518" ht="15" customHeight="1" spans="1:11">
      <c r="A518" s="199" t="s">
        <v>2148</v>
      </c>
      <c r="B518" s="128" t="s">
        <v>2149</v>
      </c>
      <c r="C518" s="200">
        <v>159</v>
      </c>
      <c r="D518" s="128" t="s">
        <v>52</v>
      </c>
      <c r="E518" s="201" t="s">
        <v>53</v>
      </c>
      <c r="F518" s="128" t="s">
        <v>54</v>
      </c>
      <c r="G518" s="199" t="s">
        <v>2150</v>
      </c>
      <c r="H518" s="128" t="s">
        <v>2151</v>
      </c>
      <c r="I518" s="199" t="s">
        <v>57</v>
      </c>
      <c r="J518" s="128" t="s">
        <v>58</v>
      </c>
      <c r="K518" s="193"/>
    </row>
    <row r="519" ht="15" customHeight="1" spans="1:11">
      <c r="A519" s="199" t="s">
        <v>2152</v>
      </c>
      <c r="B519" s="128" t="s">
        <v>2153</v>
      </c>
      <c r="C519" s="200">
        <v>530</v>
      </c>
      <c r="D519" s="128" t="s">
        <v>117</v>
      </c>
      <c r="E519" s="201" t="s">
        <v>53</v>
      </c>
      <c r="F519" s="128" t="s">
        <v>54</v>
      </c>
      <c r="G519" s="199" t="s">
        <v>2154</v>
      </c>
      <c r="H519" s="128" t="s">
        <v>2155</v>
      </c>
      <c r="I519" s="199" t="s">
        <v>57</v>
      </c>
      <c r="J519" s="128" t="s">
        <v>58</v>
      </c>
      <c r="K519" s="193"/>
    </row>
    <row r="520" ht="15" customHeight="1" spans="1:11">
      <c r="A520" s="199" t="s">
        <v>2156</v>
      </c>
      <c r="B520" s="128" t="s">
        <v>2157</v>
      </c>
      <c r="C520" s="200">
        <v>493.33</v>
      </c>
      <c r="D520" s="128" t="s">
        <v>61</v>
      </c>
      <c r="E520" s="201" t="s">
        <v>53</v>
      </c>
      <c r="F520" s="128" t="s">
        <v>54</v>
      </c>
      <c r="G520" s="199" t="s">
        <v>2158</v>
      </c>
      <c r="H520" s="128" t="s">
        <v>2159</v>
      </c>
      <c r="I520" s="199" t="s">
        <v>57</v>
      </c>
      <c r="J520" s="128" t="s">
        <v>58</v>
      </c>
      <c r="K520" s="193"/>
    </row>
    <row r="521" ht="15" customHeight="1" spans="1:11">
      <c r="A521" s="199" t="s">
        <v>2160</v>
      </c>
      <c r="B521" s="128" t="s">
        <v>2161</v>
      </c>
      <c r="C521" s="200">
        <v>318</v>
      </c>
      <c r="D521" s="128" t="s">
        <v>52</v>
      </c>
      <c r="E521" s="201" t="s">
        <v>53</v>
      </c>
      <c r="F521" s="128" t="s">
        <v>54</v>
      </c>
      <c r="G521" s="199" t="s">
        <v>2162</v>
      </c>
      <c r="H521" s="128" t="s">
        <v>2163</v>
      </c>
      <c r="I521" s="199" t="s">
        <v>57</v>
      </c>
      <c r="J521" s="128" t="s">
        <v>58</v>
      </c>
      <c r="K521" s="193"/>
    </row>
    <row r="522" ht="15" customHeight="1" spans="1:11">
      <c r="A522" s="199" t="s">
        <v>2164</v>
      </c>
      <c r="B522" s="128" t="s">
        <v>2165</v>
      </c>
      <c r="C522" s="200">
        <v>275.6</v>
      </c>
      <c r="D522" s="128" t="s">
        <v>163</v>
      </c>
      <c r="E522" s="201" t="s">
        <v>53</v>
      </c>
      <c r="F522" s="128" t="s">
        <v>54</v>
      </c>
      <c r="G522" s="199" t="s">
        <v>2166</v>
      </c>
      <c r="H522" s="128" t="s">
        <v>2167</v>
      </c>
      <c r="I522" s="199" t="s">
        <v>57</v>
      </c>
      <c r="J522" s="128" t="s">
        <v>58</v>
      </c>
      <c r="K522" s="193"/>
    </row>
    <row r="523" ht="15" customHeight="1" spans="1:11">
      <c r="A523" s="199" t="s">
        <v>2168</v>
      </c>
      <c r="B523" s="128" t="s">
        <v>2169</v>
      </c>
      <c r="C523" s="200">
        <v>169.6</v>
      </c>
      <c r="D523" s="128" t="s">
        <v>61</v>
      </c>
      <c r="E523" s="201" t="s">
        <v>53</v>
      </c>
      <c r="F523" s="128" t="s">
        <v>54</v>
      </c>
      <c r="G523" s="199" t="s">
        <v>2170</v>
      </c>
      <c r="H523" s="128" t="s">
        <v>2171</v>
      </c>
      <c r="I523" s="199" t="s">
        <v>57</v>
      </c>
      <c r="J523" s="128" t="s">
        <v>58</v>
      </c>
      <c r="K523" s="193"/>
    </row>
    <row r="524" ht="15" customHeight="1" spans="1:11">
      <c r="A524" s="199" t="s">
        <v>2172</v>
      </c>
      <c r="B524" s="128" t="s">
        <v>2173</v>
      </c>
      <c r="C524" s="200">
        <v>93.33</v>
      </c>
      <c r="D524" s="128" t="s">
        <v>259</v>
      </c>
      <c r="E524" s="201" t="s">
        <v>53</v>
      </c>
      <c r="F524" s="128" t="s">
        <v>54</v>
      </c>
      <c r="G524" s="199" t="s">
        <v>2174</v>
      </c>
      <c r="H524" s="128" t="s">
        <v>2175</v>
      </c>
      <c r="I524" s="199" t="s">
        <v>57</v>
      </c>
      <c r="J524" s="128" t="s">
        <v>58</v>
      </c>
      <c r="K524" s="193"/>
    </row>
    <row r="525" ht="15" customHeight="1" spans="1:11">
      <c r="A525" s="199" t="s">
        <v>2176</v>
      </c>
      <c r="B525" s="128" t="s">
        <v>2177</v>
      </c>
      <c r="C525" s="200">
        <v>424</v>
      </c>
      <c r="D525" s="128" t="s">
        <v>52</v>
      </c>
      <c r="E525" s="201" t="s">
        <v>53</v>
      </c>
      <c r="F525" s="128" t="s">
        <v>54</v>
      </c>
      <c r="G525" s="199" t="s">
        <v>2178</v>
      </c>
      <c r="H525" s="128" t="s">
        <v>2179</v>
      </c>
      <c r="I525" s="199" t="s">
        <v>57</v>
      </c>
      <c r="J525" s="128" t="s">
        <v>58</v>
      </c>
      <c r="K525" s="193"/>
    </row>
    <row r="526" ht="15" customHeight="1" spans="1:11">
      <c r="A526" s="199" t="s">
        <v>2180</v>
      </c>
      <c r="B526" s="128" t="s">
        <v>2181</v>
      </c>
      <c r="C526" s="200">
        <v>750</v>
      </c>
      <c r="D526" s="128" t="s">
        <v>61</v>
      </c>
      <c r="E526" s="201" t="s">
        <v>53</v>
      </c>
      <c r="F526" s="128" t="s">
        <v>54</v>
      </c>
      <c r="G526" s="199" t="s">
        <v>2182</v>
      </c>
      <c r="H526" s="128" t="s">
        <v>2183</v>
      </c>
      <c r="I526" s="199" t="s">
        <v>57</v>
      </c>
      <c r="J526" s="128" t="s">
        <v>58</v>
      </c>
      <c r="K526" s="193"/>
    </row>
    <row r="527" ht="15" customHeight="1" spans="1:11">
      <c r="A527" s="199" t="s">
        <v>2184</v>
      </c>
      <c r="B527" s="128" t="s">
        <v>2185</v>
      </c>
      <c r="C527" s="200">
        <v>74.2</v>
      </c>
      <c r="D527" s="128" t="s">
        <v>76</v>
      </c>
      <c r="E527" s="201" t="s">
        <v>53</v>
      </c>
      <c r="F527" s="128" t="s">
        <v>54</v>
      </c>
      <c r="G527" s="199" t="s">
        <v>2186</v>
      </c>
      <c r="H527" s="128" t="s">
        <v>2187</v>
      </c>
      <c r="I527" s="199" t="s">
        <v>57</v>
      </c>
      <c r="J527" s="128" t="s">
        <v>58</v>
      </c>
      <c r="K527" s="193"/>
    </row>
    <row r="528" ht="15" customHeight="1" spans="1:11">
      <c r="A528" s="199" t="s">
        <v>2188</v>
      </c>
      <c r="B528" s="128" t="s">
        <v>2189</v>
      </c>
      <c r="C528" s="200">
        <v>107.06</v>
      </c>
      <c r="D528" s="128" t="s">
        <v>61</v>
      </c>
      <c r="E528" s="201" t="s">
        <v>53</v>
      </c>
      <c r="F528" s="128" t="s">
        <v>54</v>
      </c>
      <c r="G528" s="199" t="s">
        <v>2190</v>
      </c>
      <c r="H528" s="128" t="s">
        <v>2191</v>
      </c>
      <c r="I528" s="199" t="s">
        <v>57</v>
      </c>
      <c r="J528" s="128" t="s">
        <v>58</v>
      </c>
      <c r="K528" s="193"/>
    </row>
    <row r="529" ht="15" customHeight="1" spans="1:11">
      <c r="A529" s="199" t="s">
        <v>2192</v>
      </c>
      <c r="B529" s="128" t="s">
        <v>2193</v>
      </c>
      <c r="C529" s="200">
        <v>9.54</v>
      </c>
      <c r="D529" s="128" t="s">
        <v>122</v>
      </c>
      <c r="E529" s="201" t="s">
        <v>53</v>
      </c>
      <c r="F529" s="128" t="s">
        <v>54</v>
      </c>
      <c r="G529" s="199" t="s">
        <v>2194</v>
      </c>
      <c r="H529" s="128" t="s">
        <v>2195</v>
      </c>
      <c r="I529" s="199" t="s">
        <v>57</v>
      </c>
      <c r="J529" s="128" t="s">
        <v>58</v>
      </c>
      <c r="K529" s="193"/>
    </row>
    <row r="530" ht="15" customHeight="1" spans="1:11">
      <c r="A530" s="199" t="s">
        <v>2196</v>
      </c>
      <c r="B530" s="128" t="s">
        <v>2197</v>
      </c>
      <c r="C530" s="200">
        <v>31.8</v>
      </c>
      <c r="D530" s="128" t="s">
        <v>576</v>
      </c>
      <c r="E530" s="201" t="s">
        <v>53</v>
      </c>
      <c r="F530" s="128" t="s">
        <v>54</v>
      </c>
      <c r="G530" s="199" t="s">
        <v>2198</v>
      </c>
      <c r="H530" s="128" t="s">
        <v>2199</v>
      </c>
      <c r="I530" s="199" t="s">
        <v>57</v>
      </c>
      <c r="J530" s="128" t="s">
        <v>58</v>
      </c>
      <c r="K530" s="193"/>
    </row>
    <row r="531" ht="15" customHeight="1" spans="1:11">
      <c r="A531" s="199" t="s">
        <v>2200</v>
      </c>
      <c r="B531" s="128" t="s">
        <v>2201</v>
      </c>
      <c r="C531" s="200">
        <v>530</v>
      </c>
      <c r="D531" s="128" t="s">
        <v>52</v>
      </c>
      <c r="E531" s="201" t="s">
        <v>53</v>
      </c>
      <c r="F531" s="128" t="s">
        <v>54</v>
      </c>
      <c r="G531" s="199" t="s">
        <v>2202</v>
      </c>
      <c r="H531" s="128" t="s">
        <v>2203</v>
      </c>
      <c r="I531" s="199" t="s">
        <v>57</v>
      </c>
      <c r="J531" s="128" t="s">
        <v>58</v>
      </c>
      <c r="K531" s="193"/>
    </row>
    <row r="532" ht="15" customHeight="1" spans="1:11">
      <c r="A532" s="199" t="s">
        <v>2204</v>
      </c>
      <c r="B532" s="128" t="s">
        <v>2205</v>
      </c>
      <c r="C532" s="200">
        <v>68.9</v>
      </c>
      <c r="D532" s="128" t="s">
        <v>61</v>
      </c>
      <c r="E532" s="201" t="s">
        <v>53</v>
      </c>
      <c r="F532" s="128" t="s">
        <v>54</v>
      </c>
      <c r="G532" s="199" t="s">
        <v>2206</v>
      </c>
      <c r="H532" s="128" t="s">
        <v>2207</v>
      </c>
      <c r="I532" s="199" t="s">
        <v>57</v>
      </c>
      <c r="J532" s="128" t="s">
        <v>58</v>
      </c>
      <c r="K532" s="193"/>
    </row>
    <row r="533" ht="15" customHeight="1" spans="1:11">
      <c r="A533" s="199" t="s">
        <v>2208</v>
      </c>
      <c r="B533" s="128" t="s">
        <v>2209</v>
      </c>
      <c r="C533" s="200">
        <v>848</v>
      </c>
      <c r="D533" s="128" t="s">
        <v>52</v>
      </c>
      <c r="E533" s="201" t="s">
        <v>53</v>
      </c>
      <c r="F533" s="128" t="s">
        <v>54</v>
      </c>
      <c r="G533" s="199" t="s">
        <v>2210</v>
      </c>
      <c r="H533" s="128" t="s">
        <v>2211</v>
      </c>
      <c r="I533" s="199" t="s">
        <v>57</v>
      </c>
      <c r="J533" s="128" t="s">
        <v>58</v>
      </c>
      <c r="K533" s="193"/>
    </row>
    <row r="534" ht="15" customHeight="1" spans="1:11">
      <c r="A534" s="199" t="s">
        <v>2212</v>
      </c>
      <c r="B534" s="128" t="s">
        <v>2213</v>
      </c>
      <c r="C534" s="200">
        <v>4770</v>
      </c>
      <c r="D534" s="128" t="s">
        <v>117</v>
      </c>
      <c r="E534" s="201" t="s">
        <v>53</v>
      </c>
      <c r="F534" s="128" t="s">
        <v>54</v>
      </c>
      <c r="G534" s="199" t="s">
        <v>2214</v>
      </c>
      <c r="H534" s="128" t="s">
        <v>2215</v>
      </c>
      <c r="I534" s="199" t="s">
        <v>57</v>
      </c>
      <c r="J534" s="128" t="s">
        <v>58</v>
      </c>
      <c r="K534" s="193"/>
    </row>
    <row r="535" ht="15" customHeight="1" spans="1:11">
      <c r="A535" s="199" t="s">
        <v>2216</v>
      </c>
      <c r="B535" s="128" t="s">
        <v>2217</v>
      </c>
      <c r="C535" s="200">
        <v>260</v>
      </c>
      <c r="D535" s="128" t="s">
        <v>2218</v>
      </c>
      <c r="E535" s="201" t="s">
        <v>53</v>
      </c>
      <c r="F535" s="128" t="s">
        <v>54</v>
      </c>
      <c r="G535" s="199" t="s">
        <v>2219</v>
      </c>
      <c r="H535" s="128" t="s">
        <v>2220</v>
      </c>
      <c r="I535" s="199" t="s">
        <v>57</v>
      </c>
      <c r="J535" s="128" t="s">
        <v>58</v>
      </c>
      <c r="K535" s="193"/>
    </row>
    <row r="536" ht="15" customHeight="1" spans="1:11">
      <c r="A536" s="199" t="s">
        <v>2221</v>
      </c>
      <c r="B536" s="128" t="s">
        <v>2222</v>
      </c>
      <c r="C536" s="200">
        <v>318</v>
      </c>
      <c r="D536" s="128" t="s">
        <v>117</v>
      </c>
      <c r="E536" s="201" t="s">
        <v>53</v>
      </c>
      <c r="F536" s="128" t="s">
        <v>54</v>
      </c>
      <c r="G536" s="199" t="s">
        <v>2223</v>
      </c>
      <c r="H536" s="128" t="s">
        <v>2224</v>
      </c>
      <c r="I536" s="199" t="s">
        <v>57</v>
      </c>
      <c r="J536" s="128" t="s">
        <v>58</v>
      </c>
      <c r="K536" s="193"/>
    </row>
    <row r="537" ht="15" customHeight="1" spans="1:11">
      <c r="A537" s="199" t="s">
        <v>2225</v>
      </c>
      <c r="B537" s="128" t="s">
        <v>2226</v>
      </c>
      <c r="C537" s="200">
        <v>0.06</v>
      </c>
      <c r="D537" s="128" t="s">
        <v>71</v>
      </c>
      <c r="E537" s="201" t="s">
        <v>53</v>
      </c>
      <c r="F537" s="128" t="s">
        <v>54</v>
      </c>
      <c r="G537" s="199" t="s">
        <v>2227</v>
      </c>
      <c r="H537" s="128" t="s">
        <v>2228</v>
      </c>
      <c r="I537" s="199" t="s">
        <v>57</v>
      </c>
      <c r="J537" s="128" t="s">
        <v>58</v>
      </c>
      <c r="K537" s="193"/>
    </row>
    <row r="538" ht="15" customHeight="1" spans="1:11">
      <c r="A538" s="199" t="s">
        <v>2229</v>
      </c>
      <c r="B538" s="128" t="s">
        <v>2230</v>
      </c>
      <c r="C538" s="200">
        <v>212</v>
      </c>
      <c r="D538" s="128" t="s">
        <v>52</v>
      </c>
      <c r="E538" s="201" t="s">
        <v>53</v>
      </c>
      <c r="F538" s="128" t="s">
        <v>54</v>
      </c>
      <c r="G538" s="199" t="s">
        <v>2231</v>
      </c>
      <c r="H538" s="128" t="s">
        <v>2232</v>
      </c>
      <c r="I538" s="199" t="s">
        <v>57</v>
      </c>
      <c r="J538" s="128" t="s">
        <v>58</v>
      </c>
      <c r="K538" s="193"/>
    </row>
    <row r="539" ht="15" customHeight="1" spans="1:11">
      <c r="A539" s="199" t="s">
        <v>2233</v>
      </c>
      <c r="B539" s="128" t="s">
        <v>2234</v>
      </c>
      <c r="C539" s="200">
        <v>848</v>
      </c>
      <c r="D539" s="128" t="s">
        <v>52</v>
      </c>
      <c r="E539" s="201" t="s">
        <v>53</v>
      </c>
      <c r="F539" s="128" t="s">
        <v>54</v>
      </c>
      <c r="G539" s="199" t="s">
        <v>2235</v>
      </c>
      <c r="H539" s="128" t="s">
        <v>2236</v>
      </c>
      <c r="I539" s="199" t="s">
        <v>57</v>
      </c>
      <c r="J539" s="128" t="s">
        <v>58</v>
      </c>
      <c r="K539" s="193"/>
    </row>
    <row r="540" ht="15" customHeight="1" spans="1:11">
      <c r="A540" s="199" t="s">
        <v>2237</v>
      </c>
      <c r="B540" s="128" t="s">
        <v>2238</v>
      </c>
      <c r="C540" s="200">
        <v>127.2</v>
      </c>
      <c r="D540" s="128" t="s">
        <v>259</v>
      </c>
      <c r="E540" s="201" t="s">
        <v>53</v>
      </c>
      <c r="F540" s="128" t="s">
        <v>54</v>
      </c>
      <c r="G540" s="199" t="s">
        <v>2239</v>
      </c>
      <c r="H540" s="128" t="s">
        <v>2240</v>
      </c>
      <c r="I540" s="199" t="s">
        <v>57</v>
      </c>
      <c r="J540" s="128" t="s">
        <v>58</v>
      </c>
      <c r="K540" s="193"/>
    </row>
    <row r="541" ht="15" customHeight="1" spans="1:11">
      <c r="A541" s="199" t="s">
        <v>2241</v>
      </c>
      <c r="B541" s="128" t="s">
        <v>2242</v>
      </c>
      <c r="C541" s="200">
        <v>614.8</v>
      </c>
      <c r="D541" s="128" t="s">
        <v>107</v>
      </c>
      <c r="E541" s="201" t="s">
        <v>53</v>
      </c>
      <c r="F541" s="128" t="s">
        <v>54</v>
      </c>
      <c r="G541" s="199" t="s">
        <v>2243</v>
      </c>
      <c r="H541" s="128" t="s">
        <v>2244</v>
      </c>
      <c r="I541" s="199" t="s">
        <v>57</v>
      </c>
      <c r="J541" s="128" t="s">
        <v>58</v>
      </c>
      <c r="K541" s="193"/>
    </row>
    <row r="542" ht="15" customHeight="1" spans="1:11">
      <c r="A542" s="199" t="s">
        <v>2245</v>
      </c>
      <c r="B542" s="128" t="s">
        <v>2246</v>
      </c>
      <c r="C542" s="200">
        <v>1590</v>
      </c>
      <c r="D542" s="128" t="s">
        <v>117</v>
      </c>
      <c r="E542" s="201" t="s">
        <v>53</v>
      </c>
      <c r="F542" s="128" t="s">
        <v>54</v>
      </c>
      <c r="G542" s="199" t="s">
        <v>2247</v>
      </c>
      <c r="H542" s="128" t="s">
        <v>2248</v>
      </c>
      <c r="I542" s="199" t="s">
        <v>57</v>
      </c>
      <c r="J542" s="128" t="s">
        <v>58</v>
      </c>
      <c r="K542" s="193"/>
    </row>
    <row r="543" ht="15" customHeight="1" spans="1:11">
      <c r="A543" s="199" t="s">
        <v>2249</v>
      </c>
      <c r="B543" s="128" t="s">
        <v>2250</v>
      </c>
      <c r="C543" s="200">
        <v>53</v>
      </c>
      <c r="D543" s="128" t="s">
        <v>61</v>
      </c>
      <c r="E543" s="201" t="s">
        <v>53</v>
      </c>
      <c r="F543" s="128" t="s">
        <v>54</v>
      </c>
      <c r="G543" s="199" t="s">
        <v>2251</v>
      </c>
      <c r="H543" s="128" t="s">
        <v>2252</v>
      </c>
      <c r="I543" s="199" t="s">
        <v>57</v>
      </c>
      <c r="J543" s="128" t="s">
        <v>58</v>
      </c>
      <c r="K543" s="193"/>
    </row>
    <row r="544" ht="15" customHeight="1" spans="1:11">
      <c r="A544" s="199" t="s">
        <v>2253</v>
      </c>
      <c r="B544" s="128" t="s">
        <v>2254</v>
      </c>
      <c r="C544" s="200">
        <v>42.4</v>
      </c>
      <c r="D544" s="128" t="s">
        <v>76</v>
      </c>
      <c r="E544" s="201" t="s">
        <v>53</v>
      </c>
      <c r="F544" s="128" t="s">
        <v>54</v>
      </c>
      <c r="G544" s="199" t="s">
        <v>2255</v>
      </c>
      <c r="H544" s="128" t="s">
        <v>2256</v>
      </c>
      <c r="I544" s="199" t="s">
        <v>57</v>
      </c>
      <c r="J544" s="128" t="s">
        <v>58</v>
      </c>
      <c r="K544" s="193"/>
    </row>
    <row r="545" ht="15" customHeight="1" spans="1:11">
      <c r="A545" s="199" t="s">
        <v>2257</v>
      </c>
      <c r="B545" s="128" t="s">
        <v>2258</v>
      </c>
      <c r="C545" s="200">
        <v>7</v>
      </c>
      <c r="D545" s="128" t="s">
        <v>122</v>
      </c>
      <c r="E545" s="201" t="s">
        <v>53</v>
      </c>
      <c r="F545" s="128" t="s">
        <v>54</v>
      </c>
      <c r="G545" s="199" t="s">
        <v>2259</v>
      </c>
      <c r="H545" s="128" t="s">
        <v>2260</v>
      </c>
      <c r="I545" s="199" t="s">
        <v>57</v>
      </c>
      <c r="J545" s="128" t="s">
        <v>58</v>
      </c>
      <c r="K545" s="193"/>
    </row>
    <row r="546" ht="15" customHeight="1" spans="1:11">
      <c r="A546" s="199" t="s">
        <v>2261</v>
      </c>
      <c r="B546" s="128" t="s">
        <v>2262</v>
      </c>
      <c r="C546" s="200">
        <v>2650</v>
      </c>
      <c r="D546" s="128" t="s">
        <v>163</v>
      </c>
      <c r="E546" s="201" t="s">
        <v>53</v>
      </c>
      <c r="F546" s="128" t="s">
        <v>54</v>
      </c>
      <c r="G546" s="199" t="s">
        <v>2263</v>
      </c>
      <c r="H546" s="128" t="s">
        <v>2264</v>
      </c>
      <c r="I546" s="199" t="s">
        <v>57</v>
      </c>
      <c r="J546" s="128" t="s">
        <v>58</v>
      </c>
      <c r="K546" s="193"/>
    </row>
    <row r="547" ht="15" customHeight="1" spans="1:11">
      <c r="A547" s="199" t="s">
        <v>2265</v>
      </c>
      <c r="B547" s="128" t="s">
        <v>2266</v>
      </c>
      <c r="C547" s="200">
        <v>50.88</v>
      </c>
      <c r="D547" s="128" t="s">
        <v>576</v>
      </c>
      <c r="E547" s="201" t="s">
        <v>53</v>
      </c>
      <c r="F547" s="128" t="s">
        <v>54</v>
      </c>
      <c r="G547" s="199" t="s">
        <v>2267</v>
      </c>
      <c r="H547" s="128" t="s">
        <v>2268</v>
      </c>
      <c r="I547" s="199" t="s">
        <v>57</v>
      </c>
      <c r="J547" s="128" t="s">
        <v>58</v>
      </c>
      <c r="K547" s="193"/>
    </row>
    <row r="548" ht="15" customHeight="1" spans="1:11">
      <c r="A548" s="199" t="s">
        <v>2269</v>
      </c>
      <c r="B548" s="128" t="s">
        <v>2270</v>
      </c>
      <c r="C548" s="200">
        <v>1590</v>
      </c>
      <c r="D548" s="128" t="s">
        <v>52</v>
      </c>
      <c r="E548" s="201" t="s">
        <v>53</v>
      </c>
      <c r="F548" s="128" t="s">
        <v>54</v>
      </c>
      <c r="G548" s="199" t="s">
        <v>2271</v>
      </c>
      <c r="H548" s="128" t="s">
        <v>2272</v>
      </c>
      <c r="I548" s="199" t="s">
        <v>57</v>
      </c>
      <c r="J548" s="128" t="s">
        <v>58</v>
      </c>
      <c r="K548" s="193"/>
    </row>
    <row r="549" ht="15" customHeight="1" spans="1:11">
      <c r="A549" s="199" t="s">
        <v>2273</v>
      </c>
      <c r="B549" s="128" t="s">
        <v>2274</v>
      </c>
      <c r="C549" s="200">
        <v>64.87</v>
      </c>
      <c r="D549" s="128" t="s">
        <v>61</v>
      </c>
      <c r="E549" s="201" t="s">
        <v>53</v>
      </c>
      <c r="F549" s="128" t="s">
        <v>54</v>
      </c>
      <c r="G549" s="199" t="s">
        <v>2275</v>
      </c>
      <c r="H549" s="128" t="s">
        <v>2276</v>
      </c>
      <c r="I549" s="199" t="s">
        <v>57</v>
      </c>
      <c r="J549" s="128" t="s">
        <v>58</v>
      </c>
      <c r="K549" s="193"/>
    </row>
    <row r="550" ht="15" customHeight="1" spans="1:11">
      <c r="A550" s="199" t="s">
        <v>2277</v>
      </c>
      <c r="B550" s="128" t="s">
        <v>2278</v>
      </c>
      <c r="C550" s="200">
        <v>0</v>
      </c>
      <c r="D550" s="128" t="s">
        <v>71</v>
      </c>
      <c r="E550" s="201" t="s">
        <v>53</v>
      </c>
      <c r="F550" s="128" t="s">
        <v>54</v>
      </c>
      <c r="G550" s="199" t="s">
        <v>2279</v>
      </c>
      <c r="H550" s="128" t="s">
        <v>2280</v>
      </c>
      <c r="I550" s="199" t="s">
        <v>57</v>
      </c>
      <c r="J550" s="128" t="s">
        <v>58</v>
      </c>
      <c r="K550" s="19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U86"/>
  <sheetViews>
    <sheetView workbookViewId="0">
      <selection activeCell="A1" sqref="A1"/>
    </sheetView>
  </sheetViews>
  <sheetFormatPr defaultColWidth="14" defaultRowHeight="13"/>
  <cols>
    <col min="1" max="1" width="14" customWidth="1"/>
    <col min="2" max="2" width="23" customWidth="1"/>
    <col min="3" max="3" width="31" customWidth="1"/>
    <col min="4" max="4" width="30" customWidth="1"/>
    <col min="5" max="5" width="23" customWidth="1"/>
    <col min="6" max="6" width="18" customWidth="1"/>
    <col min="7" max="7" width="46" customWidth="1"/>
    <col min="8" max="8" width="64" customWidth="1"/>
    <col min="9" max="9" width="10" customWidth="1"/>
    <col min="10" max="10" width="13"/>
    <col min="11" max="11" width="13" customWidth="1" outlineLevel="1"/>
    <col min="12" max="12" width="10"/>
    <col min="13" max="13" width="10" customWidth="1" outlineLevel="1"/>
    <col min="14" max="14" width="10"/>
    <col min="15" max="15" width="10" customWidth="1" outlineLevel="1"/>
    <col min="16" max="16" width="33"/>
    <col min="17" max="17" width="33" customWidth="1" outlineLevel="1"/>
    <col min="18" max="18" width="33" customWidth="1"/>
    <col min="19" max="19" width="11" customWidth="1"/>
    <col min="20" max="20" width="31" customWidth="1"/>
    <col min="21" max="21" width="16" customWidth="1"/>
  </cols>
  <sheetData>
    <row r="1" ht="31" customHeight="1" spans="1:21">
      <c r="A1" s="129" t="s">
        <v>2281</v>
      </c>
      <c r="B1" s="129" t="s">
        <v>2282</v>
      </c>
      <c r="C1" s="129" t="s">
        <v>2283</v>
      </c>
      <c r="D1" s="129" t="s">
        <v>2284</v>
      </c>
      <c r="E1" s="129" t="s">
        <v>2285</v>
      </c>
      <c r="F1" s="130" t="s">
        <v>2286</v>
      </c>
      <c r="G1" s="131" t="s">
        <v>2287</v>
      </c>
      <c r="H1" s="129" t="s">
        <v>2288</v>
      </c>
      <c r="I1" s="129" t="s">
        <v>2289</v>
      </c>
      <c r="J1" s="132" t="s">
        <v>2290</v>
      </c>
      <c r="K1" s="133" t="s">
        <v>2291</v>
      </c>
      <c r="L1" s="134" t="s">
        <v>2292</v>
      </c>
      <c r="M1" s="135" t="s">
        <v>2293</v>
      </c>
      <c r="N1" s="134" t="s">
        <v>2294</v>
      </c>
      <c r="O1" s="135" t="s">
        <v>2295</v>
      </c>
      <c r="P1" s="136" t="s">
        <v>2296</v>
      </c>
      <c r="Q1" s="137" t="s">
        <v>2297</v>
      </c>
      <c r="R1" s="138" t="s">
        <v>2298</v>
      </c>
      <c r="S1" s="130" t="s">
        <v>2299</v>
      </c>
      <c r="T1" s="138" t="s">
        <v>2300</v>
      </c>
      <c r="U1" s="139" t="s">
        <v>2301</v>
      </c>
    </row>
    <row r="2" ht="16" customHeight="1" spans="1:21">
      <c r="A2" s="140" t="s">
        <v>1</v>
      </c>
      <c r="B2" s="141" t="s">
        <v>2302</v>
      </c>
      <c r="C2" s="141" t="s">
        <v>2303</v>
      </c>
      <c r="D2" s="141"/>
      <c r="E2" s="142" t="s">
        <v>2304</v>
      </c>
      <c r="F2" s="143"/>
      <c r="G2" s="144" t="str">
        <f>_xlfn.IFNA(IF(VLOOKUP($F2,'3.框架内物料'!$A:$E,2,0)=0,"请勿填写",VLOOKUP($F2,'3.框架内物料'!$A:$E,2,0)),"")</f>
        <v/>
      </c>
      <c r="H2" s="145" t="str">
        <f>_xlfn.IFNA(VLOOKUP($F2,'3.框架内物料'!$A:$E,4,0),"")</f>
        <v/>
      </c>
      <c r="I2" s="144" t="str">
        <f>_xlfn.IFNA(VLOOKUP($F2,'3.框架内物料'!$A:$E,5,0),"")</f>
        <v/>
      </c>
      <c r="J2" s="146" t="str">
        <f>_xlfn.IFNA(VLOOKUP($F2,'3.框架内物料'!$A:$F,6,0),"")</f>
        <v/>
      </c>
      <c r="K2" s="146" t="str">
        <f>_xlfn.IFNA(VLOOKUP($F2,'3.框架内物料'!$A:$F,6,0),"")</f>
        <v/>
      </c>
      <c r="L2" s="147"/>
      <c r="M2" s="147"/>
      <c r="N2" s="147"/>
      <c r="O2" s="147"/>
      <c r="P2" s="148">
        <f t="shared" ref="P2:P8" si="0">IFERROR(N2*L2*J2,0)</f>
        <v>0</v>
      </c>
      <c r="Q2" s="148">
        <f t="shared" ref="Q2:Q8" si="1">IFERROR(K2*M2*O2,0)</f>
        <v>0</v>
      </c>
      <c r="R2" s="149">
        <f t="shared" ref="R2:R8" si="2">Q2-P2</f>
        <v>0</v>
      </c>
      <c r="S2" s="150">
        <v>0.06</v>
      </c>
      <c r="T2" s="17"/>
      <c r="U2" s="17">
        <v>1</v>
      </c>
    </row>
    <row r="3" ht="16" customHeight="1" spans="1:21">
      <c r="A3" s="140" t="s">
        <v>1</v>
      </c>
      <c r="B3" s="141" t="s">
        <v>2302</v>
      </c>
      <c r="C3" s="141" t="s">
        <v>2303</v>
      </c>
      <c r="D3" s="141"/>
      <c r="E3" s="142" t="s">
        <v>2305</v>
      </c>
      <c r="F3" s="143"/>
      <c r="G3" s="144" t="str">
        <f>_xlfn.IFNA(IF(VLOOKUP($F3,'3.框架内物料'!$A:$E,2,0)=0,"请勿填写",VLOOKUP($F3,'3.框架内物料'!$A:$E,2,0)),"")</f>
        <v/>
      </c>
      <c r="H3" s="145" t="str">
        <f>_xlfn.IFNA(VLOOKUP($F3,'3.框架内物料'!$A:$E,4,0),"")</f>
        <v/>
      </c>
      <c r="I3" s="144" t="str">
        <f>_xlfn.IFNA(VLOOKUP($F3,'3.框架内物料'!$A:$E,5,0),"")</f>
        <v/>
      </c>
      <c r="J3" s="146" t="str">
        <f>_xlfn.IFNA(VLOOKUP($F3,'3.框架内物料'!$A:$F,6,0),"")</f>
        <v/>
      </c>
      <c r="K3" s="146" t="str">
        <f>_xlfn.IFNA(VLOOKUP($F3,'3.框架内物料'!$A:$F,6,0),"")</f>
        <v/>
      </c>
      <c r="L3" s="147"/>
      <c r="M3" s="147"/>
      <c r="N3" s="147"/>
      <c r="O3" s="147"/>
      <c r="P3" s="148">
        <f t="shared" si="0"/>
        <v>0</v>
      </c>
      <c r="Q3" s="148">
        <f t="shared" si="1"/>
        <v>0</v>
      </c>
      <c r="R3" s="149">
        <f t="shared" si="2"/>
        <v>0</v>
      </c>
      <c r="S3" s="150">
        <v>0.06</v>
      </c>
      <c r="T3" s="17"/>
      <c r="U3" s="17">
        <v>2</v>
      </c>
    </row>
    <row r="4" ht="35" customHeight="1" spans="1:21">
      <c r="A4" s="140" t="s">
        <v>1</v>
      </c>
      <c r="B4" s="141" t="s">
        <v>2306</v>
      </c>
      <c r="C4" s="141" t="s">
        <v>2307</v>
      </c>
      <c r="D4" s="141"/>
      <c r="E4" s="142" t="s">
        <v>2305</v>
      </c>
      <c r="F4" s="143"/>
      <c r="G4" s="144" t="str">
        <f>_xlfn.IFNA(IF(VLOOKUP($F4,'3.框架内物料'!$A:$E,2,0)=0,"请勿填写",VLOOKUP($F4,'3.框架内物料'!$A:$E,2,0)),"")</f>
        <v/>
      </c>
      <c r="H4" s="145" t="str">
        <f>_xlfn.IFNA(VLOOKUP($F4,'3.框架内物料'!$A:$E,4,0),"")</f>
        <v/>
      </c>
      <c r="I4" s="144" t="str">
        <f>_xlfn.IFNA(VLOOKUP($F4,'3.框架内物料'!$A:$E,5,0),"")</f>
        <v/>
      </c>
      <c r="J4" s="146" t="str">
        <f>_xlfn.IFNA(VLOOKUP($F4,'3.框架内物料'!$A:$F,6,0),"")</f>
        <v/>
      </c>
      <c r="K4" s="146" t="str">
        <f>_xlfn.IFNA(VLOOKUP($F4,'3.框架内物料'!$A:$F,6,0),"")</f>
        <v/>
      </c>
      <c r="L4" s="147"/>
      <c r="M4" s="147"/>
      <c r="N4" s="147"/>
      <c r="O4" s="147"/>
      <c r="P4" s="148">
        <f t="shared" si="0"/>
        <v>0</v>
      </c>
      <c r="Q4" s="148">
        <f t="shared" si="1"/>
        <v>0</v>
      </c>
      <c r="R4" s="149">
        <f t="shared" si="2"/>
        <v>0</v>
      </c>
      <c r="S4" s="150">
        <v>0.06</v>
      </c>
      <c r="T4" s="17"/>
      <c r="U4" s="17">
        <v>4</v>
      </c>
    </row>
    <row r="5" ht="35" customHeight="1" spans="1:21">
      <c r="A5" s="140" t="s">
        <v>1</v>
      </c>
      <c r="B5" s="141" t="s">
        <v>2306</v>
      </c>
      <c r="C5" s="141" t="s">
        <v>2308</v>
      </c>
      <c r="D5" s="141"/>
      <c r="E5" s="142" t="s">
        <v>2305</v>
      </c>
      <c r="F5" s="143"/>
      <c r="G5" s="141" t="str">
        <f>_xlfn.IFNA(IF(VLOOKUP($F5,'3.框架内物料'!$A:$E,2,0)=0,"请勿填写",VLOOKUP($F5,'3.框架内物料'!$A:$E,2,0)),"")</f>
        <v/>
      </c>
      <c r="H5" s="151" t="str">
        <f>_xlfn.IFNA(VLOOKUP($F5,'3.框架内物料'!$A:$E,4,0),"")</f>
        <v/>
      </c>
      <c r="I5" s="141" t="str">
        <f>_xlfn.IFNA(VLOOKUP($F5,'3.框架内物料'!$A:$E,5,0),"")</f>
        <v/>
      </c>
      <c r="J5" s="148" t="str">
        <f>_xlfn.IFNA(VLOOKUP($F5,'3.框架内物料'!$A:$F,6,0),"")</f>
        <v/>
      </c>
      <c r="K5" s="148" t="str">
        <f>_xlfn.IFNA(VLOOKUP($F5,'3.框架内物料'!$A:$F,6,0),"")</f>
        <v/>
      </c>
      <c r="L5" s="147"/>
      <c r="M5" s="147"/>
      <c r="N5" s="147"/>
      <c r="O5" s="147"/>
      <c r="P5" s="148">
        <f t="shared" si="0"/>
        <v>0</v>
      </c>
      <c r="Q5" s="148">
        <f t="shared" si="1"/>
        <v>0</v>
      </c>
      <c r="R5" s="149">
        <f t="shared" si="2"/>
        <v>0</v>
      </c>
      <c r="S5" s="150">
        <v>0.06</v>
      </c>
      <c r="T5" s="17"/>
      <c r="U5" s="17">
        <v>5</v>
      </c>
    </row>
    <row r="6" ht="35" customHeight="1" spans="1:21">
      <c r="A6" s="140" t="s">
        <v>1</v>
      </c>
      <c r="B6" s="141"/>
      <c r="C6" s="141"/>
      <c r="D6" s="141"/>
      <c r="E6" s="142" t="s">
        <v>2305</v>
      </c>
      <c r="F6" s="143"/>
      <c r="G6" s="144" t="str">
        <f>_xlfn.IFNA(IF(VLOOKUP($F6,'3.框架内物料'!$A:$E,2,0)=0,"请勿填写",VLOOKUP($F6,'3.框架内物料'!$A:$E,2,0)),"")</f>
        <v/>
      </c>
      <c r="H6" s="145" t="str">
        <f>_xlfn.IFNA(VLOOKUP($F6,'3.框架内物料'!$A:$E,4,0),"")</f>
        <v/>
      </c>
      <c r="I6" s="144" t="str">
        <f>_xlfn.IFNA(VLOOKUP($F6,'3.框架内物料'!$A:$E,5,0),"")</f>
        <v/>
      </c>
      <c r="J6" s="146" t="str">
        <f>_xlfn.IFNA(VLOOKUP($F6,'3.框架内物料'!$A:$F,6,0),"")</f>
        <v/>
      </c>
      <c r="K6" s="146" t="str">
        <f>_xlfn.IFNA(VLOOKUP($F6,'3.框架内物料'!$A:$F,6,0),"")</f>
        <v/>
      </c>
      <c r="L6" s="147"/>
      <c r="M6" s="147"/>
      <c r="N6" s="147"/>
      <c r="O6" s="147"/>
      <c r="P6" s="148">
        <f t="shared" si="0"/>
        <v>0</v>
      </c>
      <c r="Q6" s="148">
        <f t="shared" si="1"/>
        <v>0</v>
      </c>
      <c r="R6" s="149">
        <f t="shared" si="2"/>
        <v>0</v>
      </c>
      <c r="S6" s="150">
        <v>0.06</v>
      </c>
      <c r="T6" s="17"/>
      <c r="U6" s="17">
        <v>7</v>
      </c>
    </row>
    <row r="7" ht="35" customHeight="1" spans="1:21">
      <c r="A7" s="140" t="s">
        <v>1</v>
      </c>
      <c r="B7" s="141"/>
      <c r="C7" s="141"/>
      <c r="D7" s="142"/>
      <c r="E7" s="142" t="s">
        <v>2305</v>
      </c>
      <c r="F7" s="143"/>
      <c r="G7" s="144" t="str">
        <f>_xlfn.IFNA(IF(VLOOKUP($F7,'3.框架内物料'!$A:$E,2,0)=0,"请勿填写",VLOOKUP($F7,'3.框架内物料'!$A:$E,2,0)),"")</f>
        <v/>
      </c>
      <c r="H7" s="145" t="str">
        <f>_xlfn.IFNA(VLOOKUP($F7,'3.框架内物料'!$A:$E,4,0),"")</f>
        <v/>
      </c>
      <c r="I7" s="144" t="str">
        <f>_xlfn.IFNA(VLOOKUP($F7,'3.框架内物料'!$A:$E,5,0),"")</f>
        <v/>
      </c>
      <c r="J7" s="146" t="str">
        <f>_xlfn.IFNA(VLOOKUP($F7,'3.框架内物料'!$A:$F,6,0),"")</f>
        <v/>
      </c>
      <c r="K7" s="146" t="str">
        <f>_xlfn.IFNA(VLOOKUP($F7,'3.框架内物料'!$A:$F,6,0),"")</f>
        <v/>
      </c>
      <c r="L7" s="147"/>
      <c r="M7" s="147"/>
      <c r="N7" s="147"/>
      <c r="O7" s="147"/>
      <c r="P7" s="148">
        <f t="shared" si="0"/>
        <v>0</v>
      </c>
      <c r="Q7" s="148">
        <f t="shared" si="1"/>
        <v>0</v>
      </c>
      <c r="R7" s="149">
        <f t="shared" si="2"/>
        <v>0</v>
      </c>
      <c r="S7" s="150">
        <v>0.06</v>
      </c>
      <c r="T7" s="17"/>
      <c r="U7" s="17">
        <v>8</v>
      </c>
    </row>
    <row r="8" ht="35" customHeight="1" spans="1:21">
      <c r="A8" s="140" t="s">
        <v>1</v>
      </c>
      <c r="B8" s="141"/>
      <c r="C8" s="141"/>
      <c r="D8" s="142"/>
      <c r="E8" s="142" t="s">
        <v>2305</v>
      </c>
      <c r="F8" s="143"/>
      <c r="G8" s="144" t="str">
        <f>_xlfn.IFNA(IF(VLOOKUP($F8,'3.框架内物料'!$A:$E,2,0)=0,"请勿填写",VLOOKUP($F8,'3.框架内物料'!$A:$E,2,0)),"")</f>
        <v/>
      </c>
      <c r="H8" s="145" t="str">
        <f>_xlfn.IFNA(VLOOKUP($F8,'3.框架内物料'!$A:$E,4,0),"")</f>
        <v/>
      </c>
      <c r="I8" s="144" t="str">
        <f>_xlfn.IFNA(VLOOKUP($F8,'3.框架内物料'!$A:$E,5,0),"")</f>
        <v/>
      </c>
      <c r="J8" s="146" t="str">
        <f>_xlfn.IFNA(VLOOKUP($F8,'3.框架内物料'!$A:$F,6,0),"")</f>
        <v/>
      </c>
      <c r="K8" s="146" t="str">
        <f>_xlfn.IFNA(VLOOKUP($F8,'3.框架内物料'!$A:$F,6,0),"")</f>
        <v/>
      </c>
      <c r="L8" s="147"/>
      <c r="M8" s="147"/>
      <c r="N8" s="147"/>
      <c r="O8" s="147"/>
      <c r="P8" s="148">
        <f t="shared" si="0"/>
        <v>0</v>
      </c>
      <c r="Q8" s="148">
        <f t="shared" si="1"/>
        <v>0</v>
      </c>
      <c r="R8" s="149">
        <f t="shared" si="2"/>
        <v>0</v>
      </c>
      <c r="S8" s="150">
        <v>0.06</v>
      </c>
      <c r="T8" s="17"/>
      <c r="U8" s="17">
        <v>10</v>
      </c>
    </row>
    <row r="9" ht="18" customHeight="1" spans="1:21">
      <c r="A9" s="23"/>
      <c r="B9" s="24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152" t="s">
        <v>2309</v>
      </c>
      <c r="Q9" s="153"/>
      <c r="R9" s="154"/>
      <c r="S9" s="155"/>
      <c r="T9" s="155"/>
      <c r="U9" s="155"/>
    </row>
    <row r="10" ht="18" customHeight="1" spans="1:21">
      <c r="A10" s="33"/>
      <c r="B10" s="34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156">
        <f>SUM(P2:P8)</f>
        <v>0</v>
      </c>
      <c r="Q10" s="156">
        <f>SUM(Q2:Q8)</f>
        <v>0</v>
      </c>
      <c r="R10" s="156">
        <f t="shared" ref="R10:R17" si="3">Q10-P10</f>
        <v>0</v>
      </c>
      <c r="S10" s="33"/>
      <c r="T10" s="35"/>
      <c r="U10" s="41"/>
    </row>
    <row r="11" ht="16" customHeight="1" spans="1:21">
      <c r="A11" s="140" t="s">
        <v>12</v>
      </c>
      <c r="B11" s="141"/>
      <c r="C11" s="141"/>
      <c r="D11" s="141"/>
      <c r="E11" s="141" t="s">
        <v>2305</v>
      </c>
      <c r="F11" s="143"/>
      <c r="G11" s="144" t="str">
        <f>_xlfn.IFNA(IF(VLOOKUP($F11,'3.框架内物料'!$A:$E,2,0)=0,"请勿填写",VLOOKUP($F11,'3.框架内物料'!$A:$E,2,0)),"")</f>
        <v/>
      </c>
      <c r="H11" s="145" t="str">
        <f>_xlfn.IFNA(VLOOKUP($F11,'3.框架内物料'!$A:$E,4,0),"")</f>
        <v/>
      </c>
      <c r="I11" s="144" t="str">
        <f>_xlfn.IFNA(VLOOKUP($F11,'3.框架内物料'!$A:$E,5,0),"")</f>
        <v/>
      </c>
      <c r="J11" s="146" t="str">
        <f>_xlfn.IFNA(VLOOKUP($F11,'3.框架内物料'!$A:$F,6,0),"")</f>
        <v/>
      </c>
      <c r="K11" s="146" t="str">
        <f>_xlfn.IFNA(VLOOKUP($F11,'3.框架内物料'!$A:$F,6,0),"")</f>
        <v/>
      </c>
      <c r="L11" s="147"/>
      <c r="M11" s="147"/>
      <c r="N11" s="147"/>
      <c r="O11" s="147"/>
      <c r="P11" s="148">
        <f t="shared" ref="P11:P17" si="4">IFERROR(N11*L11*J11,0)</f>
        <v>0</v>
      </c>
      <c r="Q11" s="148">
        <f t="shared" ref="Q11:Q17" si="5">IFERROR(K11*M11*O11,0)</f>
        <v>0</v>
      </c>
      <c r="R11" s="149">
        <f t="shared" si="3"/>
        <v>0</v>
      </c>
      <c r="S11" s="157">
        <v>0.06</v>
      </c>
      <c r="T11" s="22"/>
      <c r="U11" s="22">
        <v>13</v>
      </c>
    </row>
    <row r="12" ht="16" customHeight="1" spans="1:21">
      <c r="A12" s="140" t="s">
        <v>12</v>
      </c>
      <c r="B12" s="141"/>
      <c r="C12" s="141"/>
      <c r="D12" s="142"/>
      <c r="E12" s="142"/>
      <c r="F12" s="143"/>
      <c r="G12" s="144" t="str">
        <f>_xlfn.IFNA(IF(VLOOKUP($F12,'3.框架内物料'!$A:$E,2,0)=0,"请勿填写",VLOOKUP($F12,'3.框架内物料'!$A:$E,2,0)),"")</f>
        <v/>
      </c>
      <c r="H12" s="145" t="str">
        <f>_xlfn.IFNA(VLOOKUP($F12,'3.框架内物料'!$A:$E,4,0),"")</f>
        <v/>
      </c>
      <c r="I12" s="144" t="str">
        <f>_xlfn.IFNA(VLOOKUP($F12,'3.框架内物料'!$A:$E,5,0),"")</f>
        <v/>
      </c>
      <c r="J12" s="146" t="str">
        <f>_xlfn.IFNA(VLOOKUP($F12,'3.框架内物料'!$A:$F,6,0),"")</f>
        <v/>
      </c>
      <c r="K12" s="146" t="str">
        <f>_xlfn.IFNA(VLOOKUP($F12,'3.框架内物料'!$A:$F,6,0),"")</f>
        <v/>
      </c>
      <c r="L12" s="147"/>
      <c r="M12" s="147"/>
      <c r="N12" s="147"/>
      <c r="O12" s="147"/>
      <c r="P12" s="148">
        <f t="shared" si="4"/>
        <v>0</v>
      </c>
      <c r="Q12" s="148">
        <f t="shared" si="5"/>
        <v>0</v>
      </c>
      <c r="R12" s="149">
        <f t="shared" si="3"/>
        <v>0</v>
      </c>
      <c r="S12" s="150">
        <v>0.06</v>
      </c>
      <c r="T12" s="17"/>
      <c r="U12" s="17">
        <v>14</v>
      </c>
    </row>
    <row r="13" ht="16" customHeight="1" spans="1:21">
      <c r="A13" s="140" t="s">
        <v>12</v>
      </c>
      <c r="B13" s="141"/>
      <c r="C13" s="141"/>
      <c r="D13" s="142"/>
      <c r="E13" s="142"/>
      <c r="F13" s="143"/>
      <c r="G13" s="144" t="str">
        <f>_xlfn.IFNA(IF(VLOOKUP($F13,'3.框架内物料'!$A:$E,2,0)=0,"请勿填写",VLOOKUP($F13,'3.框架内物料'!$A:$E,2,0)),"")</f>
        <v/>
      </c>
      <c r="H13" s="145" t="str">
        <f>_xlfn.IFNA(VLOOKUP($F13,'3.框架内物料'!$A:$E,4,0),"")</f>
        <v/>
      </c>
      <c r="I13" s="144" t="str">
        <f>_xlfn.IFNA(VLOOKUP($F13,'3.框架内物料'!$A:$E,5,0),"")</f>
        <v/>
      </c>
      <c r="J13" s="146" t="str">
        <f>_xlfn.IFNA(VLOOKUP($F13,'3.框架内物料'!$A:$F,6,0),"")</f>
        <v/>
      </c>
      <c r="K13" s="146" t="str">
        <f>_xlfn.IFNA(VLOOKUP($F13,'3.框架内物料'!$A:$F,6,0),"")</f>
        <v/>
      </c>
      <c r="L13" s="147"/>
      <c r="M13" s="147"/>
      <c r="N13" s="147"/>
      <c r="O13" s="147"/>
      <c r="P13" s="148">
        <f t="shared" si="4"/>
        <v>0</v>
      </c>
      <c r="Q13" s="148">
        <f t="shared" si="5"/>
        <v>0</v>
      </c>
      <c r="R13" s="149">
        <f t="shared" si="3"/>
        <v>0</v>
      </c>
      <c r="S13" s="150">
        <v>0.06</v>
      </c>
      <c r="T13" s="17"/>
      <c r="U13" s="17">
        <v>16</v>
      </c>
    </row>
    <row r="14" ht="16" customHeight="1" spans="1:21">
      <c r="A14" s="140" t="s">
        <v>12</v>
      </c>
      <c r="B14" s="141"/>
      <c r="C14" s="141"/>
      <c r="D14" s="141"/>
      <c r="E14" s="141" t="s">
        <v>2310</v>
      </c>
      <c r="F14" s="143"/>
      <c r="G14" s="144" t="str">
        <f>_xlfn.IFNA(IF(VLOOKUP($F14,'3.框架内物料'!$A:$E,2,0)=0,"请勿填写",VLOOKUP($F14,'3.框架内物料'!$A:$E,2,0)),"")</f>
        <v/>
      </c>
      <c r="H14" s="145" t="str">
        <f>_xlfn.IFNA(VLOOKUP($F14,'3.框架内物料'!$A:$E,4,0),"")</f>
        <v/>
      </c>
      <c r="I14" s="144" t="str">
        <f>_xlfn.IFNA(VLOOKUP($F14,'3.框架内物料'!$A:$E,5,0),"")</f>
        <v/>
      </c>
      <c r="J14" s="146" t="str">
        <f>_xlfn.IFNA(VLOOKUP($F14,'3.框架内物料'!$A:$F,6,0),"")</f>
        <v/>
      </c>
      <c r="K14" s="146" t="str">
        <f>_xlfn.IFNA(VLOOKUP($F14,'3.框架内物料'!$A:$F,6,0),"")</f>
        <v/>
      </c>
      <c r="L14" s="147"/>
      <c r="M14" s="147"/>
      <c r="N14" s="147"/>
      <c r="O14" s="147"/>
      <c r="P14" s="148">
        <f t="shared" si="4"/>
        <v>0</v>
      </c>
      <c r="Q14" s="148">
        <f t="shared" si="5"/>
        <v>0</v>
      </c>
      <c r="R14" s="149">
        <f t="shared" si="3"/>
        <v>0</v>
      </c>
      <c r="S14" s="150">
        <v>0.06</v>
      </c>
      <c r="T14" s="73"/>
      <c r="U14" s="17">
        <v>17</v>
      </c>
    </row>
    <row r="15" ht="16" customHeight="1" spans="1:21">
      <c r="A15" s="140" t="s">
        <v>12</v>
      </c>
      <c r="B15" s="141"/>
      <c r="C15" s="141"/>
      <c r="D15" s="141"/>
      <c r="E15" s="141"/>
      <c r="F15" s="143"/>
      <c r="G15" s="144" t="str">
        <f>_xlfn.IFNA(IF(VLOOKUP($F15,'3.框架内物料'!$A:$E,2,0)=0,"请勿填写",VLOOKUP($F15,'3.框架内物料'!$A:$E,2,0)),"")</f>
        <v/>
      </c>
      <c r="H15" s="145" t="str">
        <f>_xlfn.IFNA(VLOOKUP($F15,'3.框架内物料'!$A:$E,4,0),"")</f>
        <v/>
      </c>
      <c r="I15" s="144" t="str">
        <f>_xlfn.IFNA(VLOOKUP($F15,'3.框架内物料'!$A:$E,5,0),"")</f>
        <v/>
      </c>
      <c r="J15" s="146" t="str">
        <f>_xlfn.IFNA(VLOOKUP($F15,'3.框架内物料'!$A:$F,6,0),"")</f>
        <v/>
      </c>
      <c r="K15" s="146" t="str">
        <f>_xlfn.IFNA(VLOOKUP($F15,'3.框架内物料'!$A:$F,6,0),"")</f>
        <v/>
      </c>
      <c r="L15" s="147"/>
      <c r="M15" s="147"/>
      <c r="N15" s="147"/>
      <c r="O15" s="147"/>
      <c r="P15" s="148">
        <f t="shared" si="4"/>
        <v>0</v>
      </c>
      <c r="Q15" s="148">
        <f t="shared" si="5"/>
        <v>0</v>
      </c>
      <c r="R15" s="149">
        <f t="shared" si="3"/>
        <v>0</v>
      </c>
      <c r="S15" s="150">
        <v>0.06</v>
      </c>
      <c r="T15" s="73"/>
      <c r="U15" s="17">
        <v>19</v>
      </c>
    </row>
    <row r="16" ht="16" customHeight="1" spans="1:21">
      <c r="A16" s="140" t="s">
        <v>12</v>
      </c>
      <c r="B16" s="141"/>
      <c r="C16" s="141"/>
      <c r="D16" s="142"/>
      <c r="E16" s="142"/>
      <c r="F16" s="143"/>
      <c r="G16" s="144" t="str">
        <f>_xlfn.IFNA(IF(VLOOKUP($F16,'3.框架内物料'!$A:$E,2,0)=0,"请勿填写",VLOOKUP($F16,'3.框架内物料'!$A:$E,2,0)),"")</f>
        <v/>
      </c>
      <c r="H16" s="145" t="str">
        <f>_xlfn.IFNA(VLOOKUP($F16,'3.框架内物料'!$A:$E,4,0),"")</f>
        <v/>
      </c>
      <c r="I16" s="144" t="str">
        <f>_xlfn.IFNA(VLOOKUP($F16,'3.框架内物料'!$A:$E,5,0),"")</f>
        <v/>
      </c>
      <c r="J16" s="146" t="str">
        <f>_xlfn.IFNA(VLOOKUP($F16,'3.框架内物料'!$A:$F,6,0),"")</f>
        <v/>
      </c>
      <c r="K16" s="146" t="str">
        <f>_xlfn.IFNA(VLOOKUP($F16,'3.框架内物料'!$A:$F,6,0),"")</f>
        <v/>
      </c>
      <c r="L16" s="147"/>
      <c r="M16" s="147"/>
      <c r="N16" s="147"/>
      <c r="O16" s="147"/>
      <c r="P16" s="148">
        <f t="shared" si="4"/>
        <v>0</v>
      </c>
      <c r="Q16" s="148">
        <f t="shared" si="5"/>
        <v>0</v>
      </c>
      <c r="R16" s="149">
        <f t="shared" si="3"/>
        <v>0</v>
      </c>
      <c r="S16" s="150">
        <v>0.06</v>
      </c>
      <c r="T16" s="73"/>
      <c r="U16" s="17">
        <v>20</v>
      </c>
    </row>
    <row r="17" ht="16" customHeight="1" spans="1:21">
      <c r="A17" s="140" t="s">
        <v>12</v>
      </c>
      <c r="B17" s="141"/>
      <c r="C17" s="141"/>
      <c r="D17" s="142"/>
      <c r="E17" s="142"/>
      <c r="F17" s="143"/>
      <c r="G17" s="144" t="str">
        <f>_xlfn.IFNA(IF(VLOOKUP($F17,'3.框架内物料'!$A:$E,2,0)=0,"请勿填写",VLOOKUP($F17,'3.框架内物料'!$A:$E,2,0)),"")</f>
        <v/>
      </c>
      <c r="H17" s="145" t="str">
        <f>_xlfn.IFNA(VLOOKUP($F17,'3.框架内物料'!$A:$E,4,0),"")</f>
        <v/>
      </c>
      <c r="I17" s="144" t="str">
        <f>_xlfn.IFNA(VLOOKUP($F17,'3.框架内物料'!$A:$E,5,0),"")</f>
        <v/>
      </c>
      <c r="J17" s="146" t="str">
        <f>_xlfn.IFNA(VLOOKUP($F17,'3.框架内物料'!$A:$F,6,0),"")</f>
        <v/>
      </c>
      <c r="K17" s="146" t="str">
        <f>_xlfn.IFNA(VLOOKUP($F17,'3.框架内物料'!$A:$F,6,0),"")</f>
        <v/>
      </c>
      <c r="L17" s="147"/>
      <c r="M17" s="147"/>
      <c r="N17" s="147"/>
      <c r="O17" s="147"/>
      <c r="P17" s="148">
        <f t="shared" si="4"/>
        <v>0</v>
      </c>
      <c r="Q17" s="148">
        <f t="shared" si="5"/>
        <v>0</v>
      </c>
      <c r="R17" s="149">
        <f t="shared" si="3"/>
        <v>0</v>
      </c>
      <c r="S17" s="150">
        <v>0.06</v>
      </c>
      <c r="T17" s="73"/>
      <c r="U17" s="17">
        <v>22</v>
      </c>
    </row>
    <row r="18" ht="18" customHeight="1" spans="1:21">
      <c r="A18" s="23"/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152" t="s">
        <v>2311</v>
      </c>
      <c r="Q18" s="153"/>
      <c r="R18" s="154"/>
      <c r="S18" s="155"/>
      <c r="T18" s="155"/>
      <c r="U18" s="155"/>
    </row>
    <row r="19" ht="18" customHeight="1" spans="1:21">
      <c r="A19" s="33"/>
      <c r="B19" s="34"/>
      <c r="C19" s="34"/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156">
        <f>SUM(P11:P17)</f>
        <v>0</v>
      </c>
      <c r="Q19" s="156">
        <f>SUM(Q11:Q17)</f>
        <v>0</v>
      </c>
      <c r="R19" s="156">
        <f t="shared" ref="R19:R26" si="6">Q19-P19</f>
        <v>0</v>
      </c>
      <c r="S19" s="33"/>
      <c r="T19" s="35"/>
      <c r="U19" s="41"/>
    </row>
    <row r="20" ht="16" customHeight="1" spans="1:21">
      <c r="A20" s="140" t="s">
        <v>15</v>
      </c>
      <c r="B20" s="141"/>
      <c r="C20" s="141"/>
      <c r="D20" s="141"/>
      <c r="E20" s="141"/>
      <c r="F20" s="143"/>
      <c r="G20" s="144" t="str">
        <f>_xlfn.IFNA(IF(VLOOKUP($F20,'3.框架内物料'!$A:$E,2,0)=0,"请勿填写",VLOOKUP($F20,'3.框架内物料'!$A:$E,2,0)),"")</f>
        <v/>
      </c>
      <c r="H20" s="145" t="str">
        <f>_xlfn.IFNA(VLOOKUP($F20,'3.框架内物料'!$A:$E,4,0),"")</f>
        <v/>
      </c>
      <c r="I20" s="144" t="str">
        <f>_xlfn.IFNA(VLOOKUP($F20,'3.框架内物料'!$A:$E,5,0),"")</f>
        <v/>
      </c>
      <c r="J20" s="146" t="str">
        <f>_xlfn.IFNA(VLOOKUP($F20,'3.框架内物料'!$A:$F,6,0),"")</f>
        <v/>
      </c>
      <c r="K20" s="146" t="str">
        <f>_xlfn.IFNA(VLOOKUP($F20,'3.框架内物料'!$A:$F,6,0),"")</f>
        <v/>
      </c>
      <c r="L20" s="147"/>
      <c r="M20" s="147"/>
      <c r="N20" s="147"/>
      <c r="O20" s="147"/>
      <c r="P20" s="148">
        <f t="shared" ref="P20:P26" si="7">IFERROR(N20*L20*J20,0)</f>
        <v>0</v>
      </c>
      <c r="Q20" s="148">
        <f t="shared" ref="Q20:Q26" si="8">IFERROR(K20*M20*O20,0)</f>
        <v>0</v>
      </c>
      <c r="R20" s="149">
        <f t="shared" si="6"/>
        <v>0</v>
      </c>
      <c r="S20" s="150">
        <v>0.06</v>
      </c>
      <c r="T20" s="73"/>
      <c r="U20" s="17">
        <v>25</v>
      </c>
    </row>
    <row r="21" ht="16" customHeight="1" spans="1:21">
      <c r="A21" s="140" t="s">
        <v>15</v>
      </c>
      <c r="B21" s="141"/>
      <c r="C21" s="141"/>
      <c r="D21" s="142"/>
      <c r="E21" s="142"/>
      <c r="F21" s="143"/>
      <c r="G21" s="144" t="str">
        <f>_xlfn.IFNA(IF(VLOOKUP($F21,'3.框架内物料'!$A:$E,2,0)=0,"请勿填写",VLOOKUP($F21,'3.框架内物料'!$A:$E,2,0)),"")</f>
        <v/>
      </c>
      <c r="H21" s="145" t="str">
        <f>_xlfn.IFNA(VLOOKUP($F21,'3.框架内物料'!$A:$E,4,0),"")</f>
        <v/>
      </c>
      <c r="I21" s="144" t="str">
        <f>_xlfn.IFNA(VLOOKUP($F21,'3.框架内物料'!$A:$E,5,0),"")</f>
        <v/>
      </c>
      <c r="J21" s="146" t="str">
        <f>_xlfn.IFNA(VLOOKUP($F21,'3.框架内物料'!$A:$F,6,0),"")</f>
        <v/>
      </c>
      <c r="K21" s="146" t="str">
        <f>_xlfn.IFNA(VLOOKUP($F21,'3.框架内物料'!$A:$F,6,0),"")</f>
        <v/>
      </c>
      <c r="L21" s="147"/>
      <c r="M21" s="147"/>
      <c r="N21" s="147"/>
      <c r="O21" s="147"/>
      <c r="P21" s="148">
        <f t="shared" si="7"/>
        <v>0</v>
      </c>
      <c r="Q21" s="148">
        <f t="shared" si="8"/>
        <v>0</v>
      </c>
      <c r="R21" s="149">
        <f t="shared" si="6"/>
        <v>0</v>
      </c>
      <c r="S21" s="150">
        <v>0.06</v>
      </c>
      <c r="T21" s="73"/>
      <c r="U21" s="17">
        <v>26</v>
      </c>
    </row>
    <row r="22" ht="16" customHeight="1" spans="1:21">
      <c r="A22" s="140" t="s">
        <v>15</v>
      </c>
      <c r="B22" s="141"/>
      <c r="C22" s="141"/>
      <c r="D22" s="142"/>
      <c r="E22" s="142"/>
      <c r="F22" s="143"/>
      <c r="G22" s="144" t="str">
        <f>_xlfn.IFNA(IF(VLOOKUP($F22,'3.框架内物料'!$A:$E,2,0)=0,"请勿填写",VLOOKUP($F22,'3.框架内物料'!$A:$E,2,0)),"")</f>
        <v/>
      </c>
      <c r="H22" s="145" t="str">
        <f>_xlfn.IFNA(VLOOKUP($F22,'3.框架内物料'!$A:$E,4,0),"")</f>
        <v/>
      </c>
      <c r="I22" s="144" t="str">
        <f>_xlfn.IFNA(VLOOKUP($F22,'3.框架内物料'!$A:$E,5,0),"")</f>
        <v/>
      </c>
      <c r="J22" s="146" t="str">
        <f>_xlfn.IFNA(VLOOKUP($F22,'3.框架内物料'!$A:$F,6,0),"")</f>
        <v/>
      </c>
      <c r="K22" s="146" t="str">
        <f>_xlfn.IFNA(VLOOKUP($F22,'3.框架内物料'!$A:$F,6,0),"")</f>
        <v/>
      </c>
      <c r="L22" s="147"/>
      <c r="M22" s="147"/>
      <c r="N22" s="147"/>
      <c r="O22" s="147"/>
      <c r="P22" s="148">
        <f t="shared" si="7"/>
        <v>0</v>
      </c>
      <c r="Q22" s="148">
        <f t="shared" si="8"/>
        <v>0</v>
      </c>
      <c r="R22" s="149">
        <f t="shared" si="6"/>
        <v>0</v>
      </c>
      <c r="S22" s="150">
        <v>0.06</v>
      </c>
      <c r="T22" s="73"/>
      <c r="U22" s="17">
        <v>28</v>
      </c>
    </row>
    <row r="23" ht="16" customHeight="1" spans="1:21">
      <c r="A23" s="140" t="s">
        <v>15</v>
      </c>
      <c r="B23" s="141"/>
      <c r="C23" s="141"/>
      <c r="D23" s="141"/>
      <c r="E23" s="141"/>
      <c r="F23" s="143"/>
      <c r="G23" s="144" t="str">
        <f>_xlfn.IFNA(IF(VLOOKUP($F23,'3.框架内物料'!$A:$E,2,0)=0,"请勿填写",VLOOKUP($F23,'3.框架内物料'!$A:$E,2,0)),"")</f>
        <v/>
      </c>
      <c r="H23" s="145" t="str">
        <f>_xlfn.IFNA(VLOOKUP($F23,'3.框架内物料'!$A:$E,4,0),"")</f>
        <v/>
      </c>
      <c r="I23" s="144" t="str">
        <f>_xlfn.IFNA(VLOOKUP($F23,'3.框架内物料'!$A:$E,5,0),"")</f>
        <v/>
      </c>
      <c r="J23" s="146" t="str">
        <f>_xlfn.IFNA(VLOOKUP($F23,'3.框架内物料'!$A:$F,6,0),"")</f>
        <v/>
      </c>
      <c r="K23" s="146" t="str">
        <f>_xlfn.IFNA(VLOOKUP($F23,'3.框架内物料'!$A:$F,6,0),"")</f>
        <v/>
      </c>
      <c r="L23" s="147"/>
      <c r="M23" s="147"/>
      <c r="N23" s="147"/>
      <c r="O23" s="147"/>
      <c r="P23" s="148">
        <f t="shared" si="7"/>
        <v>0</v>
      </c>
      <c r="Q23" s="148">
        <f t="shared" si="8"/>
        <v>0</v>
      </c>
      <c r="R23" s="149">
        <f t="shared" si="6"/>
        <v>0</v>
      </c>
      <c r="S23" s="150">
        <v>0.06</v>
      </c>
      <c r="T23" s="73"/>
      <c r="U23" s="17">
        <v>29</v>
      </c>
    </row>
    <row r="24" ht="16" customHeight="1" spans="1:21">
      <c r="A24" s="140" t="s">
        <v>15</v>
      </c>
      <c r="B24" s="141"/>
      <c r="C24" s="141"/>
      <c r="D24" s="141"/>
      <c r="E24" s="141"/>
      <c r="F24" s="143"/>
      <c r="G24" s="144" t="str">
        <f>_xlfn.IFNA(IF(VLOOKUP($F24,'3.框架内物料'!$A:$E,2,0)=0,"请勿填写",VLOOKUP($F24,'3.框架内物料'!$A:$E,2,0)),"")</f>
        <v/>
      </c>
      <c r="H24" s="145" t="str">
        <f>_xlfn.IFNA(VLOOKUP($F24,'3.框架内物料'!$A:$E,4,0),"")</f>
        <v/>
      </c>
      <c r="I24" s="144" t="str">
        <f>_xlfn.IFNA(VLOOKUP($F24,'3.框架内物料'!$A:$E,5,0),"")</f>
        <v/>
      </c>
      <c r="J24" s="146" t="str">
        <f>_xlfn.IFNA(VLOOKUP($F24,'3.框架内物料'!$A:$F,6,0),"")</f>
        <v/>
      </c>
      <c r="K24" s="146" t="str">
        <f>_xlfn.IFNA(VLOOKUP($F24,'3.框架内物料'!$A:$F,6,0),"")</f>
        <v/>
      </c>
      <c r="L24" s="147"/>
      <c r="M24" s="147"/>
      <c r="N24" s="147"/>
      <c r="O24" s="147"/>
      <c r="P24" s="148">
        <f t="shared" si="7"/>
        <v>0</v>
      </c>
      <c r="Q24" s="148">
        <f t="shared" si="8"/>
        <v>0</v>
      </c>
      <c r="R24" s="149">
        <f t="shared" si="6"/>
        <v>0</v>
      </c>
      <c r="S24" s="150">
        <v>0.06</v>
      </c>
      <c r="T24" s="73"/>
      <c r="U24" s="17">
        <v>31</v>
      </c>
    </row>
    <row r="25" ht="16" customHeight="1" spans="1:21">
      <c r="A25" s="140" t="s">
        <v>15</v>
      </c>
      <c r="B25" s="141"/>
      <c r="C25" s="141"/>
      <c r="D25" s="142"/>
      <c r="E25" s="142"/>
      <c r="F25" s="143"/>
      <c r="G25" s="144" t="str">
        <f>_xlfn.IFNA(IF(VLOOKUP($F25,'3.框架内物料'!$A:$E,2,0)=0,"请勿填写",VLOOKUP($F25,'3.框架内物料'!$A:$E,2,0)),"")</f>
        <v/>
      </c>
      <c r="H25" s="145" t="str">
        <f>_xlfn.IFNA(VLOOKUP($F25,'3.框架内物料'!$A:$E,4,0),"")</f>
        <v/>
      </c>
      <c r="I25" s="144" t="str">
        <f>_xlfn.IFNA(VLOOKUP($F25,'3.框架内物料'!$A:$E,5,0),"")</f>
        <v/>
      </c>
      <c r="J25" s="146" t="str">
        <f>_xlfn.IFNA(VLOOKUP($F25,'3.框架内物料'!$A:$F,6,0),"")</f>
        <v/>
      </c>
      <c r="K25" s="146" t="str">
        <f>_xlfn.IFNA(VLOOKUP($F25,'3.框架内物料'!$A:$F,6,0),"")</f>
        <v/>
      </c>
      <c r="L25" s="147"/>
      <c r="M25" s="147"/>
      <c r="N25" s="147"/>
      <c r="O25" s="147"/>
      <c r="P25" s="148">
        <f t="shared" si="7"/>
        <v>0</v>
      </c>
      <c r="Q25" s="148">
        <f t="shared" si="8"/>
        <v>0</v>
      </c>
      <c r="R25" s="149">
        <f t="shared" si="6"/>
        <v>0</v>
      </c>
      <c r="S25" s="150">
        <v>0.06</v>
      </c>
      <c r="T25" s="17"/>
      <c r="U25" s="17">
        <v>32</v>
      </c>
    </row>
    <row r="26" ht="16" customHeight="1" spans="1:21">
      <c r="A26" s="140" t="s">
        <v>15</v>
      </c>
      <c r="B26" s="141"/>
      <c r="C26" s="141"/>
      <c r="D26" s="142"/>
      <c r="E26" s="142"/>
      <c r="F26" s="143"/>
      <c r="G26" s="144" t="str">
        <f>_xlfn.IFNA(IF(VLOOKUP($F26,'3.框架内物料'!$A:$E,2,0)=0,"请勿填写",VLOOKUP($F26,'3.框架内物料'!$A:$E,2,0)),"")</f>
        <v/>
      </c>
      <c r="H26" s="145" t="str">
        <f>_xlfn.IFNA(VLOOKUP($F26,'3.框架内物料'!$A:$E,4,0),"")</f>
        <v/>
      </c>
      <c r="I26" s="144" t="str">
        <f>_xlfn.IFNA(VLOOKUP($F26,'3.框架内物料'!$A:$E,5,0),"")</f>
        <v/>
      </c>
      <c r="J26" s="146" t="str">
        <f>_xlfn.IFNA(VLOOKUP($F26,'3.框架内物料'!$A:$F,6,0),"")</f>
        <v/>
      </c>
      <c r="K26" s="146" t="str">
        <f>_xlfn.IFNA(VLOOKUP($F26,'3.框架内物料'!$A:$F,6,0),"")</f>
        <v/>
      </c>
      <c r="L26" s="147"/>
      <c r="M26" s="147"/>
      <c r="N26" s="147"/>
      <c r="O26" s="147"/>
      <c r="P26" s="148">
        <f t="shared" si="7"/>
        <v>0</v>
      </c>
      <c r="Q26" s="148">
        <f t="shared" si="8"/>
        <v>0</v>
      </c>
      <c r="R26" s="149">
        <f t="shared" si="6"/>
        <v>0</v>
      </c>
      <c r="S26" s="150">
        <v>0.06</v>
      </c>
      <c r="T26" s="17"/>
      <c r="U26" s="17">
        <v>34</v>
      </c>
    </row>
    <row r="27" ht="18" customHeight="1" spans="1:21">
      <c r="A27" s="23"/>
      <c r="B27" s="24"/>
      <c r="C27" s="24"/>
      <c r="D27" s="24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152" t="s">
        <v>2312</v>
      </c>
      <c r="Q27" s="153"/>
      <c r="R27" s="154"/>
      <c r="S27" s="155"/>
      <c r="T27" s="155"/>
      <c r="U27" s="155"/>
    </row>
    <row r="28" ht="18" customHeight="1" spans="1:21">
      <c r="A28" s="33"/>
      <c r="B28" s="34"/>
      <c r="C28" s="34"/>
      <c r="D28" s="34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156">
        <f>SUM(P20:P26)</f>
        <v>0</v>
      </c>
      <c r="Q28" s="156">
        <f>SUM(Q20:Q26)</f>
        <v>0</v>
      </c>
      <c r="R28" s="156">
        <f t="shared" ref="R28:R35" si="9">Q28-P28</f>
        <v>0</v>
      </c>
      <c r="S28" s="33"/>
      <c r="T28" s="35"/>
      <c r="U28" s="41"/>
    </row>
    <row r="29" ht="16" customHeight="1" spans="1:21">
      <c r="A29" s="140" t="s">
        <v>18</v>
      </c>
      <c r="B29" s="141" t="s">
        <v>2313</v>
      </c>
      <c r="C29" s="141" t="s">
        <v>2314</v>
      </c>
      <c r="D29" s="141"/>
      <c r="E29" s="141"/>
      <c r="F29" s="143"/>
      <c r="G29" s="144" t="str">
        <f>_xlfn.IFNA(IF(VLOOKUP($F29,'3.框架内物料'!$A:$E,2,0)=0,"请勿填写",VLOOKUP($F29,'3.框架内物料'!$A:$E,2,0)),"")</f>
        <v/>
      </c>
      <c r="H29" s="145" t="str">
        <f>_xlfn.IFNA(VLOOKUP($F29,'3.框架内物料'!$A:$E,4,0),"")</f>
        <v/>
      </c>
      <c r="I29" s="144" t="str">
        <f>_xlfn.IFNA(VLOOKUP($F29,'3.框架内物料'!$A:$E,5,0),"")</f>
        <v/>
      </c>
      <c r="J29" s="146" t="str">
        <f>_xlfn.IFNA(VLOOKUP($F29,'3.框架内物料'!$A:$F,6,0),"")</f>
        <v/>
      </c>
      <c r="K29" s="146" t="str">
        <f>_xlfn.IFNA(VLOOKUP($F29,'3.框架内物料'!$A:$F,6,0),"")</f>
        <v/>
      </c>
      <c r="L29" s="147"/>
      <c r="M29" s="147"/>
      <c r="N29" s="147"/>
      <c r="O29" s="147"/>
      <c r="P29" s="148">
        <f t="shared" ref="P29:P35" si="10">IFERROR(N29*L29*J29,0)</f>
        <v>0</v>
      </c>
      <c r="Q29" s="148">
        <f t="shared" ref="Q29:Q35" si="11">IFERROR(K29*M29*O29,0)</f>
        <v>0</v>
      </c>
      <c r="R29" s="149">
        <f t="shared" si="9"/>
        <v>0</v>
      </c>
      <c r="S29" s="150">
        <v>0.06</v>
      </c>
      <c r="T29" s="73"/>
      <c r="U29" s="17">
        <v>37</v>
      </c>
    </row>
    <row r="30" ht="16" customHeight="1" spans="1:21">
      <c r="A30" s="140" t="s">
        <v>18</v>
      </c>
      <c r="B30" s="141" t="s">
        <v>2313</v>
      </c>
      <c r="C30" s="141" t="s">
        <v>2315</v>
      </c>
      <c r="D30" s="142"/>
      <c r="E30" s="142"/>
      <c r="F30" s="143"/>
      <c r="G30" s="144" t="str">
        <f>_xlfn.IFNA(IF(VLOOKUP($F30,'3.框架内物料'!$A:$E,2,0)=0,"请勿填写",VLOOKUP($F30,'3.框架内物料'!$A:$E,2,0)),"")</f>
        <v/>
      </c>
      <c r="H30" s="145" t="str">
        <f>_xlfn.IFNA(VLOOKUP($F30,'3.框架内物料'!$A:$E,4,0),"")</f>
        <v/>
      </c>
      <c r="I30" s="144" t="str">
        <f>_xlfn.IFNA(VLOOKUP($F30,'3.框架内物料'!$A:$E,5,0),"")</f>
        <v/>
      </c>
      <c r="J30" s="146" t="str">
        <f>_xlfn.IFNA(VLOOKUP($F30,'3.框架内物料'!$A:$F,6,0),"")</f>
        <v/>
      </c>
      <c r="K30" s="146" t="str">
        <f>_xlfn.IFNA(VLOOKUP($F30,'3.框架内物料'!$A:$F,6,0),"")</f>
        <v/>
      </c>
      <c r="L30" s="147"/>
      <c r="M30" s="147"/>
      <c r="N30" s="147"/>
      <c r="O30" s="147"/>
      <c r="P30" s="148">
        <f t="shared" si="10"/>
        <v>0</v>
      </c>
      <c r="Q30" s="148">
        <f t="shared" si="11"/>
        <v>0</v>
      </c>
      <c r="R30" s="149">
        <f t="shared" si="9"/>
        <v>0</v>
      </c>
      <c r="S30" s="150">
        <v>0.06</v>
      </c>
      <c r="T30" s="73"/>
      <c r="U30" s="17">
        <v>38</v>
      </c>
    </row>
    <row r="31" ht="16" customHeight="1" spans="1:21">
      <c r="A31" s="140" t="s">
        <v>18</v>
      </c>
      <c r="B31" s="141" t="s">
        <v>2316</v>
      </c>
      <c r="C31" s="141" t="s">
        <v>2317</v>
      </c>
      <c r="D31" s="142"/>
      <c r="E31" s="142"/>
      <c r="F31" s="143"/>
      <c r="G31" s="144" t="str">
        <f>_xlfn.IFNA(IF(VLOOKUP($F31,'3.框架内物料'!$A:$E,2,0)=0,"请勿填写",VLOOKUP($F31,'3.框架内物料'!$A:$E,2,0)),"")</f>
        <v/>
      </c>
      <c r="H31" s="145" t="str">
        <f>_xlfn.IFNA(VLOOKUP($F31,'3.框架内物料'!$A:$E,4,0),"")</f>
        <v/>
      </c>
      <c r="I31" s="144" t="str">
        <f>_xlfn.IFNA(VLOOKUP($F31,'3.框架内物料'!$A:$E,5,0),"")</f>
        <v/>
      </c>
      <c r="J31" s="146" t="str">
        <f>_xlfn.IFNA(VLOOKUP($F31,'3.框架内物料'!$A:$F,6,0),"")</f>
        <v/>
      </c>
      <c r="K31" s="146" t="str">
        <f>_xlfn.IFNA(VLOOKUP($F31,'3.框架内物料'!$A:$F,6,0),"")</f>
        <v/>
      </c>
      <c r="L31" s="147"/>
      <c r="M31" s="147"/>
      <c r="N31" s="147"/>
      <c r="O31" s="147"/>
      <c r="P31" s="148">
        <f t="shared" si="10"/>
        <v>0</v>
      </c>
      <c r="Q31" s="148">
        <f t="shared" si="11"/>
        <v>0</v>
      </c>
      <c r="R31" s="149">
        <f t="shared" si="9"/>
        <v>0</v>
      </c>
      <c r="S31" s="150">
        <v>0.06</v>
      </c>
      <c r="T31" s="73"/>
      <c r="U31" s="17">
        <v>40</v>
      </c>
    </row>
    <row r="32" ht="16" customHeight="1" spans="1:21">
      <c r="A32" s="140" t="s">
        <v>18</v>
      </c>
      <c r="B32" s="141" t="s">
        <v>2318</v>
      </c>
      <c r="C32" s="141" t="s">
        <v>2319</v>
      </c>
      <c r="D32" s="141"/>
      <c r="E32" s="141"/>
      <c r="F32" s="143"/>
      <c r="G32" s="144" t="str">
        <f>_xlfn.IFNA(IF(VLOOKUP($F32,'3.框架内物料'!$A:$E,2,0)=0,"请勿填写",VLOOKUP($F32,'3.框架内物料'!$A:$E,2,0)),"")</f>
        <v/>
      </c>
      <c r="H32" s="145" t="str">
        <f>_xlfn.IFNA(VLOOKUP($F32,'3.框架内物料'!$A:$E,4,0),"")</f>
        <v/>
      </c>
      <c r="I32" s="144" t="str">
        <f>_xlfn.IFNA(VLOOKUP($F32,'3.框架内物料'!$A:$E,5,0),"")</f>
        <v/>
      </c>
      <c r="J32" s="146" t="str">
        <f>_xlfn.IFNA(VLOOKUP($F32,'3.框架内物料'!$A:$F,6,0),"")</f>
        <v/>
      </c>
      <c r="K32" s="146" t="str">
        <f>_xlfn.IFNA(VLOOKUP($F32,'3.框架内物料'!$A:$F,6,0),"")</f>
        <v/>
      </c>
      <c r="L32" s="147"/>
      <c r="M32" s="147"/>
      <c r="N32" s="147"/>
      <c r="O32" s="147"/>
      <c r="P32" s="148">
        <f t="shared" si="10"/>
        <v>0</v>
      </c>
      <c r="Q32" s="148">
        <f t="shared" si="11"/>
        <v>0</v>
      </c>
      <c r="R32" s="149">
        <f t="shared" si="9"/>
        <v>0</v>
      </c>
      <c r="S32" s="150">
        <v>0.06</v>
      </c>
      <c r="T32" s="73"/>
      <c r="U32" s="17">
        <v>41</v>
      </c>
    </row>
    <row r="33" ht="16" customHeight="1" spans="1:21">
      <c r="A33" s="140" t="s">
        <v>18</v>
      </c>
      <c r="B33" s="141" t="s">
        <v>2320</v>
      </c>
      <c r="C33" s="141" t="s">
        <v>2321</v>
      </c>
      <c r="D33" s="141"/>
      <c r="E33" s="141"/>
      <c r="F33" s="143"/>
      <c r="G33" s="144" t="str">
        <f>_xlfn.IFNA(IF(VLOOKUP($F33,'3.框架内物料'!$A:$E,2,0)=0,"请勿填写",VLOOKUP($F33,'3.框架内物料'!$A:$E,2,0)),"")</f>
        <v/>
      </c>
      <c r="H33" s="145" t="str">
        <f>_xlfn.IFNA(VLOOKUP($F33,'3.框架内物料'!$A:$E,4,0),"")</f>
        <v/>
      </c>
      <c r="I33" s="144" t="str">
        <f>_xlfn.IFNA(VLOOKUP($F33,'3.框架内物料'!$A:$E,5,0),"")</f>
        <v/>
      </c>
      <c r="J33" s="146" t="str">
        <f>_xlfn.IFNA(VLOOKUP($F33,'3.框架内物料'!$A:$F,6,0),"")</f>
        <v/>
      </c>
      <c r="K33" s="146" t="str">
        <f>_xlfn.IFNA(VLOOKUP($F33,'3.框架内物料'!$A:$F,6,0),"")</f>
        <v/>
      </c>
      <c r="L33" s="147"/>
      <c r="M33" s="147"/>
      <c r="N33" s="147"/>
      <c r="O33" s="147"/>
      <c r="P33" s="148">
        <f t="shared" si="10"/>
        <v>0</v>
      </c>
      <c r="Q33" s="148">
        <f t="shared" si="11"/>
        <v>0</v>
      </c>
      <c r="R33" s="149">
        <f t="shared" si="9"/>
        <v>0</v>
      </c>
      <c r="S33" s="150">
        <v>0.06</v>
      </c>
      <c r="T33" s="73"/>
      <c r="U33" s="17">
        <v>43</v>
      </c>
    </row>
    <row r="34" ht="16" customHeight="1" spans="1:21">
      <c r="A34" s="140" t="s">
        <v>18</v>
      </c>
      <c r="B34" s="141"/>
      <c r="C34" s="141"/>
      <c r="D34" s="142"/>
      <c r="E34" s="142"/>
      <c r="F34" s="143"/>
      <c r="G34" s="144" t="str">
        <f>_xlfn.IFNA(IF(VLOOKUP($F34,'3.框架内物料'!$A:$E,2,0)=0,"请勿填写",VLOOKUP($F34,'3.框架内物料'!$A:$E,2,0)),"")</f>
        <v/>
      </c>
      <c r="H34" s="145" t="str">
        <f>_xlfn.IFNA(VLOOKUP($F34,'3.框架内物料'!$A:$E,4,0),"")</f>
        <v/>
      </c>
      <c r="I34" s="144" t="str">
        <f>_xlfn.IFNA(VLOOKUP($F34,'3.框架内物料'!$A:$E,5,0),"")</f>
        <v/>
      </c>
      <c r="J34" s="146" t="str">
        <f>_xlfn.IFNA(VLOOKUP($F34,'3.框架内物料'!$A:$F,6,0),"")</f>
        <v/>
      </c>
      <c r="K34" s="146" t="str">
        <f>_xlfn.IFNA(VLOOKUP($F34,'3.框架内物料'!$A:$F,6,0),"")</f>
        <v/>
      </c>
      <c r="L34" s="147"/>
      <c r="M34" s="147"/>
      <c r="N34" s="147"/>
      <c r="O34" s="147"/>
      <c r="P34" s="148">
        <f t="shared" si="10"/>
        <v>0</v>
      </c>
      <c r="Q34" s="148">
        <f t="shared" si="11"/>
        <v>0</v>
      </c>
      <c r="R34" s="149">
        <f t="shared" si="9"/>
        <v>0</v>
      </c>
      <c r="S34" s="150">
        <v>0.06</v>
      </c>
      <c r="T34" s="73"/>
      <c r="U34" s="17">
        <v>44</v>
      </c>
    </row>
    <row r="35" ht="16" customHeight="1" spans="1:21">
      <c r="A35" s="140" t="s">
        <v>18</v>
      </c>
      <c r="B35" s="141"/>
      <c r="C35" s="141"/>
      <c r="D35" s="142"/>
      <c r="E35" s="142"/>
      <c r="F35" s="143"/>
      <c r="G35" s="144" t="str">
        <f>_xlfn.IFNA(IF(VLOOKUP($F35,'3.框架内物料'!$A:$E,2,0)=0,"请勿填写",VLOOKUP($F35,'3.框架内物料'!$A:$E,2,0)),"")</f>
        <v/>
      </c>
      <c r="H35" s="145" t="str">
        <f>_xlfn.IFNA(VLOOKUP($F35,'3.框架内物料'!$A:$E,4,0),"")</f>
        <v/>
      </c>
      <c r="I35" s="144" t="str">
        <f>_xlfn.IFNA(VLOOKUP($F35,'3.框架内物料'!$A:$E,5,0),"")</f>
        <v/>
      </c>
      <c r="J35" s="146" t="str">
        <f>_xlfn.IFNA(VLOOKUP($F35,'3.框架内物料'!$A:$F,6,0),"")</f>
        <v/>
      </c>
      <c r="K35" s="146" t="str">
        <f>_xlfn.IFNA(VLOOKUP($F35,'3.框架内物料'!$A:$F,6,0),"")</f>
        <v/>
      </c>
      <c r="L35" s="147"/>
      <c r="M35" s="147"/>
      <c r="N35" s="147"/>
      <c r="O35" s="147"/>
      <c r="P35" s="148">
        <f t="shared" si="10"/>
        <v>0</v>
      </c>
      <c r="Q35" s="148">
        <f t="shared" si="11"/>
        <v>0</v>
      </c>
      <c r="R35" s="149">
        <f t="shared" si="9"/>
        <v>0</v>
      </c>
      <c r="S35" s="150">
        <v>0.06</v>
      </c>
      <c r="T35" s="73"/>
      <c r="U35" s="17">
        <v>46</v>
      </c>
    </row>
    <row r="36" ht="18" customHeight="1" spans="1:21">
      <c r="A36" s="23"/>
      <c r="B36" s="24"/>
      <c r="C36" s="24"/>
      <c r="D36" s="24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52" t="s">
        <v>2322</v>
      </c>
      <c r="Q36" s="153"/>
      <c r="R36" s="154"/>
      <c r="S36" s="155"/>
      <c r="T36" s="155"/>
      <c r="U36" s="155"/>
    </row>
    <row r="37" ht="18" customHeight="1" spans="1:21">
      <c r="A37" s="33"/>
      <c r="B37" s="34"/>
      <c r="C37" s="34"/>
      <c r="D37" s="34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156">
        <f>SUM(P29:P35)</f>
        <v>0</v>
      </c>
      <c r="Q37" s="156">
        <f>SUM(Q29:Q35)</f>
        <v>0</v>
      </c>
      <c r="R37" s="156">
        <f t="shared" ref="R37:R44" si="12">Q37-P37</f>
        <v>0</v>
      </c>
      <c r="S37" s="33"/>
      <c r="T37" s="35"/>
      <c r="U37" s="41"/>
    </row>
    <row r="38" ht="16" customHeight="1" spans="1:21">
      <c r="A38" s="140" t="s">
        <v>19</v>
      </c>
      <c r="B38" s="141" t="s">
        <v>2323</v>
      </c>
      <c r="C38" s="141"/>
      <c r="D38" s="141"/>
      <c r="E38" s="141"/>
      <c r="F38" s="143"/>
      <c r="G38" s="144" t="str">
        <f>_xlfn.IFNA(IF(VLOOKUP($F38,'3.框架内物料'!$A:$E,2,0)=0,"请勿填写",VLOOKUP($F38,'3.框架内物料'!$A:$E,2,0)),"")</f>
        <v/>
      </c>
      <c r="H38" s="145" t="str">
        <f>_xlfn.IFNA(VLOOKUP($F38,'3.框架内物料'!$A:$E,4,0),"")</f>
        <v/>
      </c>
      <c r="I38" s="144" t="str">
        <f>_xlfn.IFNA(VLOOKUP($F38,'3.框架内物料'!$A:$E,5,0),"")</f>
        <v/>
      </c>
      <c r="J38" s="146" t="str">
        <f>_xlfn.IFNA(VLOOKUP($F38,'3.框架内物料'!$A:$F,6,0),"")</f>
        <v/>
      </c>
      <c r="K38" s="146" t="str">
        <f>_xlfn.IFNA(VLOOKUP($F38,'3.框架内物料'!$A:$F,6,0),"")</f>
        <v/>
      </c>
      <c r="L38" s="147"/>
      <c r="M38" s="147"/>
      <c r="N38" s="147"/>
      <c r="O38" s="147"/>
      <c r="P38" s="148">
        <f t="shared" ref="P38:P44" si="13">IFERROR(N38*L38*J38,0)</f>
        <v>0</v>
      </c>
      <c r="Q38" s="148">
        <f t="shared" ref="Q38:Q44" si="14">IFERROR(K38*M38*O38,0)</f>
        <v>0</v>
      </c>
      <c r="R38" s="149">
        <f t="shared" si="12"/>
        <v>0</v>
      </c>
      <c r="S38" s="150">
        <v>0.06</v>
      </c>
      <c r="T38" s="73"/>
      <c r="U38" s="17">
        <v>49</v>
      </c>
    </row>
    <row r="39" ht="16" customHeight="1" spans="1:21">
      <c r="A39" s="140" t="s">
        <v>19</v>
      </c>
      <c r="B39" s="141" t="s">
        <v>2324</v>
      </c>
      <c r="C39" s="141"/>
      <c r="D39" s="141"/>
      <c r="E39" s="141"/>
      <c r="F39" s="143"/>
      <c r="G39" s="144" t="str">
        <f>_xlfn.IFNA(IF(VLOOKUP($F39,'3.框架内物料'!$A:$E,2,0)=0,"请勿填写",VLOOKUP($F39,'3.框架内物料'!$A:$E,2,0)),"")</f>
        <v/>
      </c>
      <c r="H39" s="145" t="str">
        <f>_xlfn.IFNA(VLOOKUP($F39,'3.框架内物料'!$A:$E,4,0),"")</f>
        <v/>
      </c>
      <c r="I39" s="144" t="str">
        <f>_xlfn.IFNA(VLOOKUP($F39,'3.框架内物料'!$A:$E,5,0),"")</f>
        <v/>
      </c>
      <c r="J39" s="146" t="str">
        <f>_xlfn.IFNA(VLOOKUP($F39,'3.框架内物料'!$A:$F,6,0),"")</f>
        <v/>
      </c>
      <c r="K39" s="146" t="str">
        <f>_xlfn.IFNA(VLOOKUP($F39,'3.框架内物料'!$A:$F,6,0),"")</f>
        <v/>
      </c>
      <c r="L39" s="147"/>
      <c r="M39" s="147"/>
      <c r="N39" s="147"/>
      <c r="O39" s="147"/>
      <c r="P39" s="148">
        <f t="shared" si="13"/>
        <v>0</v>
      </c>
      <c r="Q39" s="148">
        <f t="shared" si="14"/>
        <v>0</v>
      </c>
      <c r="R39" s="149">
        <f t="shared" si="12"/>
        <v>0</v>
      </c>
      <c r="S39" s="150">
        <v>0.06</v>
      </c>
      <c r="T39" s="73"/>
      <c r="U39" s="17">
        <v>50</v>
      </c>
    </row>
    <row r="40" ht="16" customHeight="1" spans="1:21">
      <c r="A40" s="140" t="s">
        <v>19</v>
      </c>
      <c r="B40" s="17" t="s">
        <v>2325</v>
      </c>
      <c r="C40" s="141"/>
      <c r="D40" s="141"/>
      <c r="E40" s="141"/>
      <c r="F40" s="143"/>
      <c r="G40" s="144" t="str">
        <f>_xlfn.IFNA(IF(VLOOKUP($F40,'3.框架内物料'!$A:$E,2,0)=0,"请勿填写",VLOOKUP($F40,'3.框架内物料'!$A:$E,2,0)),"")</f>
        <v/>
      </c>
      <c r="H40" s="145" t="str">
        <f>_xlfn.IFNA(VLOOKUP($F40,'3.框架内物料'!$A:$E,4,0),"")</f>
        <v/>
      </c>
      <c r="I40" s="144" t="str">
        <f>_xlfn.IFNA(VLOOKUP($F40,'3.框架内物料'!$A:$E,5,0),"")</f>
        <v/>
      </c>
      <c r="J40" s="146" t="str">
        <f>_xlfn.IFNA(VLOOKUP($F40,'3.框架内物料'!$A:$F,6,0),"")</f>
        <v/>
      </c>
      <c r="K40" s="146" t="str">
        <f>_xlfn.IFNA(VLOOKUP($F40,'3.框架内物料'!$A:$F,6,0),"")</f>
        <v/>
      </c>
      <c r="L40" s="147"/>
      <c r="M40" s="147"/>
      <c r="N40" s="147"/>
      <c r="O40" s="147"/>
      <c r="P40" s="148">
        <f t="shared" si="13"/>
        <v>0</v>
      </c>
      <c r="Q40" s="148">
        <f t="shared" si="14"/>
        <v>0</v>
      </c>
      <c r="R40" s="149">
        <f t="shared" si="12"/>
        <v>0</v>
      </c>
      <c r="S40" s="150">
        <v>0.06</v>
      </c>
      <c r="T40" s="17"/>
      <c r="U40" s="17">
        <v>52</v>
      </c>
    </row>
    <row r="41" ht="16" customHeight="1" spans="1:21">
      <c r="A41" s="140" t="s">
        <v>19</v>
      </c>
      <c r="B41" s="141" t="s">
        <v>2326</v>
      </c>
      <c r="C41" s="141"/>
      <c r="D41" s="141"/>
      <c r="E41" s="141"/>
      <c r="F41" s="143"/>
      <c r="G41" s="144" t="str">
        <f>_xlfn.IFNA(IF(VLOOKUP($F41,'3.框架内物料'!$A:$E,2,0)=0,"请勿填写",VLOOKUP($F41,'3.框架内物料'!$A:$E,2,0)),"")</f>
        <v/>
      </c>
      <c r="H41" s="145" t="str">
        <f>_xlfn.IFNA(VLOOKUP($F41,'3.框架内物料'!$A:$E,4,0),"")</f>
        <v/>
      </c>
      <c r="I41" s="144" t="str">
        <f>_xlfn.IFNA(VLOOKUP($F41,'3.框架内物料'!$A:$E,5,0),"")</f>
        <v/>
      </c>
      <c r="J41" s="146" t="str">
        <f>_xlfn.IFNA(VLOOKUP($F41,'3.框架内物料'!$A:$F,6,0),"")</f>
        <v/>
      </c>
      <c r="K41" s="146" t="str">
        <f>_xlfn.IFNA(VLOOKUP($F41,'3.框架内物料'!$A:$F,6,0),"")</f>
        <v/>
      </c>
      <c r="L41" s="147"/>
      <c r="M41" s="147"/>
      <c r="N41" s="147"/>
      <c r="O41" s="147"/>
      <c r="P41" s="148">
        <f t="shared" si="13"/>
        <v>0</v>
      </c>
      <c r="Q41" s="148">
        <f t="shared" si="14"/>
        <v>0</v>
      </c>
      <c r="R41" s="149">
        <f t="shared" si="12"/>
        <v>0</v>
      </c>
      <c r="S41" s="150">
        <v>0.06</v>
      </c>
      <c r="T41" s="17"/>
      <c r="U41" s="17">
        <v>53</v>
      </c>
    </row>
    <row r="42" ht="16" customHeight="1" spans="1:21">
      <c r="A42" s="140" t="s">
        <v>19</v>
      </c>
      <c r="B42" s="141"/>
      <c r="C42" s="141"/>
      <c r="D42" s="141"/>
      <c r="E42" s="141"/>
      <c r="F42" s="143"/>
      <c r="G42" s="144" t="str">
        <f>_xlfn.IFNA(IF(VLOOKUP($F42,'3.框架内物料'!$A:$E,2,0)=0,"请勿填写",VLOOKUP($F42,'3.框架内物料'!$A:$E,2,0)),"")</f>
        <v/>
      </c>
      <c r="H42" s="145" t="str">
        <f>_xlfn.IFNA(VLOOKUP($F42,'3.框架内物料'!$A:$E,4,0),"")</f>
        <v/>
      </c>
      <c r="I42" s="144" t="str">
        <f>_xlfn.IFNA(VLOOKUP($F42,'3.框架内物料'!$A:$E,5,0),"")</f>
        <v/>
      </c>
      <c r="J42" s="146" t="str">
        <f>_xlfn.IFNA(VLOOKUP($F42,'3.框架内物料'!$A:$F,6,0),"")</f>
        <v/>
      </c>
      <c r="K42" s="146" t="str">
        <f>_xlfn.IFNA(VLOOKUP($F42,'3.框架内物料'!$A:$F,6,0),"")</f>
        <v/>
      </c>
      <c r="L42" s="147"/>
      <c r="M42" s="147"/>
      <c r="N42" s="147"/>
      <c r="O42" s="147"/>
      <c r="P42" s="148">
        <f t="shared" si="13"/>
        <v>0</v>
      </c>
      <c r="Q42" s="148">
        <f t="shared" si="14"/>
        <v>0</v>
      </c>
      <c r="R42" s="149">
        <f t="shared" si="12"/>
        <v>0</v>
      </c>
      <c r="S42" s="150">
        <v>0.06</v>
      </c>
      <c r="T42" s="17"/>
      <c r="U42" s="17">
        <v>55</v>
      </c>
    </row>
    <row r="43" ht="16" customHeight="1" spans="1:21">
      <c r="A43" s="140" t="s">
        <v>19</v>
      </c>
      <c r="B43" s="141"/>
      <c r="C43" s="141"/>
      <c r="D43" s="141"/>
      <c r="E43" s="141"/>
      <c r="F43" s="143"/>
      <c r="G43" s="144" t="str">
        <f>_xlfn.IFNA(IF(VLOOKUP($F43,'3.框架内物料'!$A:$E,2,0)=0,"请勿填写",VLOOKUP($F43,'3.框架内物料'!$A:$E,2,0)),"")</f>
        <v/>
      </c>
      <c r="H43" s="145" t="str">
        <f>_xlfn.IFNA(VLOOKUP($F43,'3.框架内物料'!$A:$E,4,0),"")</f>
        <v/>
      </c>
      <c r="I43" s="144" t="str">
        <f>_xlfn.IFNA(VLOOKUP($F43,'3.框架内物料'!$A:$E,5,0),"")</f>
        <v/>
      </c>
      <c r="J43" s="146" t="str">
        <f>_xlfn.IFNA(VLOOKUP($F43,'3.框架内物料'!$A:$F,6,0),"")</f>
        <v/>
      </c>
      <c r="K43" s="146" t="str">
        <f>_xlfn.IFNA(VLOOKUP($F43,'3.框架内物料'!$A:$F,6,0),"")</f>
        <v/>
      </c>
      <c r="L43" s="147"/>
      <c r="M43" s="147"/>
      <c r="N43" s="147"/>
      <c r="O43" s="147"/>
      <c r="P43" s="148">
        <f t="shared" si="13"/>
        <v>0</v>
      </c>
      <c r="Q43" s="148">
        <f t="shared" si="14"/>
        <v>0</v>
      </c>
      <c r="R43" s="149">
        <f t="shared" si="12"/>
        <v>0</v>
      </c>
      <c r="S43" s="150">
        <v>0.06</v>
      </c>
      <c r="T43" s="73"/>
      <c r="U43" s="17">
        <v>56</v>
      </c>
    </row>
    <row r="44" ht="16" customHeight="1" spans="1:21">
      <c r="A44" s="140" t="s">
        <v>19</v>
      </c>
      <c r="B44" s="141"/>
      <c r="C44" s="141"/>
      <c r="D44" s="141"/>
      <c r="E44" s="141"/>
      <c r="F44" s="143"/>
      <c r="G44" s="144" t="str">
        <f>_xlfn.IFNA(IF(VLOOKUP($F44,'3.框架内物料'!$A:$E,2,0)=0,"请勿填写",VLOOKUP($F44,'3.框架内物料'!$A:$E,2,0)),"")</f>
        <v/>
      </c>
      <c r="H44" s="145" t="str">
        <f>_xlfn.IFNA(VLOOKUP($F44,'3.框架内物料'!$A:$E,4,0),"")</f>
        <v/>
      </c>
      <c r="I44" s="144" t="str">
        <f>_xlfn.IFNA(VLOOKUP($F44,'3.框架内物料'!$A:$E,5,0),"")</f>
        <v/>
      </c>
      <c r="J44" s="146" t="str">
        <f>_xlfn.IFNA(VLOOKUP($F44,'3.框架内物料'!$A:$F,6,0),"")</f>
        <v/>
      </c>
      <c r="K44" s="146" t="str">
        <f>_xlfn.IFNA(VLOOKUP($F44,'3.框架内物料'!$A:$F,6,0),"")</f>
        <v/>
      </c>
      <c r="L44" s="147"/>
      <c r="M44" s="147"/>
      <c r="N44" s="147"/>
      <c r="O44" s="147"/>
      <c r="P44" s="148">
        <f t="shared" si="13"/>
        <v>0</v>
      </c>
      <c r="Q44" s="148">
        <f t="shared" si="14"/>
        <v>0</v>
      </c>
      <c r="R44" s="149">
        <f t="shared" si="12"/>
        <v>0</v>
      </c>
      <c r="S44" s="150">
        <v>0.06</v>
      </c>
      <c r="T44" s="73"/>
      <c r="U44" s="17">
        <v>58</v>
      </c>
    </row>
    <row r="45" ht="18" customHeight="1" spans="1:21">
      <c r="A45" s="23"/>
      <c r="B45" s="24"/>
      <c r="C45" s="24"/>
      <c r="D45" s="24"/>
      <c r="E45" s="2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152" t="s">
        <v>2327</v>
      </c>
      <c r="Q45" s="153"/>
      <c r="R45" s="154"/>
      <c r="S45" s="155"/>
      <c r="T45" s="155"/>
      <c r="U45" s="155"/>
    </row>
    <row r="46" ht="18" customHeight="1" spans="1:21">
      <c r="A46" s="33"/>
      <c r="B46" s="34"/>
      <c r="C46" s="34"/>
      <c r="D46" s="34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156">
        <f>SUM(P38:P44)</f>
        <v>0</v>
      </c>
      <c r="Q46" s="156">
        <f>SUM(Q38:Q44)</f>
        <v>0</v>
      </c>
      <c r="R46" s="156">
        <f>Q46-P46</f>
        <v>0</v>
      </c>
      <c r="S46" s="33"/>
      <c r="T46" s="35"/>
      <c r="U46" s="41"/>
    </row>
    <row r="47" ht="16" customHeight="1" spans="1:21">
      <c r="A47" s="140" t="s">
        <v>19</v>
      </c>
      <c r="B47" s="17" t="s">
        <v>2325</v>
      </c>
      <c r="C47" s="141"/>
      <c r="D47" s="141"/>
      <c r="E47" s="141"/>
      <c r="F47" s="143"/>
      <c r="G47" s="144" t="str">
        <f>_xlfn.IFNA(IF(VLOOKUP($F47,'3.框架内物料'!$A:$E,2,0)=0,"请勿填写",VLOOKUP($F47,'3.框架内物料'!$A:$E,2,0)),"")</f>
        <v/>
      </c>
      <c r="H47" s="145" t="str">
        <f>_xlfn.IFNA(VLOOKUP($F47,'3.框架内物料'!$A:$E,4,0),"")</f>
        <v/>
      </c>
      <c r="I47" s="144" t="str">
        <f>_xlfn.IFNA(VLOOKUP($F47,'3.框架内物料'!$A:$E,5,0),"")</f>
        <v/>
      </c>
      <c r="J47" s="146" t="str">
        <f>_xlfn.IFNA(VLOOKUP($F47,'3.框架内物料'!$A:$F,6,0),"")</f>
        <v/>
      </c>
      <c r="K47" s="146" t="str">
        <f>_xlfn.IFNA(VLOOKUP($F47,'3.框架内物料'!$A:$F,6,0),"")</f>
        <v/>
      </c>
      <c r="L47" s="147"/>
      <c r="M47" s="147"/>
      <c r="N47" s="147"/>
      <c r="O47" s="147"/>
      <c r="P47" s="148">
        <f>IFERROR(N47*L47*J47,0)</f>
        <v>0</v>
      </c>
      <c r="Q47" s="148">
        <f>IFERROR(K47*M47*O47,0)</f>
        <v>0</v>
      </c>
      <c r="R47" s="149">
        <f>Q47-P47</f>
        <v>0</v>
      </c>
      <c r="S47" s="150">
        <v>0.06</v>
      </c>
      <c r="T47" s="17"/>
      <c r="U47" s="17">
        <v>52</v>
      </c>
    </row>
    <row r="48" ht="16" customHeight="1" spans="1:21">
      <c r="A48" s="140" t="s">
        <v>19</v>
      </c>
      <c r="B48" s="141" t="s">
        <v>2326</v>
      </c>
      <c r="C48" s="141"/>
      <c r="D48" s="141"/>
      <c r="E48" s="141"/>
      <c r="F48" s="143"/>
      <c r="G48" s="144" t="str">
        <f>_xlfn.IFNA(IF(VLOOKUP($F48,'3.框架内物料'!$A:$E,2,0)=0,"请勿填写",VLOOKUP($F48,'3.框架内物料'!$A:$E,2,0)),"")</f>
        <v/>
      </c>
      <c r="H48" s="145" t="str">
        <f>_xlfn.IFNA(VLOOKUP($F48,'3.框架内物料'!$A:$E,4,0),"")</f>
        <v/>
      </c>
      <c r="I48" s="144" t="str">
        <f>_xlfn.IFNA(VLOOKUP($F48,'3.框架内物料'!$A:$E,5,0),"")</f>
        <v/>
      </c>
      <c r="J48" s="146" t="str">
        <f>_xlfn.IFNA(VLOOKUP($F48,'3.框架内物料'!$A:$F,6,0),"")</f>
        <v/>
      </c>
      <c r="K48" s="146" t="str">
        <f>_xlfn.IFNA(VLOOKUP($F48,'3.框架内物料'!$A:$F,6,0),"")</f>
        <v/>
      </c>
      <c r="L48" s="147"/>
      <c r="M48" s="147"/>
      <c r="N48" s="147"/>
      <c r="O48" s="147"/>
      <c r="P48" s="148">
        <f>IFERROR(N48*L48*J48,0)</f>
        <v>0</v>
      </c>
      <c r="Q48" s="148">
        <f>IFERROR(K48*M48*O48,0)</f>
        <v>0</v>
      </c>
      <c r="R48" s="149">
        <f>Q48-P48</f>
        <v>0</v>
      </c>
      <c r="S48" s="150">
        <v>0.06</v>
      </c>
      <c r="T48" s="17"/>
      <c r="U48" s="17">
        <v>53</v>
      </c>
    </row>
    <row r="49" ht="16" customHeight="1" spans="1:21">
      <c r="A49" s="140" t="s">
        <v>19</v>
      </c>
      <c r="B49" s="141"/>
      <c r="C49" s="141"/>
      <c r="D49" s="141"/>
      <c r="E49" s="141"/>
      <c r="F49" s="143"/>
      <c r="G49" s="144" t="str">
        <f>_xlfn.IFNA(IF(VLOOKUP($F49,'3.框架内物料'!$A:$E,2,0)=0,"请勿填写",VLOOKUP($F49,'3.框架内物料'!$A:$E,2,0)),"")</f>
        <v/>
      </c>
      <c r="H49" s="145" t="str">
        <f>_xlfn.IFNA(VLOOKUP($F49,'3.框架内物料'!$A:$E,4,0),"")</f>
        <v/>
      </c>
      <c r="I49" s="144" t="str">
        <f>_xlfn.IFNA(VLOOKUP($F49,'3.框架内物料'!$A:$E,5,0),"")</f>
        <v/>
      </c>
      <c r="J49" s="146" t="str">
        <f>_xlfn.IFNA(VLOOKUP($F49,'3.框架内物料'!$A:$F,6,0),"")</f>
        <v/>
      </c>
      <c r="K49" s="146" t="str">
        <f>_xlfn.IFNA(VLOOKUP($F49,'3.框架内物料'!$A:$F,6,0),"")</f>
        <v/>
      </c>
      <c r="L49" s="147"/>
      <c r="M49" s="147"/>
      <c r="N49" s="147"/>
      <c r="O49" s="147"/>
      <c r="P49" s="148">
        <f>IFERROR(N49*L49*J49,0)</f>
        <v>0</v>
      </c>
      <c r="Q49" s="148">
        <f>IFERROR(K49*M49*O49,0)</f>
        <v>0</v>
      </c>
      <c r="R49" s="149">
        <f>Q49-P49</f>
        <v>0</v>
      </c>
      <c r="S49" s="150">
        <v>0.06</v>
      </c>
      <c r="T49" s="17"/>
      <c r="U49" s="17">
        <v>55</v>
      </c>
    </row>
    <row r="50" ht="16" customHeight="1" spans="1:21">
      <c r="A50" s="140" t="s">
        <v>19</v>
      </c>
      <c r="B50" s="141"/>
      <c r="C50" s="141"/>
      <c r="D50" s="141"/>
      <c r="E50" s="141"/>
      <c r="F50" s="143"/>
      <c r="G50" s="144" t="str">
        <f>_xlfn.IFNA(IF(VLOOKUP($F50,'3.框架内物料'!$A:$E,2,0)=0,"请勿填写",VLOOKUP($F50,'3.框架内物料'!$A:$E,2,0)),"")</f>
        <v/>
      </c>
      <c r="H50" s="145" t="str">
        <f>_xlfn.IFNA(VLOOKUP($F50,'3.框架内物料'!$A:$E,4,0),"")</f>
        <v/>
      </c>
      <c r="I50" s="144" t="str">
        <f>_xlfn.IFNA(VLOOKUP($F50,'3.框架内物料'!$A:$E,5,0),"")</f>
        <v/>
      </c>
      <c r="J50" s="146" t="str">
        <f>_xlfn.IFNA(VLOOKUP($F50,'3.框架内物料'!$A:$F,6,0),"")</f>
        <v/>
      </c>
      <c r="K50" s="146" t="str">
        <f>_xlfn.IFNA(VLOOKUP($F50,'3.框架内物料'!$A:$F,6,0),"")</f>
        <v/>
      </c>
      <c r="L50" s="147"/>
      <c r="M50" s="147"/>
      <c r="N50" s="147"/>
      <c r="O50" s="147"/>
      <c r="P50" s="148">
        <f>IFERROR(N50*L50*J50,0)</f>
        <v>0</v>
      </c>
      <c r="Q50" s="148">
        <f>IFERROR(K50*M50*O50,0)</f>
        <v>0</v>
      </c>
      <c r="R50" s="149">
        <f>Q50-P50</f>
        <v>0</v>
      </c>
      <c r="S50" s="150">
        <v>0.06</v>
      </c>
      <c r="T50" s="73"/>
      <c r="U50" s="17">
        <v>56</v>
      </c>
    </row>
    <row r="51" ht="18" customHeight="1" spans="1:21">
      <c r="A51" s="23"/>
      <c r="B51" s="24"/>
      <c r="C51" s="24"/>
      <c r="D51" s="24"/>
      <c r="E51" s="24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152" t="s">
        <v>2328</v>
      </c>
      <c r="Q51" s="153"/>
      <c r="R51" s="154"/>
      <c r="S51" s="155"/>
      <c r="T51" s="155"/>
      <c r="U51" s="155"/>
    </row>
    <row r="52" ht="18" customHeight="1" spans="1:21">
      <c r="A52" s="33"/>
      <c r="B52" s="34"/>
      <c r="C52" s="34"/>
      <c r="D52" s="34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156">
        <f>SUM(P47:P50)</f>
        <v>0</v>
      </c>
      <c r="Q52" s="156">
        <f>SUM(Q47:Q50)</f>
        <v>0</v>
      </c>
      <c r="R52" s="156">
        <f>SUM(R47:R50)</f>
        <v>0</v>
      </c>
      <c r="S52" s="33"/>
      <c r="T52" s="35"/>
      <c r="U52" s="41"/>
    </row>
    <row r="53" ht="16" customHeight="1" spans="1:21">
      <c r="A53" s="140" t="s">
        <v>2329</v>
      </c>
      <c r="B53" s="141"/>
      <c r="C53" s="141"/>
      <c r="D53" s="142"/>
      <c r="E53" s="142"/>
      <c r="F53" s="143"/>
      <c r="G53" s="144" t="str">
        <f>_xlfn.IFNA(IF(VLOOKUP($F53,'3.框架内物料'!$A:$E,2,0)=0,"请勿填写",VLOOKUP($F53,'3.框架内物料'!$A:$E,2,0)),"")</f>
        <v/>
      </c>
      <c r="H53" s="145" t="str">
        <f>_xlfn.IFNA(VLOOKUP($F53,'3.框架内物料'!$A:$E,4,0),"")</f>
        <v/>
      </c>
      <c r="I53" s="144" t="str">
        <f>_xlfn.IFNA(VLOOKUP($F53,'3.框架内物料'!$A:$E,5,0),"")</f>
        <v/>
      </c>
      <c r="J53" s="146" t="str">
        <f>_xlfn.IFNA(VLOOKUP($F53,'3.框架内物料'!$A:$F,6,0),"")</f>
        <v/>
      </c>
      <c r="K53" s="146" t="str">
        <f>_xlfn.IFNA(VLOOKUP($F53,'3.框架内物料'!$A:$F,6,0),"")</f>
        <v/>
      </c>
      <c r="L53" s="147"/>
      <c r="M53" s="147"/>
      <c r="N53" s="147"/>
      <c r="O53" s="147"/>
      <c r="P53" s="148">
        <f t="shared" ref="P53:P59" si="15">IFERROR(N53*L53*J53,0)</f>
        <v>0</v>
      </c>
      <c r="Q53" s="148">
        <f t="shared" ref="Q53:Q59" si="16">IFERROR(K53*M53*O53,0)</f>
        <v>0</v>
      </c>
      <c r="R53" s="149">
        <f t="shared" ref="R53:R59" si="17">Q53-P53</f>
        <v>0</v>
      </c>
      <c r="S53" s="150">
        <v>0.06</v>
      </c>
      <c r="T53" s="17"/>
      <c r="U53" s="17">
        <v>73</v>
      </c>
    </row>
    <row r="54" ht="16" customHeight="1" spans="1:21">
      <c r="A54" s="140" t="s">
        <v>2329</v>
      </c>
      <c r="B54" s="141"/>
      <c r="C54" s="141"/>
      <c r="D54" s="141"/>
      <c r="E54" s="141"/>
      <c r="F54" s="143"/>
      <c r="G54" s="144" t="str">
        <f>_xlfn.IFNA(IF(VLOOKUP($F54,'3.框架内物料'!$A:$E,2,0)=0,"请勿填写",VLOOKUP($F54,'3.框架内物料'!$A:$E,2,0)),"")</f>
        <v/>
      </c>
      <c r="H54" s="145" t="str">
        <f>_xlfn.IFNA(VLOOKUP($F54,'3.框架内物料'!$A:$E,4,0),"")</f>
        <v/>
      </c>
      <c r="I54" s="144" t="str">
        <f>_xlfn.IFNA(VLOOKUP($F54,'3.框架内物料'!$A:$E,5,0),"")</f>
        <v/>
      </c>
      <c r="J54" s="146" t="str">
        <f>_xlfn.IFNA(VLOOKUP($F54,'3.框架内物料'!$A:$F,6,0),"")</f>
        <v/>
      </c>
      <c r="K54" s="146" t="str">
        <f>_xlfn.IFNA(VLOOKUP($F54,'3.框架内物料'!$A:$F,6,0),"")</f>
        <v/>
      </c>
      <c r="L54" s="147"/>
      <c r="M54" s="147"/>
      <c r="N54" s="147"/>
      <c r="O54" s="147"/>
      <c r="P54" s="148">
        <f t="shared" si="15"/>
        <v>0</v>
      </c>
      <c r="Q54" s="148">
        <f t="shared" si="16"/>
        <v>0</v>
      </c>
      <c r="R54" s="149">
        <f t="shared" si="17"/>
        <v>0</v>
      </c>
      <c r="S54" s="150">
        <v>0.06</v>
      </c>
      <c r="T54" s="17"/>
      <c r="U54" s="17">
        <v>74</v>
      </c>
    </row>
    <row r="55" ht="16" customHeight="1" spans="1:21">
      <c r="A55" s="140" t="s">
        <v>2329</v>
      </c>
      <c r="B55" s="141"/>
      <c r="C55" s="141"/>
      <c r="D55" s="141"/>
      <c r="E55" s="141"/>
      <c r="F55" s="143"/>
      <c r="G55" s="144" t="str">
        <f>_xlfn.IFNA(IF(VLOOKUP($F55,'3.框架内物料'!$A:$E,2,0)=0,"请勿填写",VLOOKUP($F55,'3.框架内物料'!$A:$E,2,0)),"")</f>
        <v/>
      </c>
      <c r="H55" s="145" t="str">
        <f>_xlfn.IFNA(VLOOKUP($F55,'3.框架内物料'!$A:$E,4,0),"")</f>
        <v/>
      </c>
      <c r="I55" s="144" t="str">
        <f>_xlfn.IFNA(VLOOKUP($F55,'3.框架内物料'!$A:$E,5,0),"")</f>
        <v/>
      </c>
      <c r="J55" s="146" t="str">
        <f>_xlfn.IFNA(VLOOKUP($F55,'3.框架内物料'!$A:$F,6,0),"")</f>
        <v/>
      </c>
      <c r="K55" s="146" t="str">
        <f>_xlfn.IFNA(VLOOKUP($F55,'3.框架内物料'!$A:$F,6,0),"")</f>
        <v/>
      </c>
      <c r="L55" s="147"/>
      <c r="M55" s="147"/>
      <c r="N55" s="147"/>
      <c r="O55" s="147"/>
      <c r="P55" s="148">
        <f t="shared" si="15"/>
        <v>0</v>
      </c>
      <c r="Q55" s="148">
        <f t="shared" si="16"/>
        <v>0</v>
      </c>
      <c r="R55" s="149">
        <f t="shared" si="17"/>
        <v>0</v>
      </c>
      <c r="S55" s="150">
        <v>0.06</v>
      </c>
      <c r="T55" s="73"/>
      <c r="U55" s="17">
        <v>76</v>
      </c>
    </row>
    <row r="56" ht="16" customHeight="1" spans="1:21">
      <c r="A56" s="140" t="s">
        <v>2329</v>
      </c>
      <c r="B56" s="141"/>
      <c r="C56" s="141"/>
      <c r="D56" s="142"/>
      <c r="E56" s="142"/>
      <c r="F56" s="143"/>
      <c r="G56" s="144" t="str">
        <f>_xlfn.IFNA(IF(VLOOKUP($F56,'3.框架内物料'!$A:$E,2,0)=0,"请勿填写",VLOOKUP($F56,'3.框架内物料'!$A:$E,2,0)),"")</f>
        <v/>
      </c>
      <c r="H56" s="145" t="str">
        <f>_xlfn.IFNA(VLOOKUP($F56,'3.框架内物料'!$A:$E,4,0),"")</f>
        <v/>
      </c>
      <c r="I56" s="144" t="str">
        <f>_xlfn.IFNA(VLOOKUP($F56,'3.框架内物料'!$A:$E,5,0),"")</f>
        <v/>
      </c>
      <c r="J56" s="146" t="str">
        <f>_xlfn.IFNA(VLOOKUP($F56,'3.框架内物料'!$A:$F,6,0),"")</f>
        <v/>
      </c>
      <c r="K56" s="146" t="str">
        <f>_xlfn.IFNA(VLOOKUP($F56,'3.框架内物料'!$A:$F,6,0),"")</f>
        <v/>
      </c>
      <c r="L56" s="147"/>
      <c r="M56" s="147"/>
      <c r="N56" s="147"/>
      <c r="O56" s="147"/>
      <c r="P56" s="148">
        <f t="shared" si="15"/>
        <v>0</v>
      </c>
      <c r="Q56" s="148">
        <f t="shared" si="16"/>
        <v>0</v>
      </c>
      <c r="R56" s="149">
        <f t="shared" si="17"/>
        <v>0</v>
      </c>
      <c r="S56" s="150">
        <v>0.06</v>
      </c>
      <c r="T56" s="73"/>
      <c r="U56" s="17">
        <v>77</v>
      </c>
    </row>
    <row r="57" ht="16" customHeight="1" spans="1:21">
      <c r="A57" s="140" t="s">
        <v>2329</v>
      </c>
      <c r="B57" s="141"/>
      <c r="C57" s="141"/>
      <c r="D57" s="142"/>
      <c r="E57" s="142"/>
      <c r="F57" s="143"/>
      <c r="G57" s="144" t="str">
        <f>_xlfn.IFNA(IF(VLOOKUP($F57,'3.框架内物料'!$A:$E,2,0)=0,"请勿填写",VLOOKUP($F57,'3.框架内物料'!$A:$E,2,0)),"")</f>
        <v/>
      </c>
      <c r="H57" s="145" t="str">
        <f>_xlfn.IFNA(VLOOKUP($F57,'3.框架内物料'!$A:$E,4,0),"")</f>
        <v/>
      </c>
      <c r="I57" s="144" t="str">
        <f>_xlfn.IFNA(VLOOKUP($F57,'3.框架内物料'!$A:$E,5,0),"")</f>
        <v/>
      </c>
      <c r="J57" s="146" t="str">
        <f>_xlfn.IFNA(VLOOKUP($F57,'3.框架内物料'!$A:$F,6,0),"")</f>
        <v/>
      </c>
      <c r="K57" s="146" t="str">
        <f>_xlfn.IFNA(VLOOKUP($F57,'3.框架内物料'!$A:$F,6,0),"")</f>
        <v/>
      </c>
      <c r="L57" s="147"/>
      <c r="M57" s="147"/>
      <c r="N57" s="147"/>
      <c r="O57" s="147"/>
      <c r="P57" s="148">
        <f t="shared" si="15"/>
        <v>0</v>
      </c>
      <c r="Q57" s="148">
        <f t="shared" si="16"/>
        <v>0</v>
      </c>
      <c r="R57" s="149">
        <f t="shared" si="17"/>
        <v>0</v>
      </c>
      <c r="S57" s="150">
        <v>0.06</v>
      </c>
      <c r="T57" s="73"/>
      <c r="U57" s="17">
        <v>79</v>
      </c>
    </row>
    <row r="58" ht="16" customHeight="1" spans="1:21">
      <c r="A58" s="140" t="s">
        <v>2329</v>
      </c>
      <c r="B58" s="141"/>
      <c r="C58" s="141"/>
      <c r="D58" s="141"/>
      <c r="E58" s="141"/>
      <c r="F58" s="143"/>
      <c r="G58" s="144" t="str">
        <f>_xlfn.IFNA(IF(VLOOKUP($F58,'3.框架内物料'!$A:$E,2,0)=0,"请勿填写",VLOOKUP($F58,'3.框架内物料'!$A:$E,2,0)),"")</f>
        <v/>
      </c>
      <c r="H58" s="145" t="str">
        <f>_xlfn.IFNA(VLOOKUP($F58,'3.框架内物料'!$A:$E,4,0),"")</f>
        <v/>
      </c>
      <c r="I58" s="144" t="str">
        <f>_xlfn.IFNA(VLOOKUP($F58,'3.框架内物料'!$A:$E,5,0),"")</f>
        <v/>
      </c>
      <c r="J58" s="146" t="str">
        <f>_xlfn.IFNA(VLOOKUP($F58,'3.框架内物料'!$A:$F,6,0),"")</f>
        <v/>
      </c>
      <c r="K58" s="146" t="str">
        <f>_xlfn.IFNA(VLOOKUP($F58,'3.框架内物料'!$A:$F,6,0),"")</f>
        <v/>
      </c>
      <c r="L58" s="147"/>
      <c r="M58" s="147"/>
      <c r="N58" s="147"/>
      <c r="O58" s="147"/>
      <c r="P58" s="148">
        <f t="shared" si="15"/>
        <v>0</v>
      </c>
      <c r="Q58" s="148">
        <f t="shared" si="16"/>
        <v>0</v>
      </c>
      <c r="R58" s="149">
        <f t="shared" si="17"/>
        <v>0</v>
      </c>
      <c r="S58" s="150">
        <v>0.06</v>
      </c>
      <c r="T58" s="73"/>
      <c r="U58" s="17">
        <v>80</v>
      </c>
    </row>
    <row r="59" ht="16" customHeight="1" spans="1:21">
      <c r="A59" s="140" t="s">
        <v>2329</v>
      </c>
      <c r="B59" s="141"/>
      <c r="C59" s="141"/>
      <c r="D59" s="141"/>
      <c r="E59" s="141"/>
      <c r="F59" s="143"/>
      <c r="G59" s="144" t="str">
        <f>_xlfn.IFNA(IF(VLOOKUP($F59,'3.框架内物料'!$A:$E,2,0)=0,"请勿填写",VLOOKUP($F59,'3.框架内物料'!$A:$E,2,0)),"")</f>
        <v/>
      </c>
      <c r="H59" s="145" t="str">
        <f>_xlfn.IFNA(VLOOKUP($F59,'3.框架内物料'!$A:$E,4,0),"")</f>
        <v/>
      </c>
      <c r="I59" s="144" t="str">
        <f>_xlfn.IFNA(VLOOKUP($F59,'3.框架内物料'!$A:$E,5,0),"")</f>
        <v/>
      </c>
      <c r="J59" s="146" t="str">
        <f>_xlfn.IFNA(VLOOKUP($F59,'3.框架内物料'!$A:$F,6,0),"")</f>
        <v/>
      </c>
      <c r="K59" s="146" t="str">
        <f>_xlfn.IFNA(VLOOKUP($F59,'3.框架内物料'!$A:$F,6,0),"")</f>
        <v/>
      </c>
      <c r="L59" s="147"/>
      <c r="M59" s="147"/>
      <c r="N59" s="147"/>
      <c r="O59" s="147"/>
      <c r="P59" s="148">
        <f t="shared" si="15"/>
        <v>0</v>
      </c>
      <c r="Q59" s="148">
        <f t="shared" si="16"/>
        <v>0</v>
      </c>
      <c r="R59" s="149">
        <f t="shared" si="17"/>
        <v>0</v>
      </c>
      <c r="S59" s="150">
        <v>0.06</v>
      </c>
      <c r="T59" s="73"/>
      <c r="U59" s="17">
        <v>82</v>
      </c>
    </row>
    <row r="60" ht="18" customHeight="1" spans="1:21">
      <c r="A60" s="23"/>
      <c r="B60" s="24"/>
      <c r="C60" s="24"/>
      <c r="D60" s="24"/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152" t="s">
        <v>2330</v>
      </c>
      <c r="Q60" s="153"/>
      <c r="R60" s="154"/>
      <c r="S60" s="155"/>
      <c r="T60" s="155"/>
      <c r="U60" s="155"/>
    </row>
    <row r="61" ht="18" customHeight="1" spans="1:21">
      <c r="A61" s="33"/>
      <c r="B61" s="34"/>
      <c r="C61" s="34"/>
      <c r="D61" s="34"/>
      <c r="E61" s="34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58">
        <f>SUM(P53:P59)</f>
        <v>0</v>
      </c>
      <c r="Q61" s="158">
        <f>SUM(Q53:Q59)</f>
        <v>0</v>
      </c>
      <c r="R61" s="158">
        <f t="shared" ref="R61:R68" si="18">Q61-P61</f>
        <v>0</v>
      </c>
      <c r="S61" s="33"/>
      <c r="T61" s="35"/>
      <c r="U61" s="41"/>
    </row>
    <row r="62" ht="16" customHeight="1" spans="1:21">
      <c r="A62" s="140" t="s">
        <v>20</v>
      </c>
      <c r="B62" s="141"/>
      <c r="C62" s="141"/>
      <c r="D62" s="142"/>
      <c r="E62" s="142"/>
      <c r="F62" s="143"/>
      <c r="G62" s="144" t="str">
        <f>_xlfn.IFNA(IF(VLOOKUP($F62,'3.框架内物料'!$A:$E,2,0)=0,"请勿填写",VLOOKUP($F62,'3.框架内物料'!$A:$E,2,0)),"")</f>
        <v/>
      </c>
      <c r="H62" s="145" t="str">
        <f>_xlfn.IFNA(VLOOKUP($F62,'3.框架内物料'!$A:$E,4,0),"")</f>
        <v/>
      </c>
      <c r="I62" s="144" t="str">
        <f>_xlfn.IFNA(VLOOKUP($F62,'3.框架内物料'!$A:$E,5,0),"")</f>
        <v/>
      </c>
      <c r="J62" s="146" t="str">
        <f>_xlfn.IFNA(VLOOKUP($F62,'3.框架内物料'!$A:$F,6,0),"")</f>
        <v/>
      </c>
      <c r="K62" s="146" t="str">
        <f>_xlfn.IFNA(VLOOKUP($F62,'3.框架内物料'!$A:$F,6,0),"")</f>
        <v/>
      </c>
      <c r="L62" s="147"/>
      <c r="M62" s="147"/>
      <c r="N62" s="147"/>
      <c r="O62" s="147"/>
      <c r="P62" s="148">
        <f t="shared" ref="P62:P68" si="19">IFERROR(N62*L62*J62,0)</f>
        <v>0</v>
      </c>
      <c r="Q62" s="148">
        <f t="shared" ref="Q62:Q68" si="20">IFERROR(K62*M62*O62,0)</f>
        <v>0</v>
      </c>
      <c r="R62" s="149">
        <f t="shared" si="18"/>
        <v>0</v>
      </c>
      <c r="S62" s="150">
        <v>0.06</v>
      </c>
      <c r="T62" s="73"/>
      <c r="U62" s="17">
        <v>85</v>
      </c>
    </row>
    <row r="63" ht="16" customHeight="1" spans="1:21">
      <c r="A63" s="140" t="s">
        <v>20</v>
      </c>
      <c r="B63" s="141"/>
      <c r="C63" s="141"/>
      <c r="D63" s="141"/>
      <c r="E63" s="141"/>
      <c r="F63" s="143"/>
      <c r="G63" s="144" t="str">
        <f>_xlfn.IFNA(IF(VLOOKUP($F63,'3.框架内物料'!$A:$E,2,0)=0,"请勿填写",VLOOKUP($F63,'3.框架内物料'!$A:$E,2,0)),"")</f>
        <v/>
      </c>
      <c r="H63" s="145" t="str">
        <f>_xlfn.IFNA(VLOOKUP($F63,'3.框架内物料'!$A:$E,4,0),"")</f>
        <v/>
      </c>
      <c r="I63" s="144" t="str">
        <f>_xlfn.IFNA(VLOOKUP($F63,'3.框架内物料'!$A:$E,5,0),"")</f>
        <v/>
      </c>
      <c r="J63" s="146" t="str">
        <f>_xlfn.IFNA(VLOOKUP($F63,'3.框架内物料'!$A:$F,6,0),"")</f>
        <v/>
      </c>
      <c r="K63" s="146" t="str">
        <f>_xlfn.IFNA(VLOOKUP($F63,'3.框架内物料'!$A:$F,6,0),"")</f>
        <v/>
      </c>
      <c r="L63" s="147"/>
      <c r="M63" s="147"/>
      <c r="N63" s="147"/>
      <c r="O63" s="147"/>
      <c r="P63" s="148">
        <f t="shared" si="19"/>
        <v>0</v>
      </c>
      <c r="Q63" s="148">
        <f t="shared" si="20"/>
        <v>0</v>
      </c>
      <c r="R63" s="149">
        <f t="shared" si="18"/>
        <v>0</v>
      </c>
      <c r="S63" s="150">
        <v>0.06</v>
      </c>
      <c r="T63" s="73"/>
      <c r="U63" s="17">
        <v>86</v>
      </c>
    </row>
    <row r="64" ht="16" customHeight="1" spans="1:21">
      <c r="A64" s="140" t="s">
        <v>20</v>
      </c>
      <c r="B64" s="141"/>
      <c r="C64" s="141"/>
      <c r="D64" s="141"/>
      <c r="E64" s="141"/>
      <c r="F64" s="143"/>
      <c r="G64" s="144" t="str">
        <f>_xlfn.IFNA(IF(VLOOKUP($F64,'3.框架内物料'!$A:$E,2,0)=0,"请勿填写",VLOOKUP($F64,'3.框架内物料'!$A:$E,2,0)),"")</f>
        <v/>
      </c>
      <c r="H64" s="145" t="str">
        <f>_xlfn.IFNA(VLOOKUP($F64,'3.框架内物料'!$A:$E,4,0),"")</f>
        <v/>
      </c>
      <c r="I64" s="144" t="str">
        <f>_xlfn.IFNA(VLOOKUP($F64,'3.框架内物料'!$A:$E,5,0),"")</f>
        <v/>
      </c>
      <c r="J64" s="146" t="str">
        <f>_xlfn.IFNA(VLOOKUP($F64,'3.框架内物料'!$A:$F,6,0),"")</f>
        <v/>
      </c>
      <c r="K64" s="146" t="str">
        <f>_xlfn.IFNA(VLOOKUP($F64,'3.框架内物料'!$A:$F,6,0),"")</f>
        <v/>
      </c>
      <c r="L64" s="147"/>
      <c r="M64" s="147"/>
      <c r="N64" s="147"/>
      <c r="O64" s="147"/>
      <c r="P64" s="148">
        <f t="shared" si="19"/>
        <v>0</v>
      </c>
      <c r="Q64" s="148">
        <f t="shared" si="20"/>
        <v>0</v>
      </c>
      <c r="R64" s="149">
        <f t="shared" si="18"/>
        <v>0</v>
      </c>
      <c r="S64" s="150">
        <v>0.06</v>
      </c>
      <c r="T64" s="73"/>
      <c r="U64" s="17">
        <v>88</v>
      </c>
    </row>
    <row r="65" ht="16" customHeight="1" spans="1:21">
      <c r="A65" s="140" t="s">
        <v>20</v>
      </c>
      <c r="B65" s="141"/>
      <c r="C65" s="141"/>
      <c r="D65" s="142"/>
      <c r="E65" s="142"/>
      <c r="F65" s="143"/>
      <c r="G65" s="144" t="str">
        <f>_xlfn.IFNA(IF(VLOOKUP($F65,'3.框架内物料'!$A:$E,2,0)=0,"请勿填写",VLOOKUP($F65,'3.框架内物料'!$A:$E,2,0)),"")</f>
        <v/>
      </c>
      <c r="H65" s="145" t="str">
        <f>_xlfn.IFNA(VLOOKUP($F65,'3.框架内物料'!$A:$E,4,0),"")</f>
        <v/>
      </c>
      <c r="I65" s="144" t="str">
        <f>_xlfn.IFNA(VLOOKUP($F65,'3.框架内物料'!$A:$E,5,0),"")</f>
        <v/>
      </c>
      <c r="J65" s="146" t="str">
        <f>_xlfn.IFNA(VLOOKUP($F65,'3.框架内物料'!$A:$F,6,0),"")</f>
        <v/>
      </c>
      <c r="K65" s="146" t="str">
        <f>_xlfn.IFNA(VLOOKUP($F65,'3.框架内物料'!$A:$F,6,0),"")</f>
        <v/>
      </c>
      <c r="L65" s="147"/>
      <c r="M65" s="147"/>
      <c r="N65" s="147"/>
      <c r="O65" s="147"/>
      <c r="P65" s="148">
        <f t="shared" si="19"/>
        <v>0</v>
      </c>
      <c r="Q65" s="148">
        <f t="shared" si="20"/>
        <v>0</v>
      </c>
      <c r="R65" s="149">
        <f t="shared" si="18"/>
        <v>0</v>
      </c>
      <c r="S65" s="150">
        <v>0.06</v>
      </c>
      <c r="T65" s="73"/>
      <c r="U65" s="17">
        <v>89</v>
      </c>
    </row>
    <row r="66" ht="16" customHeight="1" spans="1:21">
      <c r="A66" s="140" t="s">
        <v>20</v>
      </c>
      <c r="B66" s="141"/>
      <c r="C66" s="141"/>
      <c r="D66" s="142"/>
      <c r="E66" s="142"/>
      <c r="F66" s="143"/>
      <c r="G66" s="144" t="str">
        <f>_xlfn.IFNA(IF(VLOOKUP($F66,'3.框架内物料'!$A:$E,2,0)=0,"请勿填写",VLOOKUP($F66,'3.框架内物料'!$A:$E,2,0)),"")</f>
        <v/>
      </c>
      <c r="H66" s="145" t="str">
        <f>_xlfn.IFNA(VLOOKUP($F66,'3.框架内物料'!$A:$E,4,0),"")</f>
        <v/>
      </c>
      <c r="I66" s="144" t="str">
        <f>_xlfn.IFNA(VLOOKUP($F66,'3.框架内物料'!$A:$E,5,0),"")</f>
        <v/>
      </c>
      <c r="J66" s="146" t="str">
        <f>_xlfn.IFNA(VLOOKUP($F66,'3.框架内物料'!$A:$F,6,0),"")</f>
        <v/>
      </c>
      <c r="K66" s="146" t="str">
        <f>_xlfn.IFNA(VLOOKUP($F66,'3.框架内物料'!$A:$F,6,0),"")</f>
        <v/>
      </c>
      <c r="L66" s="147"/>
      <c r="M66" s="147"/>
      <c r="N66" s="147"/>
      <c r="O66" s="147"/>
      <c r="P66" s="148">
        <f t="shared" si="19"/>
        <v>0</v>
      </c>
      <c r="Q66" s="148">
        <f t="shared" si="20"/>
        <v>0</v>
      </c>
      <c r="R66" s="149">
        <f t="shared" si="18"/>
        <v>0</v>
      </c>
      <c r="S66" s="150">
        <v>0.06</v>
      </c>
      <c r="T66" s="17"/>
      <c r="U66" s="17">
        <v>91</v>
      </c>
    </row>
    <row r="67" ht="16" customHeight="1" spans="1:21">
      <c r="A67" s="140" t="s">
        <v>20</v>
      </c>
      <c r="B67" s="141"/>
      <c r="C67" s="141"/>
      <c r="D67" s="141"/>
      <c r="E67" s="141"/>
      <c r="F67" s="143"/>
      <c r="G67" s="144" t="str">
        <f>_xlfn.IFNA(IF(VLOOKUP($F67,'3.框架内物料'!$A:$E,2,0)=0,"请勿填写",VLOOKUP($F67,'3.框架内物料'!$A:$E,2,0)),"")</f>
        <v/>
      </c>
      <c r="H67" s="145" t="str">
        <f>_xlfn.IFNA(VLOOKUP($F67,'3.框架内物料'!$A:$E,4,0),"")</f>
        <v/>
      </c>
      <c r="I67" s="144" t="str">
        <f>_xlfn.IFNA(VLOOKUP($F67,'3.框架内物料'!$A:$E,5,0),"")</f>
        <v/>
      </c>
      <c r="J67" s="146" t="str">
        <f>_xlfn.IFNA(VLOOKUP($F67,'3.框架内物料'!$A:$F,6,0),"")</f>
        <v/>
      </c>
      <c r="K67" s="146" t="str">
        <f>_xlfn.IFNA(VLOOKUP($F67,'3.框架内物料'!$A:$F,6,0),"")</f>
        <v/>
      </c>
      <c r="L67" s="147"/>
      <c r="M67" s="147"/>
      <c r="N67" s="147"/>
      <c r="O67" s="147"/>
      <c r="P67" s="148">
        <f t="shared" si="19"/>
        <v>0</v>
      </c>
      <c r="Q67" s="148">
        <f t="shared" si="20"/>
        <v>0</v>
      </c>
      <c r="R67" s="149">
        <f t="shared" si="18"/>
        <v>0</v>
      </c>
      <c r="S67" s="150">
        <v>0.06</v>
      </c>
      <c r="T67" s="17"/>
      <c r="U67" s="17">
        <v>92</v>
      </c>
    </row>
    <row r="68" ht="16" customHeight="1" spans="1:21">
      <c r="A68" s="140" t="s">
        <v>20</v>
      </c>
      <c r="B68" s="141"/>
      <c r="C68" s="141"/>
      <c r="D68" s="141"/>
      <c r="E68" s="141"/>
      <c r="F68" s="143"/>
      <c r="G68" s="144" t="str">
        <f>_xlfn.IFNA(IF(VLOOKUP($F68,'3.框架内物料'!$A:$E,2,0)=0,"请勿填写",VLOOKUP($F68,'3.框架内物料'!$A:$E,2,0)),"")</f>
        <v/>
      </c>
      <c r="H68" s="145" t="str">
        <f>_xlfn.IFNA(VLOOKUP($F68,'3.框架内物料'!$A:$E,4,0),"")</f>
        <v/>
      </c>
      <c r="I68" s="144" t="str">
        <f>_xlfn.IFNA(VLOOKUP($F68,'3.框架内物料'!$A:$E,5,0),"")</f>
        <v/>
      </c>
      <c r="J68" s="146" t="str">
        <f>_xlfn.IFNA(VLOOKUP($F68,'3.框架内物料'!$A:$F,6,0),"")</f>
        <v/>
      </c>
      <c r="K68" s="146" t="str">
        <f>_xlfn.IFNA(VLOOKUP($F68,'3.框架内物料'!$A:$F,6,0),"")</f>
        <v/>
      </c>
      <c r="L68" s="147"/>
      <c r="M68" s="147"/>
      <c r="N68" s="147"/>
      <c r="O68" s="147"/>
      <c r="P68" s="148">
        <f t="shared" si="19"/>
        <v>0</v>
      </c>
      <c r="Q68" s="148">
        <f t="shared" si="20"/>
        <v>0</v>
      </c>
      <c r="R68" s="149">
        <f t="shared" si="18"/>
        <v>0</v>
      </c>
      <c r="S68" s="150">
        <v>0.06</v>
      </c>
      <c r="T68" s="73"/>
      <c r="U68" s="17">
        <v>94</v>
      </c>
    </row>
    <row r="69" ht="18" customHeight="1" spans="1:21">
      <c r="A69" s="23"/>
      <c r="B69" s="24"/>
      <c r="C69" s="24"/>
      <c r="D69" s="24"/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152" t="s">
        <v>2331</v>
      </c>
      <c r="Q69" s="153"/>
      <c r="R69" s="154"/>
      <c r="S69" s="155"/>
      <c r="T69" s="155"/>
      <c r="U69" s="155"/>
    </row>
    <row r="70" ht="18" customHeight="1" spans="1:21">
      <c r="A70" s="33"/>
      <c r="B70" s="34"/>
      <c r="C70" s="34"/>
      <c r="D70" s="34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156">
        <f>SUM(P62:P68)</f>
        <v>0</v>
      </c>
      <c r="Q70" s="156">
        <f>SUM(Q62:Q68)</f>
        <v>0</v>
      </c>
      <c r="R70" s="156">
        <f>Q70-P70</f>
        <v>0</v>
      </c>
      <c r="S70" s="33"/>
      <c r="T70" s="35"/>
      <c r="U70" s="41"/>
    </row>
    <row r="71" ht="16" customHeight="1" spans="1:21">
      <c r="A71" s="140" t="s">
        <v>2332</v>
      </c>
      <c r="B71" s="141"/>
      <c r="C71" s="141"/>
      <c r="D71" s="141" t="s">
        <v>2333</v>
      </c>
      <c r="E71" s="141"/>
      <c r="F71" s="143" t="s">
        <v>2334</v>
      </c>
      <c r="G71" s="144" t="str">
        <f>_xlfn.IFNA(IF(VLOOKUP($F71,'3.框架内物料'!$A:$E,2,0)=0,"请勿填写",VLOOKUP($F71,'3.框架内物料'!$A:$E,2,0)),"")</f>
        <v/>
      </c>
      <c r="H71" s="145" t="str">
        <f>_xlfn.IFNA(VLOOKUP($F71,'3.框架内物料'!$A:$E,4,0),"")</f>
        <v/>
      </c>
      <c r="I71" s="144" t="str">
        <f>_xlfn.IFNA(VLOOKUP($F71,'3.框架内物料'!$A:$E,5,0),"")</f>
        <v/>
      </c>
      <c r="J71" s="146"/>
      <c r="K71" s="146"/>
      <c r="L71" s="147">
        <v>1</v>
      </c>
      <c r="M71" s="147">
        <v>1</v>
      </c>
      <c r="N71" s="147">
        <v>1</v>
      </c>
      <c r="O71" s="147">
        <v>1</v>
      </c>
      <c r="P71" s="148">
        <f>IFERROR(N71*L71*J71,0)</f>
        <v>0</v>
      </c>
      <c r="Q71" s="148">
        <f>IFERROR(K71*M71*O71,0)</f>
        <v>0</v>
      </c>
      <c r="R71" s="149">
        <f>Q71-P71</f>
        <v>0</v>
      </c>
      <c r="S71" s="150">
        <v>0.06</v>
      </c>
      <c r="T71" s="73"/>
      <c r="U71" s="17">
        <v>517</v>
      </c>
    </row>
    <row r="72" ht="16" customHeight="1" spans="1:21">
      <c r="A72" s="159" t="s">
        <v>2332</v>
      </c>
      <c r="B72" s="160"/>
      <c r="C72" s="160"/>
      <c r="D72" s="160" t="s">
        <v>2335</v>
      </c>
      <c r="E72" s="160"/>
      <c r="F72" s="161" t="s">
        <v>2334</v>
      </c>
      <c r="G72" s="162" t="str">
        <f>_xlfn.IFNA(IF(VLOOKUP($F72,'3.框架内物料'!$A:$E,2,0)=0,"请勿填写",VLOOKUP($F72,'3.框架内物料'!$A:$E,2,0)),"")</f>
        <v/>
      </c>
      <c r="H72" s="163" t="str">
        <f>_xlfn.IFNA(VLOOKUP($F72,'3.框架内物料'!$A:$E,4,0),"")</f>
        <v/>
      </c>
      <c r="I72" s="162" t="str">
        <f>_xlfn.IFNA(VLOOKUP($F72,'3.框架内物料'!$A:$E,5,0),"")</f>
        <v/>
      </c>
      <c r="J72" s="146"/>
      <c r="K72" s="146"/>
      <c r="L72" s="147">
        <v>1</v>
      </c>
      <c r="M72" s="147">
        <v>1</v>
      </c>
      <c r="N72" s="147">
        <v>1</v>
      </c>
      <c r="O72" s="147">
        <v>1</v>
      </c>
      <c r="P72" s="164">
        <f>IFERROR(N72*L72*J72,0)</f>
        <v>0</v>
      </c>
      <c r="Q72" s="164">
        <f>IFERROR(K72*M72*O72,0)</f>
        <v>0</v>
      </c>
      <c r="R72" s="165">
        <f>Q72-P72</f>
        <v>0</v>
      </c>
      <c r="S72" s="150">
        <v>0.06</v>
      </c>
      <c r="T72" s="73"/>
      <c r="U72" s="17">
        <v>518</v>
      </c>
    </row>
    <row r="73" ht="18" customHeight="1" spans="1:21">
      <c r="A73" s="23"/>
      <c r="B73" s="24"/>
      <c r="C73" s="24"/>
      <c r="D73" s="24"/>
      <c r="E73" s="24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152" t="s">
        <v>2336</v>
      </c>
      <c r="Q73" s="153"/>
      <c r="R73" s="154"/>
      <c r="S73" s="155"/>
      <c r="T73" s="155"/>
      <c r="U73" s="155"/>
    </row>
    <row r="74" ht="18" customHeight="1" spans="1:21">
      <c r="A74" s="33"/>
      <c r="B74" s="34"/>
      <c r="C74" s="34"/>
      <c r="D74" s="34"/>
      <c r="E74" s="34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156">
        <f>SUM(P71:P72)</f>
        <v>0</v>
      </c>
      <c r="Q74" s="156">
        <f>SUM(Q71:Q72)</f>
        <v>0</v>
      </c>
      <c r="R74" s="156">
        <f>Q74-P74</f>
        <v>0</v>
      </c>
      <c r="S74" s="33"/>
      <c r="T74" s="35"/>
      <c r="U74" s="41"/>
    </row>
    <row r="75" ht="18" customHeight="1" spans="1:21">
      <c r="A75" s="52"/>
      <c r="B75" s="166"/>
      <c r="C75" s="166"/>
      <c r="D75" s="166"/>
      <c r="E75" s="166"/>
      <c r="F75" s="167"/>
      <c r="G75" s="166"/>
      <c r="H75" s="168"/>
      <c r="I75" s="166"/>
      <c r="J75" s="169"/>
      <c r="K75" s="169"/>
      <c r="L75" s="170"/>
      <c r="M75" s="170"/>
      <c r="N75" s="170"/>
      <c r="O75" s="170"/>
      <c r="P75" s="171" t="s">
        <v>2337</v>
      </c>
      <c r="Q75" s="171"/>
      <c r="R75" s="172"/>
      <c r="S75" s="173"/>
      <c r="T75" s="173"/>
      <c r="U75" s="173"/>
    </row>
    <row r="76" ht="18" customHeight="1" spans="1:21">
      <c r="A76" s="174"/>
      <c r="B76" s="175"/>
      <c r="C76" s="175"/>
      <c r="D76" s="175"/>
      <c r="E76" s="175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7">
        <f>P74+P70+P61+P52+P46+P37+P28+P19+P10</f>
        <v>0</v>
      </c>
      <c r="Q76" s="177">
        <f>Q74+Q70+Q61+Q52+Q46+Q37+Q28+Q19+Q10</f>
        <v>0</v>
      </c>
      <c r="R76" s="177">
        <f>SUM(R2:R72)</f>
        <v>0</v>
      </c>
      <c r="S76" s="178"/>
      <c r="T76" s="179"/>
      <c r="U76" s="180"/>
    </row>
    <row r="77" ht="16" customHeight="1" spans="1:21">
      <c r="A77" s="140" t="str">
        <f>_xlfn.IFNA(IF(OR(F77="框架外物料",F77="据实结算"),"请填写完整",VLOOKUP(F77,'3.框架内物料'!A:C,3,0)),"")</f>
        <v/>
      </c>
      <c r="B77" s="141"/>
      <c r="C77" s="141"/>
      <c r="D77" s="141"/>
      <c r="E77" s="141"/>
      <c r="F77" s="143" t="s">
        <v>2338</v>
      </c>
      <c r="G77" s="144" t="str">
        <f>_xlfn.IFNA(IF(VLOOKUP($F77,'3.框架内物料'!$A:$E,2,0)=0,"请勿填写",VLOOKUP($F77,'3.框架内物料'!$A:$E,2,0)),"")</f>
        <v/>
      </c>
      <c r="H77" s="145" t="str">
        <f>_xlfn.IFNA(VLOOKUP($F77,'3.框架内物料'!$A:$E,4,0),"")</f>
        <v/>
      </c>
      <c r="I77" s="144" t="str">
        <f>_xlfn.IFNA(VLOOKUP($F77,'3.框架内物料'!$A:$E,5,0),"")</f>
        <v/>
      </c>
      <c r="J77" s="181" t="str">
        <f>_xlfn.IFNA(VLOOKUP($F77,'3.框架内物料'!$A:$F,6,0),"")</f>
        <v/>
      </c>
      <c r="K77" s="181" t="str">
        <f>_xlfn.IFNA(VLOOKUP($F77,'3.框架内物料'!$A:$F,6,0),"")</f>
        <v/>
      </c>
      <c r="L77" s="182">
        <f>P76-P72</f>
        <v>0</v>
      </c>
      <c r="M77" s="182">
        <f>Q76-Q72</f>
        <v>0</v>
      </c>
      <c r="N77" s="182">
        <v>1</v>
      </c>
      <c r="O77" s="182">
        <v>1</v>
      </c>
      <c r="P77" s="148">
        <f>IFERROR(N77*L77*J77,0)</f>
        <v>0</v>
      </c>
      <c r="Q77" s="148">
        <f>IFERROR(K77*M77*O77,0)</f>
        <v>0</v>
      </c>
      <c r="R77" s="149">
        <f>Q77-P77</f>
        <v>0</v>
      </c>
      <c r="S77" s="157">
        <v>0.06</v>
      </c>
      <c r="T77" s="183"/>
      <c r="U77" s="183"/>
    </row>
    <row r="78" ht="16" customHeight="1" spans="1:21">
      <c r="A78" s="140" t="str">
        <f>_xlfn.IFNA(IF(OR(F78="框架外物料",F78="据实结算"),"请填写完整",VLOOKUP(F78,'3.框架内物料'!A:C,3,0)),"")</f>
        <v>服务费</v>
      </c>
      <c r="B78" s="141"/>
      <c r="C78" s="141"/>
      <c r="D78" s="141"/>
      <c r="E78" s="141"/>
      <c r="F78" s="143" t="s">
        <v>2339</v>
      </c>
      <c r="G78" s="144" t="str">
        <f>_xlfn.IFNA(IF(VLOOKUP($F78,'3.框架内物料'!$A:$E,2,0)=0,"请勿填写",VLOOKUP($F78,'3.框架内物料'!$A:$E,2,0)),"")</f>
        <v>M947580474289864706</v>
      </c>
      <c r="H78" s="145" t="str">
        <f>_xlfn.IFNA(VLOOKUP($F78,'3.框架内物料'!$A:$E,4,0),"")</f>
        <v>服务费税费-项目税费-无票垫付费-第三方无票垫付服务费-服务费比例</v>
      </c>
      <c r="I78" s="144" t="str">
        <f>_xlfn.IFNA(VLOOKUP($F78,'3.框架内物料'!$A:$E,5,0),"")</f>
        <v>项</v>
      </c>
      <c r="J78" s="181">
        <f>_xlfn.IFNA(VLOOKUP($F78,'3.框架内物料'!$A:$F,6,0),"")</f>
        <v>0.1</v>
      </c>
      <c r="K78" s="181">
        <f>_xlfn.IFNA(VLOOKUP($F78,'3.框架内物料'!$A:$F,6,0),"")</f>
        <v>0.1</v>
      </c>
      <c r="L78" s="182">
        <f>P72</f>
        <v>0</v>
      </c>
      <c r="M78" s="182">
        <f>Q72</f>
        <v>0</v>
      </c>
      <c r="N78" s="182">
        <v>1</v>
      </c>
      <c r="O78" s="182">
        <v>1</v>
      </c>
      <c r="P78" s="148">
        <f>IFERROR(N78*L78*J78,0)</f>
        <v>0</v>
      </c>
      <c r="Q78" s="148">
        <f>IFERROR(K78*M78*O78,0)</f>
        <v>0</v>
      </c>
      <c r="R78" s="149">
        <f>Q78-P78</f>
        <v>0</v>
      </c>
      <c r="S78" s="150">
        <v>0.06</v>
      </c>
      <c r="T78" s="73"/>
      <c r="U78" s="73"/>
    </row>
    <row r="79" ht="18" customHeight="1" spans="1:21">
      <c r="A79" s="23"/>
      <c r="B79" s="24"/>
      <c r="C79" s="24"/>
      <c r="D79" s="24"/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152" t="s">
        <v>2340</v>
      </c>
      <c r="Q79" s="153"/>
      <c r="R79" s="154"/>
      <c r="S79" s="155"/>
      <c r="T79" s="155"/>
      <c r="U79" s="155"/>
    </row>
    <row r="80" ht="18" customHeight="1" spans="1:21">
      <c r="A80" s="33"/>
      <c r="B80" s="34"/>
      <c r="C80" s="34"/>
      <c r="D80" s="34"/>
      <c r="E80" s="34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156">
        <f>SUM(P77:P78)</f>
        <v>0</v>
      </c>
      <c r="Q80" s="156">
        <f>SUM(Q77:Q78)</f>
        <v>0</v>
      </c>
      <c r="R80" s="156">
        <f>Q80-P80</f>
        <v>0</v>
      </c>
      <c r="S80" s="33"/>
      <c r="T80" s="35"/>
      <c r="U80" s="41"/>
    </row>
    <row r="81" ht="79" customHeight="1" spans="1:21">
      <c r="A81" s="184"/>
      <c r="B81" s="184"/>
      <c r="C81" s="184"/>
      <c r="D81" s="184"/>
      <c r="E81" s="185" t="s">
        <v>2341</v>
      </c>
      <c r="F81" s="186" t="s">
        <v>2342</v>
      </c>
      <c r="G81" s="186"/>
      <c r="H81" s="186"/>
      <c r="I81" s="144" t="s">
        <v>71</v>
      </c>
      <c r="J81" s="187"/>
      <c r="K81" s="187"/>
      <c r="L81" s="182">
        <v>1</v>
      </c>
      <c r="M81" s="182">
        <v>1</v>
      </c>
      <c r="N81" s="182">
        <v>1</v>
      </c>
      <c r="O81" s="182">
        <v>1</v>
      </c>
      <c r="P81" s="148">
        <f>J81*L81*N81</f>
        <v>0</v>
      </c>
      <c r="Q81" s="149">
        <f>K81*M81*O81</f>
        <v>0</v>
      </c>
      <c r="R81" s="149">
        <f>Q81-P81</f>
        <v>0</v>
      </c>
      <c r="S81" s="150">
        <v>0.06</v>
      </c>
      <c r="T81" s="73"/>
      <c r="U81" s="73"/>
    </row>
    <row r="82" ht="18" customHeight="1" spans="1:21">
      <c r="A82" s="52"/>
      <c r="B82" s="166"/>
      <c r="C82" s="166"/>
      <c r="D82" s="166"/>
      <c r="E82" s="166"/>
      <c r="F82" s="167"/>
      <c r="G82" s="166"/>
      <c r="H82" s="168"/>
      <c r="I82" s="166"/>
      <c r="J82" s="169"/>
      <c r="K82" s="169"/>
      <c r="L82" s="170"/>
      <c r="M82" s="170"/>
      <c r="N82" s="170"/>
      <c r="O82" s="170"/>
      <c r="P82" s="171" t="s">
        <v>2343</v>
      </c>
      <c r="Q82" s="171"/>
      <c r="R82" s="172"/>
      <c r="S82" s="173"/>
      <c r="T82" s="173"/>
      <c r="U82" s="173"/>
    </row>
    <row r="83" ht="18" customHeight="1" spans="1:21">
      <c r="A83" s="174"/>
      <c r="B83" s="175"/>
      <c r="C83" s="175"/>
      <c r="D83" s="175"/>
      <c r="E83" s="175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7">
        <f>SUM(P76,P80,P81)</f>
        <v>0</v>
      </c>
      <c r="Q83" s="177">
        <f>SUM(Q76,Q80,Q81)</f>
        <v>0</v>
      </c>
      <c r="R83" s="177">
        <f>SUM(R76:R81)</f>
        <v>0</v>
      </c>
      <c r="S83" s="178"/>
      <c r="T83" s="179"/>
      <c r="U83" s="180"/>
    </row>
    <row r="84" ht="57" customHeight="1" spans="1:21">
      <c r="A84" s="188"/>
      <c r="C84" s="189"/>
      <c r="D84" s="189"/>
      <c r="E84" s="189"/>
      <c r="F84" s="188"/>
      <c r="G84" s="188"/>
      <c r="H84" s="188"/>
      <c r="I84" s="188"/>
      <c r="J84" s="188"/>
      <c r="K84" s="190"/>
      <c r="L84" s="190"/>
      <c r="M84" s="190"/>
      <c r="N84" s="190"/>
      <c r="P84" s="191" t="e">
        <f>SUMIF(E1:E78,"框架内",P1:P78)/(P83-P81)</f>
        <v>#DIV/0!</v>
      </c>
      <c r="Q84" s="192" t="e">
        <f ca="1">SUMIF(E1:E78,"框架外",Q1:Q77)/(Q83-Q81)</f>
        <v>#DIV/0!</v>
      </c>
      <c r="R84" s="193" t="s">
        <v>2344</v>
      </c>
      <c r="S84" s="194"/>
    </row>
    <row r="85" ht="57" customHeight="1" spans="1:21">
      <c r="A85" s="188"/>
      <c r="C85" s="189"/>
      <c r="D85" s="189"/>
      <c r="E85" s="189"/>
      <c r="F85" s="188"/>
      <c r="G85" s="188"/>
      <c r="H85" s="188"/>
      <c r="I85" s="188"/>
      <c r="J85" s="188"/>
      <c r="K85" s="190"/>
      <c r="L85" s="190"/>
      <c r="M85" s="190"/>
      <c r="N85" s="190"/>
      <c r="P85" s="192" t="e">
        <f ca="1">SUMIF(E1:E81,"框架外",P1:P78)/(P83-P81)</f>
        <v>#DIV/0!</v>
      </c>
      <c r="Q85" s="192" t="e">
        <f ca="1">SUMIF(E1:E81,"框架外",Q1:Q78)/(Q83-Q81)</f>
        <v>#DIV/0!</v>
      </c>
      <c r="R85" s="193" t="s">
        <v>2345</v>
      </c>
      <c r="S85" s="194"/>
    </row>
    <row r="86" ht="57" customHeight="1" spans="1:21">
      <c r="A86" s="188"/>
      <c r="C86" s="189"/>
      <c r="D86" s="189"/>
      <c r="E86" s="189"/>
      <c r="F86" s="188"/>
      <c r="G86" s="188"/>
      <c r="H86" s="188"/>
      <c r="I86" s="188"/>
      <c r="J86" s="188"/>
      <c r="P86" s="192" t="e">
        <f ca="1">SUMIF(E1:E81,"据实结算",P1:P78)/(P83-P81)</f>
        <v>#DIV/0!</v>
      </c>
      <c r="Q86" s="192" t="e">
        <f ca="1">SUMIF(E1:E81,"据实结算",Q1:Q78)/(Q83-Q81)</f>
        <v>#DIV/0!</v>
      </c>
      <c r="R86" s="193" t="s">
        <v>2346</v>
      </c>
      <c r="S86" s="194"/>
    </row>
  </sheetData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2" stopIfTrue="1" operator="between" text="填写">
      <formula>NOT(ISERROR(SEARCH("填写",E81)))</formula>
    </cfRule>
  </conditionalFormatting>
  <conditionalFormatting sqref="A2:A75 A77:A82">
    <cfRule type="containsText" dxfId="0" priority="3" stopIfTrue="1" operator="between" text="填写">
      <formula>NOT(ISERROR(SEARCH("填写",A2)))</formula>
    </cfRule>
  </conditionalFormatting>
  <dataValidations count="7">
    <dataValidation type="list" allowBlank="1" showErrorMessage="1" sqref="F75 F82 F2:F8 F11:F17 F20:F26 F29:F35 F38:F44 F47:F50 F53:F59 F62:F68 F71:F72 F77:F78">
      <formula1>'3.框架内物料'!$A$2:$A$550</formula1>
    </dataValidation>
    <dataValidation type="list" allowBlank="1" showErrorMessage="1" sqref="S81 S2:S8 S11:S17 S20:S26 S29:S35 S38:S44 S47:S50 S53:S59 S62:S68 S71:S72 S77:S78">
      <formula1>"0%,1%,3%,6%,9%"</formula1>
    </dataValidation>
    <dataValidation type="list" allowBlank="1" showErrorMessage="1" sqref="D83">
      <formula1>"CNY,USD,JPY,HKD"</formula1>
    </dataValidation>
    <dataValidation type="list" allowBlank="1" showErrorMessage="1" sqref="H83">
      <formula1>"是,否"</formula1>
    </dataValidation>
    <dataValidation type="list" allowBlank="1" showErrorMessage="1" sqref="K83">
      <formula1>"0%,1%,3%,6%,13%"</formula1>
    </dataValidation>
    <dataValidation type="list" allowBlank="1" showErrorMessage="1" sqref="A2:A8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86">
      <formula1>"框架内,框架外,据实结算"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21"/>
  <sheetViews>
    <sheetView tabSelected="1" workbookViewId="0">
      <selection activeCell="E19" sqref="E19"/>
    </sheetView>
  </sheetViews>
  <sheetFormatPr defaultColWidth="14" defaultRowHeight="13" outlineLevelCol="7"/>
  <cols>
    <col min="1" max="1" width="17" customWidth="1"/>
    <col min="2" max="5" width="14" customWidth="1"/>
    <col min="6" max="6" width="24" customWidth="1"/>
    <col min="7" max="7" width="13" customWidth="1"/>
    <col min="8" max="8" width="15" customWidth="1"/>
    <col min="9" max="20" width="5" customWidth="1"/>
  </cols>
  <sheetData>
    <row r="1" ht="22" customHeight="1" spans="1:8">
      <c r="A1" s="82" t="s">
        <v>2347</v>
      </c>
      <c r="B1" s="83"/>
      <c r="C1" s="83"/>
      <c r="D1" s="83"/>
      <c r="E1" s="83"/>
      <c r="F1" s="83"/>
      <c r="G1" s="83"/>
      <c r="H1" s="84"/>
    </row>
    <row r="2" ht="18" customHeight="1" spans="1:8">
      <c r="A2" s="85" t="s">
        <v>2348</v>
      </c>
      <c r="B2" s="86" t="s">
        <v>2349</v>
      </c>
      <c r="C2" s="87" t="s">
        <v>2350</v>
      </c>
      <c r="D2" s="88" t="s">
        <v>2351</v>
      </c>
      <c r="E2" s="89"/>
      <c r="F2" s="89"/>
      <c r="G2" s="90" t="s">
        <v>2352</v>
      </c>
      <c r="H2" s="91"/>
    </row>
    <row r="3" ht="18" customHeight="1" spans="1:8">
      <c r="A3" s="21" t="s">
        <v>2353</v>
      </c>
      <c r="B3" s="92">
        <v>11.3</v>
      </c>
      <c r="C3" s="93" t="s">
        <v>2354</v>
      </c>
      <c r="D3" s="88" t="s">
        <v>2355</v>
      </c>
      <c r="E3" s="89"/>
      <c r="F3" s="89"/>
      <c r="G3" s="94"/>
      <c r="H3" s="95"/>
    </row>
    <row r="4" ht="18" customHeight="1" spans="1:8">
      <c r="A4" s="21" t="s">
        <v>2356</v>
      </c>
      <c r="B4" s="86" t="s">
        <v>2357</v>
      </c>
      <c r="C4" s="6" t="s">
        <v>2358</v>
      </c>
      <c r="D4" s="96">
        <v>13051352886</v>
      </c>
      <c r="E4" s="93" t="s">
        <v>2359</v>
      </c>
      <c r="F4" s="97" t="s">
        <v>2360</v>
      </c>
      <c r="G4" s="98"/>
      <c r="H4" s="99" t="s">
        <v>2361</v>
      </c>
    </row>
    <row r="5" ht="18" customHeight="1" spans="1:8">
      <c r="A5" s="21" t="s">
        <v>2362</v>
      </c>
      <c r="B5" s="100" t="s">
        <v>2363</v>
      </c>
      <c r="C5" s="101" t="s">
        <v>2358</v>
      </c>
      <c r="D5" s="102"/>
      <c r="E5" s="103" t="s">
        <v>2359</v>
      </c>
      <c r="F5" s="97"/>
      <c r="G5" s="104"/>
      <c r="H5" s="99" t="s">
        <v>2364</v>
      </c>
    </row>
    <row r="6" ht="17" customHeight="1" spans="1:8">
      <c r="A6" s="96" t="s">
        <v>2365</v>
      </c>
      <c r="B6" s="105" t="s">
        <v>2366</v>
      </c>
      <c r="C6" s="106"/>
      <c r="D6" s="106"/>
      <c r="E6" s="106"/>
      <c r="F6" s="107"/>
      <c r="G6" s="108"/>
      <c r="H6" s="99" t="s">
        <v>2367</v>
      </c>
    </row>
    <row r="7" ht="18" customHeight="1" spans="1:8">
      <c r="A7" s="21" t="s">
        <v>2368</v>
      </c>
      <c r="B7" s="109" t="s">
        <v>2369</v>
      </c>
      <c r="C7" s="110" t="s">
        <v>2358</v>
      </c>
      <c r="D7" s="111">
        <v>15233260869</v>
      </c>
      <c r="E7" s="87" t="s">
        <v>2359</v>
      </c>
      <c r="F7" s="97" t="s">
        <v>2370</v>
      </c>
      <c r="G7" s="112"/>
      <c r="H7" s="99" t="s">
        <v>2371</v>
      </c>
    </row>
    <row r="8" ht="22" customHeight="1" spans="1:8">
      <c r="A8" s="113" t="s">
        <v>2372</v>
      </c>
      <c r="B8" s="113"/>
      <c r="C8" s="113"/>
      <c r="D8" s="113"/>
      <c r="E8" s="113"/>
      <c r="F8" s="113"/>
      <c r="G8" s="113"/>
      <c r="H8" s="113"/>
    </row>
    <row r="9" ht="18" customHeight="1" spans="1:8">
      <c r="A9" s="114" t="s">
        <v>2373</v>
      </c>
      <c r="B9" s="114" t="s">
        <v>2284</v>
      </c>
      <c r="C9" s="114" t="s">
        <v>2374</v>
      </c>
      <c r="D9" s="114" t="s">
        <v>2375</v>
      </c>
      <c r="E9" s="115" t="s">
        <v>2376</v>
      </c>
      <c r="F9" s="115" t="s">
        <v>2377</v>
      </c>
      <c r="G9" s="114" t="s">
        <v>2298</v>
      </c>
      <c r="H9" s="114" t="s">
        <v>2378</v>
      </c>
    </row>
    <row r="10" ht="18" customHeight="1" spans="1:8">
      <c r="A10" s="116">
        <v>1</v>
      </c>
      <c r="B10" s="93" t="s">
        <v>18</v>
      </c>
      <c r="C10" s="117">
        <f>'2.报价结算清单'!P5</f>
        <v>13356</v>
      </c>
      <c r="D10" s="118">
        <f>IFERROR(_xlfn.IFNA(C10/$C$15,""),"")</f>
        <v>0.089279029722243</v>
      </c>
      <c r="E10" s="117">
        <f>'2.报价结算清单'!Q5</f>
        <v>0</v>
      </c>
      <c r="F10" s="118" t="str">
        <f>IFERROR(_xlfn.IFNA(E10/$E$15,""),"")</f>
        <v/>
      </c>
      <c r="G10" s="117">
        <f>IFERROR(E10-C10,"")</f>
        <v>-13356</v>
      </c>
      <c r="H10" s="119"/>
    </row>
    <row r="11" ht="18" customHeight="1" spans="1:8">
      <c r="A11" s="116">
        <v>2</v>
      </c>
      <c r="B11" s="93" t="s">
        <v>19</v>
      </c>
      <c r="C11" s="117">
        <f>'2.报价结算清单'!P9</f>
        <v>19600</v>
      </c>
      <c r="D11" s="118">
        <f>IFERROR(_xlfn.IFNA(C11/$C$15,""),"")</f>
        <v>0.131017444036835</v>
      </c>
      <c r="E11" s="117">
        <f>'2.报价结算清单'!Q9</f>
        <v>0</v>
      </c>
      <c r="F11" s="118" t="str">
        <f>IFERROR(_xlfn.IFNA(E11/$E$15,""),"")</f>
        <v/>
      </c>
      <c r="G11" s="117">
        <f>IFERROR(E11-C11,"")</f>
        <v>-19600</v>
      </c>
      <c r="H11" s="119"/>
    </row>
    <row r="12" ht="18" customHeight="1" spans="1:8">
      <c r="A12" s="116">
        <v>3</v>
      </c>
      <c r="B12" s="93" t="s">
        <v>2379</v>
      </c>
      <c r="C12" s="117">
        <f>'2.报价结算清单'!P10</f>
        <v>104940</v>
      </c>
      <c r="D12" s="118">
        <f>IFERROR(_xlfn.IFNA(C12/$C$15,""),"")</f>
        <v>0.701478090674767</v>
      </c>
      <c r="E12" s="117">
        <f>'2.报价结算清单'!Q10</f>
        <v>0</v>
      </c>
      <c r="F12" s="118" t="str">
        <f>IFERROR(_xlfn.IFNA(E12/$E$15,""),"")</f>
        <v/>
      </c>
      <c r="G12" s="117">
        <f>IFERROR(E12-C12,"")</f>
        <v>-104940</v>
      </c>
      <c r="H12" s="119"/>
    </row>
    <row r="13" ht="18" customHeight="1" spans="1:8">
      <c r="A13" s="120" t="s">
        <v>2380</v>
      </c>
      <c r="B13" s="121"/>
      <c r="C13" s="122">
        <v>0.06</v>
      </c>
      <c r="D13" s="122">
        <v>0.06</v>
      </c>
      <c r="E13" s="122">
        <v>0.06</v>
      </c>
      <c r="F13" s="122">
        <v>0.06</v>
      </c>
      <c r="G13" s="122">
        <v>0.06</v>
      </c>
      <c r="H13" s="123"/>
    </row>
    <row r="14" ht="18" customHeight="1" spans="1:8">
      <c r="A14" s="124" t="s">
        <v>2381</v>
      </c>
      <c r="B14" s="121"/>
      <c r="C14" s="125">
        <f>'2.报价结算清单'!J21</f>
        <v>0</v>
      </c>
      <c r="D14" s="118">
        <f>IFERROR(_xlfn.IFNA(C14/$C$16,""),"")</f>
        <v>0</v>
      </c>
      <c r="E14" s="125">
        <f>'2.报价结算清单'!K21</f>
        <v>0</v>
      </c>
      <c r="F14" s="118" t="str">
        <f>IFERROR(_xlfn.IFNA(E14/$E$16,""),"")</f>
        <v/>
      </c>
      <c r="G14" s="117">
        <f>IFERROR(E14-C14,"")</f>
        <v>0</v>
      </c>
      <c r="H14" s="119"/>
    </row>
    <row r="15" ht="18" customHeight="1" spans="1:8">
      <c r="A15" s="120" t="s">
        <v>2382</v>
      </c>
      <c r="B15" s="120"/>
      <c r="C15" s="125">
        <f>'2.报价结算清单'!P23</f>
        <v>149598.4</v>
      </c>
      <c r="D15" s="118">
        <f>IFERROR(_xlfn.IFNA(C15/$C$16,""),"")</f>
        <v>1</v>
      </c>
      <c r="E15" s="125">
        <f>'2.报价结算清单'!Q23</f>
        <v>0</v>
      </c>
      <c r="F15" s="118" t="str">
        <f>IFERROR(_xlfn.IFNA(E15/$E$16,""),"")</f>
        <v/>
      </c>
      <c r="G15" s="117">
        <f>IFERROR(E15-C15,"")</f>
        <v>-149598.4</v>
      </c>
      <c r="H15" s="119"/>
    </row>
    <row r="16" ht="18" customHeight="1" spans="1:8">
      <c r="A16" s="126" t="s">
        <v>2383</v>
      </c>
      <c r="B16" s="126"/>
      <c r="C16" s="127">
        <f>'2.报价结算清单'!P23</f>
        <v>149598.4</v>
      </c>
      <c r="D16" s="127"/>
      <c r="E16" s="127">
        <f>'2.报价结算清单'!Q23</f>
        <v>0</v>
      </c>
      <c r="F16" s="127"/>
      <c r="G16" s="127">
        <f>IFERROR(E16-C16,"")</f>
        <v>-149598.4</v>
      </c>
      <c r="H16" s="128"/>
    </row>
    <row r="17" ht="18" customHeight="1"/>
    <row r="18" ht="18" customHeight="1"/>
    <row r="19" ht="18" customHeight="1"/>
    <row r="20" ht="18" customHeight="1"/>
    <row r="21" ht="18" customHeight="1"/>
  </sheetData>
  <mergeCells count="11">
    <mergeCell ref="A1:H1"/>
    <mergeCell ref="D2:F2"/>
    <mergeCell ref="D3:F3"/>
    <mergeCell ref="A8:H8"/>
    <mergeCell ref="A13:B13"/>
    <mergeCell ref="A14:B14"/>
    <mergeCell ref="A15:B15"/>
    <mergeCell ref="A16:B16"/>
    <mergeCell ref="C16:D16"/>
    <mergeCell ref="E16:F16"/>
    <mergeCell ref="G2:H3"/>
  </mergeCells>
  <dataValidations count="1">
    <dataValidation type="list" allowBlank="1" showErrorMessage="1" sqref="C13:H13">
      <formula1>"0%,1%,3%,6%,9%"</formula1>
    </dataValidation>
  </dataValidations>
  <hyperlinks>
    <hyperlink ref="F4" r:id="rId1" display="zengyuwen.w@bytedance.com"/>
    <hyperlink ref="F7" r:id="rId2" display="yimengling@cct.cn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V26"/>
  <sheetViews>
    <sheetView workbookViewId="0">
      <pane xSplit="5" ySplit="1" topLeftCell="K2" activePane="bottomRight" state="frozen"/>
      <selection/>
      <selection pane="topRight"/>
      <selection pane="bottomLeft"/>
      <selection pane="bottomRight" activeCell="K7" sqref="K7"/>
    </sheetView>
  </sheetViews>
  <sheetFormatPr defaultColWidth="14" defaultRowHeight="13"/>
  <cols>
    <col min="1" max="1" width="16" customWidth="1"/>
    <col min="2" max="2" width="11" customWidth="1"/>
    <col min="3" max="3" width="14" customWidth="1"/>
    <col min="4" max="4" width="12" customWidth="1"/>
    <col min="5" max="5" width="11" customWidth="1"/>
    <col min="6" max="6" width="17" customWidth="1"/>
    <col min="7" max="7" width="25" customWidth="1"/>
    <col min="8" max="8" width="108" customWidth="1"/>
    <col min="9" max="9" width="13" customWidth="1"/>
    <col min="10" max="10" width="13"/>
    <col min="11" max="11" width="13" customWidth="1" outlineLevel="1"/>
    <col min="12" max="12" width="12"/>
    <col min="13" max="13" width="12" customWidth="1" outlineLevel="1"/>
    <col min="14" max="14" width="12"/>
    <col min="15" max="15" width="12" customWidth="1" outlineLevel="1"/>
    <col min="16" max="16" width="16"/>
    <col min="17" max="17" width="16" customWidth="1" outlineLevel="1"/>
    <col min="18" max="18" width="16" customWidth="1"/>
    <col min="19" max="20" width="11" customWidth="1"/>
    <col min="21" max="21" width="30" customWidth="1"/>
    <col min="22" max="22" width="15" customWidth="1"/>
  </cols>
  <sheetData>
    <row r="1" ht="31" customHeight="1" spans="1:22">
      <c r="A1" s="11" t="s">
        <v>2384</v>
      </c>
      <c r="B1" s="11" t="s">
        <v>2385</v>
      </c>
      <c r="C1" s="11" t="s">
        <v>2386</v>
      </c>
      <c r="D1" s="11" t="s">
        <v>2387</v>
      </c>
      <c r="E1" s="11" t="s">
        <v>2388</v>
      </c>
      <c r="F1" s="12" t="s">
        <v>2286</v>
      </c>
      <c r="G1" s="13" t="s">
        <v>2389</v>
      </c>
      <c r="H1" s="11" t="s">
        <v>2390</v>
      </c>
      <c r="I1" s="11" t="s">
        <v>2391</v>
      </c>
      <c r="J1" s="14" t="s">
        <v>2392</v>
      </c>
      <c r="K1" s="15" t="s">
        <v>2393</v>
      </c>
      <c r="L1" s="14" t="s">
        <v>2394</v>
      </c>
      <c r="M1" s="15" t="s">
        <v>2395</v>
      </c>
      <c r="N1" s="14" t="s">
        <v>2396</v>
      </c>
      <c r="O1" s="15" t="s">
        <v>2397</v>
      </c>
      <c r="P1" s="14" t="s">
        <v>2398</v>
      </c>
      <c r="Q1" s="15" t="s">
        <v>2376</v>
      </c>
      <c r="R1" s="11" t="s">
        <v>2298</v>
      </c>
      <c r="S1" s="12" t="s">
        <v>2399</v>
      </c>
      <c r="T1" s="12" t="s">
        <v>2400</v>
      </c>
      <c r="U1" s="11" t="s">
        <v>2300</v>
      </c>
      <c r="V1" s="16" t="s">
        <v>2301</v>
      </c>
    </row>
    <row r="2" ht="16" customHeight="1" spans="1:22">
      <c r="A2" s="17" t="s">
        <v>2401</v>
      </c>
      <c r="B2" s="17" t="s">
        <v>2402</v>
      </c>
      <c r="C2" s="17" t="s">
        <v>2403</v>
      </c>
      <c r="D2" s="17" t="s">
        <v>2404</v>
      </c>
      <c r="E2" s="17" t="s">
        <v>2304</v>
      </c>
      <c r="F2" s="17" t="s">
        <v>2405</v>
      </c>
      <c r="G2" s="17" t="str">
        <f>_xlfn.IFNA(IF(VLOOKUP($F2,'3.框架内物料'!$A:$E,2,0)=0,"请勿填写",VLOOKUP($F2,'3.框架内物料'!$A:$E,2,0)),"")</f>
        <v>M947580465840136193</v>
      </c>
      <c r="H2" s="18" t="str">
        <f>_xlfn.IFNA(VLOOKUP($F2,'3.框架内物料'!$A:$E,4,0),"")</f>
        <v>Onsite 人员-服务人员-项目经理-人员劳务费。不含住宿、交通、补贴等费用，每天不超过8小时</v>
      </c>
      <c r="I2" s="17" t="str">
        <f>_xlfn.IFNA(VLOOKUP($F2,'3.框架内物料'!$A:$E,5,0),"")</f>
        <v>人/天</v>
      </c>
      <c r="J2" s="19">
        <f>_xlfn.IFNA(VLOOKUP($F2,'3.框架内物料'!$A:$F,6,0),"")</f>
        <v>848</v>
      </c>
      <c r="K2" s="19">
        <f>_xlfn.IFNA(VLOOKUP($F2,'3.框架内物料'!$A:$F,6,0),"")</f>
        <v>848</v>
      </c>
      <c r="L2" s="19">
        <v>1</v>
      </c>
      <c r="M2" s="19"/>
      <c r="N2" s="19">
        <v>7</v>
      </c>
      <c r="O2" s="19"/>
      <c r="P2" s="19">
        <f>IFERROR(N2*L2*J2,0)</f>
        <v>5936</v>
      </c>
      <c r="Q2" s="19">
        <f>IFERROR(O2*M2*K2,0)</f>
        <v>0</v>
      </c>
      <c r="R2" s="19">
        <f>Q2-P2</f>
        <v>-5936</v>
      </c>
      <c r="S2" s="20">
        <v>0.06</v>
      </c>
      <c r="T2" s="20">
        <v>0</v>
      </c>
      <c r="U2" s="21"/>
      <c r="V2" s="17"/>
    </row>
    <row r="3" ht="16" customHeight="1" spans="1:22">
      <c r="A3" s="17" t="s">
        <v>2401</v>
      </c>
      <c r="B3" s="17" t="s">
        <v>2402</v>
      </c>
      <c r="C3" s="17" t="s">
        <v>2403</v>
      </c>
      <c r="D3" s="17" t="s">
        <v>2404</v>
      </c>
      <c r="E3" s="22" t="s">
        <v>2304</v>
      </c>
      <c r="F3" s="17" t="s">
        <v>2406</v>
      </c>
      <c r="G3" s="17" t="str">
        <f>_xlfn.IFNA(IF(VLOOKUP($F3,'3.框架内物料'!$A:$E,2,0)=0,"请勿填写",VLOOKUP($F3,'3.框架内物料'!$A:$E,2,0)),"")</f>
        <v>M939882641945305089</v>
      </c>
      <c r="H3" s="18" t="str">
        <f>_xlfn.IFNA(VLOOKUP($F3,'3.框架内物料'!$A:$E,4,0),"")</f>
        <v>Onsite 人员-服务人员-项目助理-人员劳务费。不含住宿、交通、补贴等费用，每天不超过8小时</v>
      </c>
      <c r="I3" s="17" t="str">
        <f>_xlfn.IFNA(VLOOKUP($F3,'3.框架内物料'!$A:$E,5,0),"")</f>
        <v>人/天</v>
      </c>
      <c r="J3" s="19">
        <f>_xlfn.IFNA(VLOOKUP($F3,'3.框架内物料'!$A:$F,6,0),"")</f>
        <v>530</v>
      </c>
      <c r="K3" s="19">
        <f>_xlfn.IFNA(VLOOKUP($F3,'3.框架内物料'!$A:$F,6,0),"")</f>
        <v>530</v>
      </c>
      <c r="L3" s="19">
        <v>2</v>
      </c>
      <c r="M3" s="19"/>
      <c r="N3" s="19">
        <v>7</v>
      </c>
      <c r="O3" s="19"/>
      <c r="P3" s="19">
        <f>IFERROR(N3*L3*J3,0)</f>
        <v>7420</v>
      </c>
      <c r="Q3" s="19">
        <f>IFERROR(O3*M3*K3,0)</f>
        <v>0</v>
      </c>
      <c r="R3" s="19">
        <f>Q3-P3</f>
        <v>-7420</v>
      </c>
      <c r="S3" s="20">
        <v>0.06</v>
      </c>
      <c r="T3" s="20">
        <v>0</v>
      </c>
      <c r="U3" s="21"/>
      <c r="V3" s="17"/>
    </row>
    <row r="4" ht="16" customHeight="1" spans="1:22">
      <c r="A4" s="23"/>
      <c r="B4" s="24"/>
      <c r="C4" s="24"/>
      <c r="D4" s="24"/>
      <c r="E4" s="24"/>
      <c r="F4" s="25"/>
      <c r="G4" s="25"/>
      <c r="H4" s="25"/>
      <c r="I4" s="25"/>
      <c r="J4" s="26"/>
      <c r="K4" s="26"/>
      <c r="L4" s="26"/>
      <c r="M4" s="26"/>
      <c r="N4" s="26"/>
      <c r="O4" s="26"/>
      <c r="P4" s="27" t="s">
        <v>2322</v>
      </c>
      <c r="Q4" s="28"/>
      <c r="R4" s="29"/>
      <c r="S4" s="30"/>
      <c r="T4" s="30"/>
      <c r="U4" s="31"/>
      <c r="V4" s="32"/>
    </row>
    <row r="5" ht="16" customHeight="1" spans="1:22">
      <c r="A5" s="33"/>
      <c r="B5" s="34"/>
      <c r="C5" s="34"/>
      <c r="D5" s="34"/>
      <c r="E5" s="34"/>
      <c r="F5" s="35"/>
      <c r="G5" s="35"/>
      <c r="H5" s="35"/>
      <c r="I5" s="35"/>
      <c r="J5" s="36"/>
      <c r="K5" s="36"/>
      <c r="L5" s="36"/>
      <c r="M5" s="36"/>
      <c r="N5" s="36"/>
      <c r="O5" s="36"/>
      <c r="P5" s="37">
        <f>SUM(P2:P3)</f>
        <v>13356</v>
      </c>
      <c r="Q5" s="37">
        <f>SUM(Q2:Q3)</f>
        <v>0</v>
      </c>
      <c r="R5" s="37">
        <f>Q5-P5</f>
        <v>-13356</v>
      </c>
      <c r="S5" s="38"/>
      <c r="T5" s="39"/>
      <c r="U5" s="40"/>
      <c r="V5" s="41"/>
    </row>
    <row r="6" ht="16" customHeight="1" spans="1:22">
      <c r="A6" s="17" t="s">
        <v>19</v>
      </c>
      <c r="B6" s="17" t="s">
        <v>2407</v>
      </c>
      <c r="C6" s="17" t="s">
        <v>2408</v>
      </c>
      <c r="D6" s="17" t="s">
        <v>2409</v>
      </c>
      <c r="E6" s="17" t="s">
        <v>2310</v>
      </c>
      <c r="F6" s="17"/>
      <c r="G6" s="17"/>
      <c r="H6" s="18" t="s">
        <v>2410</v>
      </c>
      <c r="I6" s="17" t="s">
        <v>2411</v>
      </c>
      <c r="J6" s="19">
        <f>5000*1.06</f>
        <v>5300</v>
      </c>
      <c r="K6" s="19"/>
      <c r="L6" s="19">
        <v>2</v>
      </c>
      <c r="M6" s="19"/>
      <c r="N6" s="19">
        <v>1</v>
      </c>
      <c r="O6" s="19"/>
      <c r="P6" s="19">
        <f>IFERROR(N6*L6*J6,0)</f>
        <v>10600</v>
      </c>
      <c r="Q6" s="19">
        <f>IFERROR(O6*M6*K6,0)</f>
        <v>0</v>
      </c>
      <c r="R6" s="19">
        <f>Q6-P6</f>
        <v>-10600</v>
      </c>
      <c r="S6" s="20">
        <v>0.06</v>
      </c>
      <c r="T6" s="20">
        <v>0</v>
      </c>
      <c r="U6" s="21"/>
      <c r="V6" s="17"/>
    </row>
    <row r="7" ht="16" customHeight="1" spans="1:22">
      <c r="A7" s="17" t="s">
        <v>19</v>
      </c>
      <c r="B7" s="17" t="s">
        <v>2407</v>
      </c>
      <c r="C7" s="17" t="s">
        <v>2408</v>
      </c>
      <c r="D7" s="17" t="s">
        <v>2412</v>
      </c>
      <c r="E7" s="17" t="s">
        <v>2310</v>
      </c>
      <c r="F7" s="17"/>
      <c r="G7" s="17"/>
      <c r="H7" s="18" t="s">
        <v>2413</v>
      </c>
      <c r="I7" s="17" t="s">
        <v>2411</v>
      </c>
      <c r="J7" s="19">
        <v>4500</v>
      </c>
      <c r="K7" s="19"/>
      <c r="L7" s="19">
        <v>2</v>
      </c>
      <c r="M7" s="19"/>
      <c r="N7" s="19">
        <v>1</v>
      </c>
      <c r="O7" s="19"/>
      <c r="P7" s="19">
        <f>IFERROR(N7*L7*J7,0)</f>
        <v>9000</v>
      </c>
      <c r="Q7" s="19">
        <f>IFERROR(O7*M7*K7,0)</f>
        <v>0</v>
      </c>
      <c r="R7" s="19">
        <f>Q7-P7</f>
        <v>-9000</v>
      </c>
      <c r="S7" s="20">
        <v>0</v>
      </c>
      <c r="T7" s="20">
        <v>0</v>
      </c>
      <c r="U7" s="21"/>
      <c r="V7" s="17"/>
    </row>
    <row r="8" ht="16" customHeight="1" spans="1:22">
      <c r="A8" s="23"/>
      <c r="B8" s="24"/>
      <c r="C8" s="24"/>
      <c r="D8" s="24"/>
      <c r="E8" s="24"/>
      <c r="F8" s="25"/>
      <c r="G8" s="25"/>
      <c r="H8" s="25"/>
      <c r="I8" s="25"/>
      <c r="J8" s="26"/>
      <c r="K8" s="26"/>
      <c r="L8" s="26"/>
      <c r="M8" s="26"/>
      <c r="N8" s="26"/>
      <c r="O8" s="26"/>
      <c r="P8" s="27" t="s">
        <v>2327</v>
      </c>
      <c r="Q8" s="28"/>
      <c r="R8" s="29"/>
      <c r="S8" s="30"/>
      <c r="T8" s="30"/>
      <c r="U8" s="31"/>
      <c r="V8" s="32"/>
    </row>
    <row r="9" ht="16" customHeight="1" spans="1:22">
      <c r="A9" s="33"/>
      <c r="B9" s="34"/>
      <c r="C9" s="34"/>
      <c r="D9" s="34"/>
      <c r="E9" s="34"/>
      <c r="F9" s="35"/>
      <c r="G9" s="35"/>
      <c r="H9" s="35"/>
      <c r="I9" s="35"/>
      <c r="J9" s="36"/>
      <c r="K9" s="36"/>
      <c r="L9" s="36"/>
      <c r="M9" s="36"/>
      <c r="N9" s="36"/>
      <c r="O9" s="36"/>
      <c r="P9" s="37">
        <f>SUM(P6:P7)</f>
        <v>19600</v>
      </c>
      <c r="Q9" s="37">
        <f>SUM(Q6:Q7)</f>
        <v>0</v>
      </c>
      <c r="R9" s="37">
        <f>Q9-P9</f>
        <v>-19600</v>
      </c>
      <c r="S9" s="38"/>
      <c r="T9" s="39"/>
      <c r="U9" s="40"/>
      <c r="V9" s="41"/>
    </row>
    <row r="10" ht="16" customHeight="1" spans="1:22">
      <c r="A10" s="17" t="s">
        <v>2332</v>
      </c>
      <c r="B10" s="17" t="s">
        <v>2407</v>
      </c>
      <c r="C10" s="17" t="s">
        <v>2408</v>
      </c>
      <c r="D10" s="17" t="s">
        <v>2414</v>
      </c>
      <c r="E10" s="17" t="s">
        <v>2310</v>
      </c>
      <c r="F10" s="17"/>
      <c r="G10" s="17"/>
      <c r="H10" s="18" t="s">
        <v>2415</v>
      </c>
      <c r="I10" s="17" t="s">
        <v>2411</v>
      </c>
      <c r="J10" s="19">
        <f>10000*1.1*1.06</f>
        <v>11660</v>
      </c>
      <c r="K10" s="19"/>
      <c r="L10" s="19">
        <v>9</v>
      </c>
      <c r="M10" s="19"/>
      <c r="N10" s="19">
        <v>1</v>
      </c>
      <c r="O10" s="19"/>
      <c r="P10" s="19">
        <f>IFERROR(N10*L10*J10,0)</f>
        <v>104940</v>
      </c>
      <c r="Q10" s="19">
        <f>IFERROR(O10*M10*K10,0)</f>
        <v>0</v>
      </c>
      <c r="R10" s="19">
        <f>Q10-P10</f>
        <v>-104940</v>
      </c>
      <c r="S10" s="20">
        <v>0.06</v>
      </c>
      <c r="T10" s="20">
        <v>0</v>
      </c>
      <c r="U10" s="21"/>
      <c r="V10" s="17"/>
    </row>
    <row r="11" ht="16" customHeight="1" spans="1:22">
      <c r="A11" s="23"/>
      <c r="B11" s="24"/>
      <c r="C11" s="24"/>
      <c r="D11" s="24"/>
      <c r="E11" s="24"/>
      <c r="F11" s="25"/>
      <c r="G11" s="25"/>
      <c r="H11" s="25"/>
      <c r="I11" s="25"/>
      <c r="J11" s="26"/>
      <c r="K11" s="26"/>
      <c r="L11" s="26"/>
      <c r="M11" s="26"/>
      <c r="N11" s="26"/>
      <c r="O11" s="26"/>
      <c r="P11" s="27" t="s">
        <v>2327</v>
      </c>
      <c r="Q11" s="28"/>
      <c r="R11" s="29"/>
      <c r="S11" s="30"/>
      <c r="T11" s="30"/>
      <c r="U11" s="31"/>
      <c r="V11" s="32"/>
    </row>
    <row r="12" ht="16" customHeight="1" spans="1:22">
      <c r="A12" s="33"/>
      <c r="B12" s="34"/>
      <c r="C12" s="34"/>
      <c r="D12" s="34"/>
      <c r="E12" s="34"/>
      <c r="F12" s="35"/>
      <c r="G12" s="35"/>
      <c r="H12" s="35"/>
      <c r="I12" s="35"/>
      <c r="J12" s="36"/>
      <c r="K12" s="36"/>
      <c r="L12" s="36"/>
      <c r="M12" s="36"/>
      <c r="N12" s="36"/>
      <c r="O12" s="36"/>
      <c r="P12" s="37">
        <f>SUM(P10)</f>
        <v>104940</v>
      </c>
      <c r="Q12" s="37">
        <f>SUM(Q10)</f>
        <v>0</v>
      </c>
      <c r="R12" s="37">
        <f>Q12-P12</f>
        <v>-104940</v>
      </c>
      <c r="S12" s="38"/>
      <c r="T12" s="39"/>
      <c r="U12" s="40"/>
      <c r="V12" s="41"/>
    </row>
    <row r="13" ht="16" customHeight="1" spans="1:22">
      <c r="A13" s="17" t="s">
        <v>21</v>
      </c>
      <c r="B13" s="17" t="s">
        <v>21</v>
      </c>
      <c r="C13" s="17" t="s">
        <v>21</v>
      </c>
      <c r="D13" s="17" t="s">
        <v>21</v>
      </c>
      <c r="E13" s="17" t="s">
        <v>2304</v>
      </c>
      <c r="F13" s="17" t="s">
        <v>2416</v>
      </c>
      <c r="G13" s="17" t="str">
        <f>_xlfn.IFNA(IF(VLOOKUP($F13,'3.框架内物料'!$A:$E,2,0)=0,"请勿填写",VLOOKUP($F13,'3.框架内物料'!$A:$E,2,0)),"")</f>
        <v>M939882610784714754</v>
      </c>
      <c r="H13" s="42" t="str">
        <f>_xlfn.IFNA(VLOOKUP($F13,'3.框架内物料'!$A:$E,4,0),"")</f>
        <v>服务费税费-项目服务费-项目服务费-机票、用车、用餐等第三方资源-服务费比例</v>
      </c>
      <c r="I13" s="43" t="str">
        <f>_xlfn.IFNA(VLOOKUP($F13,'3.框架内物料'!$A:$E,5,0),"")</f>
        <v>项</v>
      </c>
      <c r="J13" s="44">
        <v>0.06</v>
      </c>
      <c r="K13" s="45"/>
      <c r="L13" s="45">
        <f>SUM(P6)</f>
        <v>10600</v>
      </c>
      <c r="M13" s="46">
        <f>SUM(Q6,)</f>
        <v>0</v>
      </c>
      <c r="N13" s="46">
        <v>1</v>
      </c>
      <c r="O13" s="46">
        <v>1</v>
      </c>
      <c r="P13" s="46">
        <f>IFERROR(N13*L13*J13,0)</f>
        <v>636</v>
      </c>
      <c r="Q13" s="46">
        <f>IFERROR(O13*M13*K13,0)</f>
        <v>0</v>
      </c>
      <c r="R13" s="19">
        <f>Q13-P13</f>
        <v>-636</v>
      </c>
      <c r="S13" s="47">
        <v>0.06</v>
      </c>
      <c r="T13" s="47">
        <v>0</v>
      </c>
      <c r="U13" s="21" t="s">
        <v>2417</v>
      </c>
      <c r="V13" s="22"/>
    </row>
    <row r="14" ht="16" customHeight="1" spans="1:22">
      <c r="A14" s="17" t="s">
        <v>21</v>
      </c>
      <c r="B14" s="17" t="s">
        <v>21</v>
      </c>
      <c r="C14" s="17" t="s">
        <v>21</v>
      </c>
      <c r="D14" s="17" t="s">
        <v>21</v>
      </c>
      <c r="E14" s="17" t="s">
        <v>2304</v>
      </c>
      <c r="F14" s="17" t="s">
        <v>2339</v>
      </c>
      <c r="G14" s="48" t="str">
        <f>_xlfn.IFNA(IF(VLOOKUP($F14,'3.框架内物料'!$A:$E,2,0)=0,"请勿填写",VLOOKUP($F14,'3.框架内物料'!$A:$E,2,0)),"")</f>
        <v>M947580474289864706</v>
      </c>
      <c r="H14" s="42" t="str">
        <f>_xlfn.IFNA(VLOOKUP($F14,'3.框架内物料'!$A:$E,4,0),"")</f>
        <v>服务费税费-项目税费-无票垫付费-第三方无票垫付服务费-服务费比例</v>
      </c>
      <c r="I14" s="17" t="str">
        <f>_xlfn.IFNA(VLOOKUP($F16,'3.框架内物料'!$A:$E,5,0),"")</f>
        <v>项</v>
      </c>
      <c r="J14" s="49">
        <v>0.1</v>
      </c>
      <c r="K14" s="19"/>
      <c r="L14" s="19">
        <f>SUM(P10)</f>
        <v>104940</v>
      </c>
      <c r="M14" s="50">
        <f>SUM(Q11)</f>
        <v>0</v>
      </c>
      <c r="N14" s="50">
        <v>1</v>
      </c>
      <c r="O14" s="50">
        <v>1</v>
      </c>
      <c r="P14" s="50">
        <f>IFERROR(N14*L14*J14,0)</f>
        <v>10494</v>
      </c>
      <c r="Q14" s="50">
        <f>IFERROR(O14*M14*K14,0)</f>
        <v>0</v>
      </c>
      <c r="R14" s="19">
        <f>Q14-P14</f>
        <v>-10494</v>
      </c>
      <c r="S14" s="20">
        <v>0.06</v>
      </c>
      <c r="T14" s="20">
        <v>0</v>
      </c>
      <c r="U14" s="21" t="s">
        <v>2417</v>
      </c>
      <c r="V14" s="43"/>
    </row>
    <row r="15" ht="16" customHeight="1" spans="1:22">
      <c r="A15" s="17" t="s">
        <v>21</v>
      </c>
      <c r="B15" s="17" t="s">
        <v>21</v>
      </c>
      <c r="C15" s="17" t="s">
        <v>21</v>
      </c>
      <c r="D15" s="17" t="s">
        <v>21</v>
      </c>
      <c r="E15" s="17" t="s">
        <v>2304</v>
      </c>
      <c r="F15" s="17" t="s">
        <v>2416</v>
      </c>
      <c r="G15" s="17" t="str">
        <f>_xlfn.IFNA(IF(VLOOKUP($F15,'3.框架内物料'!$A:$E,2,0)=0,"请勿填写",VLOOKUP($F15,'3.框架内物料'!$A:$E,2,0)),"")</f>
        <v>M939882610784714754</v>
      </c>
      <c r="H15" s="42" t="str">
        <f>_xlfn.IFNA(VLOOKUP($F15,'3.框架内物料'!$A:$E,4,0),"")</f>
        <v>服务费税费-项目服务费-项目服务费-机票、用车、用餐等第三方资源-服务费比例</v>
      </c>
      <c r="I15" s="17" t="str">
        <f>_xlfn.IFNA(VLOOKUP($F15,'3.框架内物料'!$A:$E,5,0),"")</f>
        <v>项</v>
      </c>
      <c r="J15" s="49">
        <v>0.06</v>
      </c>
      <c r="K15" s="19"/>
      <c r="L15" s="19">
        <f>SUM(P7)</f>
        <v>9000</v>
      </c>
      <c r="M15" s="50">
        <f>SUM(Q12)</f>
        <v>0</v>
      </c>
      <c r="N15" s="50">
        <v>1</v>
      </c>
      <c r="O15" s="50">
        <v>1</v>
      </c>
      <c r="P15" s="50">
        <f>IFERROR(N15*L15*J15,0)</f>
        <v>540</v>
      </c>
      <c r="Q15" s="50">
        <f>IFERROR(O15*M15*K15,0)</f>
        <v>0</v>
      </c>
      <c r="R15" s="19">
        <f>Q15-P15</f>
        <v>-540</v>
      </c>
      <c r="S15" s="20">
        <v>0.06</v>
      </c>
      <c r="T15" s="20">
        <v>0</v>
      </c>
      <c r="U15" s="21" t="s">
        <v>2418</v>
      </c>
      <c r="V15" s="43"/>
    </row>
    <row r="16" ht="16" customHeight="1" spans="1:22">
      <c r="A16" s="17" t="s">
        <v>11</v>
      </c>
      <c r="B16" s="17" t="s">
        <v>11</v>
      </c>
      <c r="C16" s="17" t="s">
        <v>11</v>
      </c>
      <c r="D16" s="48" t="s">
        <v>11</v>
      </c>
      <c r="E16" s="48" t="s">
        <v>2304</v>
      </c>
      <c r="F16" s="48" t="s">
        <v>2419</v>
      </c>
      <c r="G16" s="48" t="str">
        <f>_xlfn.IFNA(IF(VLOOKUP($F16,'3.框架内物料'!$A:$E,2,0)=0,"请勿填写",VLOOKUP($F16,'3.框架内物料'!$A:$E,2,0)),"")</f>
        <v>M939882723582132226</v>
      </c>
      <c r="H16" s="42" t="str">
        <f>_xlfn.IFNA(VLOOKUP($F16,'3.框架内物料'!$A:$E,4,0),"")</f>
        <v>服务费税费-项目税费-项目税费-机票、用车、用餐等第三方资源-增值税比例</v>
      </c>
      <c r="I16" s="17" t="str">
        <f>_xlfn.IFNA(VLOOKUP($F16,'3.框架内物料'!$A:$E,5,0),"")</f>
        <v>项</v>
      </c>
      <c r="J16" s="49">
        <v>0.06</v>
      </c>
      <c r="K16" s="19"/>
      <c r="L16" s="19">
        <f>SUM(P15)</f>
        <v>540</v>
      </c>
      <c r="M16" s="50">
        <f>SUM(Q13)</f>
        <v>0</v>
      </c>
      <c r="N16" s="50">
        <v>1</v>
      </c>
      <c r="O16" s="50">
        <v>1</v>
      </c>
      <c r="P16" s="50">
        <f>IFERROR(N16*L16*J16,0)</f>
        <v>32.4</v>
      </c>
      <c r="Q16" s="50">
        <f>IFERROR(O16*M16*K16,0)</f>
        <v>0</v>
      </c>
      <c r="R16" s="19">
        <f>Q16-P16</f>
        <v>-32.4</v>
      </c>
      <c r="S16" s="51">
        <v>0.06</v>
      </c>
      <c r="T16" s="51">
        <v>0</v>
      </c>
      <c r="U16" s="21"/>
      <c r="V16" s="48"/>
    </row>
    <row r="17" ht="16" customHeight="1" spans="1:22">
      <c r="A17" s="23"/>
      <c r="B17" s="24"/>
      <c r="C17" s="24"/>
      <c r="D17" s="24"/>
      <c r="E17" s="24"/>
      <c r="F17" s="25"/>
      <c r="G17" s="25"/>
      <c r="H17" s="25"/>
      <c r="I17" s="25"/>
      <c r="J17" s="26"/>
      <c r="K17" s="26"/>
      <c r="L17" s="26"/>
      <c r="M17" s="26"/>
      <c r="N17" s="26"/>
      <c r="O17" s="26"/>
      <c r="P17" s="27" t="s">
        <v>2340</v>
      </c>
      <c r="Q17" s="28"/>
      <c r="R17" s="29"/>
      <c r="S17" s="30"/>
      <c r="T17" s="30"/>
      <c r="U17" s="31"/>
      <c r="V17" s="32" t="s">
        <v>2420</v>
      </c>
    </row>
    <row r="18" ht="16" customHeight="1" spans="1:22">
      <c r="A18" s="33"/>
      <c r="B18" s="34"/>
      <c r="C18" s="34"/>
      <c r="D18" s="34"/>
      <c r="E18" s="34"/>
      <c r="F18" s="35"/>
      <c r="G18" s="35"/>
      <c r="H18" s="35"/>
      <c r="I18" s="35"/>
      <c r="J18" s="36"/>
      <c r="K18" s="36"/>
      <c r="L18" s="36"/>
      <c r="M18" s="36"/>
      <c r="N18" s="36"/>
      <c r="O18" s="36"/>
      <c r="P18" s="37">
        <f>SUM(P13:P16)</f>
        <v>11702.4</v>
      </c>
      <c r="Q18" s="37">
        <f>SUM(Q13)</f>
        <v>0</v>
      </c>
      <c r="R18" s="37">
        <f>Q18-P18</f>
        <v>-11702.4</v>
      </c>
      <c r="S18" s="38"/>
      <c r="T18" s="39"/>
      <c r="U18" s="40"/>
      <c r="V18" s="41"/>
    </row>
    <row r="19" ht="16" customHeight="1" spans="1:22">
      <c r="A19" s="52"/>
      <c r="B19" s="53"/>
      <c r="C19" s="53"/>
      <c r="D19" s="53"/>
      <c r="E19" s="53"/>
      <c r="F19" s="53"/>
      <c r="G19" s="53"/>
      <c r="H19" s="54"/>
      <c r="I19" s="53"/>
      <c r="J19" s="55"/>
      <c r="K19" s="55"/>
      <c r="L19" s="55"/>
      <c r="M19" s="55"/>
      <c r="N19" s="55"/>
      <c r="O19" s="55"/>
      <c r="P19" s="56" t="s">
        <v>2421</v>
      </c>
      <c r="Q19" s="56"/>
      <c r="R19" s="57"/>
      <c r="S19" s="58"/>
      <c r="T19" s="58"/>
      <c r="U19" s="59"/>
      <c r="V19" s="60"/>
    </row>
    <row r="20" ht="16" customHeight="1" spans="1:22">
      <c r="A20" s="61"/>
      <c r="B20" s="62"/>
      <c r="C20" s="62"/>
      <c r="D20" s="62"/>
      <c r="E20" s="62"/>
      <c r="F20" s="63"/>
      <c r="G20" s="63"/>
      <c r="H20" s="63"/>
      <c r="I20" s="63"/>
      <c r="J20" s="64"/>
      <c r="K20" s="64"/>
      <c r="L20" s="64"/>
      <c r="M20" s="64"/>
      <c r="N20" s="64"/>
      <c r="O20" s="64"/>
      <c r="P20" s="65">
        <f>SUM(P18,P12,P9,P5)</f>
        <v>149598.4</v>
      </c>
      <c r="Q20" s="65">
        <f>SUM(Q18,Q12,Q9,Q5)</f>
        <v>0</v>
      </c>
      <c r="R20" s="65">
        <f>Q20-P20</f>
        <v>-149598.4</v>
      </c>
      <c r="S20" s="66"/>
      <c r="T20" s="67"/>
      <c r="U20" s="68"/>
      <c r="V20" s="69"/>
    </row>
    <row r="21" ht="28" customHeight="1" spans="1:22">
      <c r="A21" s="17" t="s">
        <v>2341</v>
      </c>
      <c r="B21" s="70"/>
      <c r="C21" s="70"/>
      <c r="D21" s="70"/>
      <c r="E21" s="17" t="s">
        <v>2341</v>
      </c>
      <c r="F21" s="70"/>
      <c r="G21" s="70"/>
      <c r="H21" s="71" t="s">
        <v>2342</v>
      </c>
      <c r="I21" s="17" t="s">
        <v>71</v>
      </c>
      <c r="J21" s="72">
        <v>0</v>
      </c>
      <c r="K21" s="72">
        <v>0</v>
      </c>
      <c r="L21" s="19">
        <v>1</v>
      </c>
      <c r="M21" s="19">
        <v>1</v>
      </c>
      <c r="N21" s="19">
        <v>1</v>
      </c>
      <c r="O21" s="19">
        <v>1</v>
      </c>
      <c r="P21" s="19">
        <f>J21*L21*N21</f>
        <v>0</v>
      </c>
      <c r="Q21" s="19">
        <f>K21*M21*O21</f>
        <v>0</v>
      </c>
      <c r="R21" s="19">
        <f>Q21-P21</f>
        <v>0</v>
      </c>
      <c r="S21" s="20">
        <v>0.06</v>
      </c>
      <c r="T21" s="20">
        <v>0</v>
      </c>
      <c r="U21" s="21"/>
      <c r="V21" s="73"/>
    </row>
    <row r="22" ht="16" customHeight="1" spans="1:22">
      <c r="A22" s="52"/>
      <c r="B22" s="53"/>
      <c r="C22" s="53"/>
      <c r="D22" s="53"/>
      <c r="E22" s="53"/>
      <c r="F22" s="53"/>
      <c r="G22" s="53"/>
      <c r="H22" s="54"/>
      <c r="I22" s="53"/>
      <c r="J22" s="55"/>
      <c r="K22" s="55"/>
      <c r="L22" s="55"/>
      <c r="M22" s="55"/>
      <c r="N22" s="55"/>
      <c r="O22" s="55"/>
      <c r="P22" s="56" t="s">
        <v>2343</v>
      </c>
      <c r="Q22" s="56"/>
      <c r="R22" s="57"/>
      <c r="S22" s="58"/>
      <c r="T22" s="58"/>
      <c r="U22" s="59"/>
      <c r="V22" s="60"/>
    </row>
    <row r="23" ht="16" customHeight="1" spans="1:22">
      <c r="A23" s="61"/>
      <c r="B23" s="62"/>
      <c r="C23" s="62"/>
      <c r="D23" s="62"/>
      <c r="E23" s="62"/>
      <c r="F23" s="63"/>
      <c r="G23" s="63"/>
      <c r="H23" s="63"/>
      <c r="I23" s="63"/>
      <c r="J23" s="64"/>
      <c r="K23" s="64"/>
      <c r="L23" s="64"/>
      <c r="M23" s="64"/>
      <c r="N23" s="64"/>
      <c r="O23" s="64"/>
      <c r="P23" s="65">
        <f>SUM(P20,P21)</f>
        <v>149598.4</v>
      </c>
      <c r="Q23" s="65">
        <f>SUM(Q20,Q21)</f>
        <v>0</v>
      </c>
      <c r="R23" s="74">
        <f>Q23-P23</f>
        <v>-149598.4</v>
      </c>
      <c r="S23" s="75"/>
      <c r="T23" s="76"/>
      <c r="U23" s="68"/>
      <c r="V23" s="69"/>
    </row>
    <row r="24" ht="28" customHeight="1" spans="1:22">
      <c r="P24" s="77">
        <f>SUMIF(E1:E20,"框架内",P1:P20)/(P23-P21)</f>
        <v>0.167504465288399</v>
      </c>
      <c r="Q24" s="78" t="e">
        <f>SUMIF(E1:E20,"框架内",Q1:Q20)/(Q23-Q21)</f>
        <v>#DIV/0!</v>
      </c>
      <c r="R24" s="79" t="s">
        <v>2344</v>
      </c>
      <c r="S24" s="80"/>
      <c r="T24" s="81"/>
    </row>
    <row r="25" ht="28" customHeight="1" spans="1:22">
      <c r="P25" s="77">
        <f ca="1">SUMIF(E1:E21,"框架外",P1:P20)/(P23-P21)</f>
        <v>0</v>
      </c>
      <c r="Q25" s="77" t="e">
        <f ca="1">SUMIF(E1:E21,"框架外",Q1:Q20)/(Q23-Q21)</f>
        <v>#DIV/0!</v>
      </c>
      <c r="R25" s="79" t="s">
        <v>2345</v>
      </c>
      <c r="S25" s="80"/>
      <c r="T25" s="81"/>
    </row>
    <row r="26" ht="28" customHeight="1" spans="1:22">
      <c r="P26" s="77">
        <f ca="1">SUMIF(E1:E21,"据实结算",P1:P20)/(P23-P21)</f>
        <v>0.832495534711601</v>
      </c>
      <c r="Q26" s="77" t="e">
        <f ca="1">SUMIF(E1:E21,"据实结算",Q1:Q20)/(Q23-Q21)</f>
        <v>#DIV/0!</v>
      </c>
      <c r="R26" s="79" t="s">
        <v>2346</v>
      </c>
      <c r="S26" s="80"/>
      <c r="T26" s="81"/>
    </row>
  </sheetData>
  <mergeCells count="6">
    <mergeCell ref="P4:R4"/>
    <mergeCell ref="P8:R8"/>
    <mergeCell ref="P11:R11"/>
    <mergeCell ref="P17:R17"/>
    <mergeCell ref="P19:R19"/>
    <mergeCell ref="P22:R22"/>
  </mergeCells>
  <conditionalFormatting sqref="A7">
    <cfRule type="containsText" dxfId="0" priority="2" stopIfTrue="1" operator="between" text="填写">
      <formula>NOT(ISERROR(SEARCH("填写",A7)))</formula>
    </cfRule>
  </conditionalFormatting>
  <conditionalFormatting sqref="A10">
    <cfRule type="containsText" dxfId="0" priority="3" stopIfTrue="1" operator="between" text="填写">
      <formula>NOT(ISERROR(SEARCH("填写",A10)))</formula>
    </cfRule>
  </conditionalFormatting>
  <conditionalFormatting sqref="A16">
    <cfRule type="containsText" dxfId="0" priority="7" stopIfTrue="1" operator="between" text="填写">
      <formula>NOT(ISERROR(SEARCH("填写",A16)))</formula>
    </cfRule>
  </conditionalFormatting>
  <conditionalFormatting sqref="A21">
    <cfRule type="containsText" dxfId="0" priority="8" stopIfTrue="1" operator="between" text="填写">
      <formula>NOT(ISERROR(SEARCH("填写",A21)))</formula>
    </cfRule>
  </conditionalFormatting>
  <conditionalFormatting sqref="E21">
    <cfRule type="containsText" dxfId="0" priority="9" stopIfTrue="1" operator="between" text="填写">
      <formula>NOT(ISERROR(SEARCH("填写",E21)))</formula>
    </cfRule>
  </conditionalFormatting>
  <conditionalFormatting sqref="A8:A9">
    <cfRule type="containsText" dxfId="0" priority="6" stopIfTrue="1" operator="between" text="填写">
      <formula>NOT(ISERROR(SEARCH("填写",A8)))</formula>
    </cfRule>
  </conditionalFormatting>
  <conditionalFormatting sqref="A11:A12">
    <cfRule type="containsText" dxfId="0" priority="4" stopIfTrue="1" operator="between" text="填写">
      <formula>NOT(ISERROR(SEARCH("填写",A11)))</formula>
    </cfRule>
  </conditionalFormatting>
  <conditionalFormatting sqref="A17:A18">
    <cfRule type="containsText" dxfId="0" priority="5" stopIfTrue="1" operator="between" text="填写">
      <formula>NOT(ISERROR(SEARCH("填写",A17)))</formula>
    </cfRule>
  </conditionalFormatting>
  <conditionalFormatting sqref="A2:A6 A13:A15 A19 A22">
    <cfRule type="containsText" dxfId="0" priority="10" stopIfTrue="1" operator="between" text="填写">
      <formula>NOT(ISERROR(SEARCH("填写",A2)))</formula>
    </cfRule>
  </conditionalFormatting>
  <dataValidations count="9">
    <dataValidation type="list" allowBlank="1" showErrorMessage="1" sqref="F10 F19 F22 F2:F3 F6:F7 F13:F16">
      <formula1>'3.框架内物料'!$A$2:$A$550</formula1>
    </dataValidation>
    <dataValidation type="list" allowBlank="1" showErrorMessage="1" sqref="S10 S21 S2:S3 S6:S7 S13:S16">
      <formula1>"0%,1%,3%,6%,9%"</formula1>
    </dataValidation>
    <dataValidation type="list" allowBlank="1" showErrorMessage="1" sqref="D23">
      <formula1>"CNY,USD,JPY,HKD"</formula1>
    </dataValidation>
    <dataValidation type="list" allowBlank="1" showErrorMessage="1" sqref="H23">
      <formula1>"是,否"</formula1>
    </dataValidation>
    <dataValidation type="list" allowBlank="1" showErrorMessage="1" sqref="K23">
      <formula1>"0%,1%,3%,6%,13%"</formula1>
    </dataValidation>
    <dataValidation type="list" allowBlank="1" showErrorMessage="1" sqref="A2:A23">
      <formula1>"搭建制作类,AVL设备类,第三方人员类,Onsite人员,创意团队类,差旅接待类,报批及安保,其他代垫付类,服务费,税费"</formula1>
    </dataValidation>
    <dataValidation type="list" allowBlank="1" showErrorMessage="1" sqref="A24:A2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26">
      <formula1>"框架内,框架外,据实结算"</formula1>
    </dataValidation>
    <dataValidation type="list" allowBlank="1" showErrorMessage="1" sqref="T1:T26">
      <formula1>"0%,5%,6%,10%,15%"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55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"/>
  <cols>
    <col min="1" max="1" width="15" customWidth="1"/>
    <col min="2" max="2" width="21" customWidth="1"/>
    <col min="3" max="3" width="14" customWidth="1"/>
    <col min="4" max="4" width="99" customWidth="1"/>
    <col min="5" max="5" width="14" customWidth="1"/>
    <col min="6" max="6" width="15" customWidth="1"/>
    <col min="7" max="7" width="14" customWidth="1"/>
    <col min="8" max="8" width="9" customWidth="1"/>
    <col min="9" max="9" width="14" customWidth="1"/>
    <col min="10" max="20" width="6" customWidth="1"/>
  </cols>
  <sheetData>
    <row r="1" ht="29" customHeight="1" spans="1:9">
      <c r="A1" s="1" t="s">
        <v>2422</v>
      </c>
      <c r="B1" s="1" t="s">
        <v>2423</v>
      </c>
      <c r="C1" s="1" t="s">
        <v>0</v>
      </c>
      <c r="D1" s="1" t="s">
        <v>2424</v>
      </c>
      <c r="E1" s="1" t="s">
        <v>2425</v>
      </c>
      <c r="F1" s="2" t="s">
        <v>2426</v>
      </c>
      <c r="G1" s="3" t="s">
        <v>2427</v>
      </c>
      <c r="H1" s="3" t="s">
        <v>2428</v>
      </c>
      <c r="I1" s="4" t="s">
        <v>2429</v>
      </c>
    </row>
    <row r="2" ht="16" customHeight="1" spans="1:9">
      <c r="A2" s="5" t="s">
        <v>2430</v>
      </c>
      <c r="B2" s="6" t="s">
        <v>726</v>
      </c>
      <c r="C2" s="6" t="s">
        <v>1</v>
      </c>
      <c r="D2" s="7" t="s">
        <v>727</v>
      </c>
      <c r="E2" s="6" t="s">
        <v>61</v>
      </c>
      <c r="F2" s="8">
        <v>106</v>
      </c>
      <c r="G2" s="9"/>
      <c r="H2" s="9"/>
      <c r="I2" s="10"/>
    </row>
    <row r="3" ht="16" customHeight="1" spans="1:9">
      <c r="A3" s="5" t="s">
        <v>2431</v>
      </c>
      <c r="B3" s="6" t="s">
        <v>1275</v>
      </c>
      <c r="C3" s="6" t="s">
        <v>1</v>
      </c>
      <c r="D3" s="7" t="s">
        <v>1276</v>
      </c>
      <c r="E3" s="6" t="s">
        <v>61</v>
      </c>
      <c r="F3" s="8">
        <v>416.67</v>
      </c>
      <c r="G3" s="9"/>
      <c r="H3" s="9"/>
      <c r="I3" s="10"/>
    </row>
    <row r="4" ht="16" customHeight="1" spans="1:9">
      <c r="A4" s="5" t="s">
        <v>2432</v>
      </c>
      <c r="B4" s="6" t="s">
        <v>1811</v>
      </c>
      <c r="C4" s="6" t="s">
        <v>1</v>
      </c>
      <c r="D4" s="7" t="s">
        <v>1812</v>
      </c>
      <c r="E4" s="6" t="s">
        <v>61</v>
      </c>
      <c r="F4" s="8">
        <v>410</v>
      </c>
      <c r="G4" s="9"/>
      <c r="H4" s="9"/>
      <c r="I4" s="10"/>
    </row>
    <row r="5" ht="16" customHeight="1" spans="1:9">
      <c r="A5" s="5" t="s">
        <v>2433</v>
      </c>
      <c r="B5" s="6" t="s">
        <v>2156</v>
      </c>
      <c r="C5" s="6" t="s">
        <v>1</v>
      </c>
      <c r="D5" s="7" t="s">
        <v>2157</v>
      </c>
      <c r="E5" s="6" t="s">
        <v>61</v>
      </c>
      <c r="F5" s="8">
        <v>493.33</v>
      </c>
      <c r="G5" s="9"/>
      <c r="H5" s="9"/>
      <c r="I5" s="10"/>
    </row>
    <row r="6" ht="16" customHeight="1" spans="1:9">
      <c r="A6" s="5" t="s">
        <v>2434</v>
      </c>
      <c r="B6" s="6" t="s">
        <v>1299</v>
      </c>
      <c r="C6" s="6" t="s">
        <v>1</v>
      </c>
      <c r="D6" s="7" t="s">
        <v>1300</v>
      </c>
      <c r="E6" s="6" t="s">
        <v>61</v>
      </c>
      <c r="F6" s="8">
        <v>247.45</v>
      </c>
      <c r="G6" s="9"/>
      <c r="H6" s="9"/>
      <c r="I6" s="10"/>
    </row>
    <row r="7" ht="16" customHeight="1" spans="1:9">
      <c r="A7" s="5" t="s">
        <v>2435</v>
      </c>
      <c r="B7" s="6" t="s">
        <v>1059</v>
      </c>
      <c r="C7" s="6" t="s">
        <v>1</v>
      </c>
      <c r="D7" s="7" t="s">
        <v>1060</v>
      </c>
      <c r="E7" s="6" t="s">
        <v>61</v>
      </c>
      <c r="F7" s="8">
        <v>254.4</v>
      </c>
      <c r="G7" s="9"/>
      <c r="H7" s="9"/>
      <c r="I7" s="10"/>
    </row>
    <row r="8" ht="16" customHeight="1" spans="1:9">
      <c r="A8" s="5" t="s">
        <v>2436</v>
      </c>
      <c r="B8" s="6" t="s">
        <v>129</v>
      </c>
      <c r="C8" s="6" t="s">
        <v>1</v>
      </c>
      <c r="D8" s="7" t="s">
        <v>130</v>
      </c>
      <c r="E8" s="6" t="s">
        <v>61</v>
      </c>
      <c r="F8" s="8">
        <v>326.67</v>
      </c>
      <c r="G8" s="9"/>
      <c r="H8" s="9"/>
      <c r="I8" s="10"/>
    </row>
    <row r="9" ht="16" customHeight="1" spans="1:9">
      <c r="A9" s="5" t="s">
        <v>2437</v>
      </c>
      <c r="B9" s="6" t="s">
        <v>1287</v>
      </c>
      <c r="C9" s="6" t="s">
        <v>1</v>
      </c>
      <c r="D9" s="7" t="s">
        <v>1288</v>
      </c>
      <c r="E9" s="6" t="s">
        <v>61</v>
      </c>
      <c r="F9" s="8">
        <v>553.33</v>
      </c>
      <c r="G9" s="9"/>
      <c r="H9" s="9"/>
      <c r="I9" s="10"/>
    </row>
    <row r="10" ht="16" customHeight="1" spans="1:9">
      <c r="A10" s="5" t="s">
        <v>2438</v>
      </c>
      <c r="B10" s="6" t="s">
        <v>1470</v>
      </c>
      <c r="C10" s="6" t="s">
        <v>1</v>
      </c>
      <c r="D10" s="7" t="s">
        <v>1471</v>
      </c>
      <c r="E10" s="6" t="s">
        <v>61</v>
      </c>
      <c r="F10" s="8">
        <v>356.67</v>
      </c>
      <c r="G10" s="9"/>
      <c r="H10" s="9"/>
      <c r="I10" s="10"/>
    </row>
    <row r="11" ht="16" customHeight="1" spans="1:9">
      <c r="A11" s="5" t="s">
        <v>2439</v>
      </c>
      <c r="B11" s="6" t="s">
        <v>2004</v>
      </c>
      <c r="C11" s="6" t="s">
        <v>1</v>
      </c>
      <c r="D11" s="7" t="s">
        <v>2005</v>
      </c>
      <c r="E11" s="6" t="s">
        <v>61</v>
      </c>
      <c r="F11" s="8">
        <v>318</v>
      </c>
      <c r="G11" s="9"/>
      <c r="H11" s="9"/>
      <c r="I11" s="10"/>
    </row>
    <row r="12" ht="16" customHeight="1" spans="1:9">
      <c r="A12" s="5" t="s">
        <v>2440</v>
      </c>
      <c r="B12" s="6" t="s">
        <v>225</v>
      </c>
      <c r="C12" s="6" t="s">
        <v>1</v>
      </c>
      <c r="D12" s="7" t="s">
        <v>226</v>
      </c>
      <c r="E12" s="6" t="s">
        <v>61</v>
      </c>
      <c r="F12" s="8">
        <v>580</v>
      </c>
      <c r="G12" s="9"/>
      <c r="H12" s="9"/>
      <c r="I12" s="10"/>
    </row>
    <row r="13" ht="16" customHeight="1" spans="1:9">
      <c r="A13" s="5" t="s">
        <v>2441</v>
      </c>
      <c r="B13" s="6" t="s">
        <v>339</v>
      </c>
      <c r="C13" s="6" t="s">
        <v>1</v>
      </c>
      <c r="D13" s="7" t="s">
        <v>340</v>
      </c>
      <c r="E13" s="6" t="s">
        <v>61</v>
      </c>
      <c r="F13" s="8">
        <v>436.67</v>
      </c>
      <c r="G13" s="9"/>
      <c r="H13" s="9"/>
      <c r="I13" s="10"/>
    </row>
    <row r="14" ht="16" customHeight="1" spans="1:9">
      <c r="A14" s="5" t="s">
        <v>2442</v>
      </c>
      <c r="B14" s="6" t="s">
        <v>842</v>
      </c>
      <c r="C14" s="6" t="s">
        <v>1</v>
      </c>
      <c r="D14" s="7" t="s">
        <v>843</v>
      </c>
      <c r="E14" s="6" t="s">
        <v>61</v>
      </c>
      <c r="F14" s="8">
        <v>402.8</v>
      </c>
      <c r="G14" s="9"/>
      <c r="H14" s="9"/>
      <c r="I14" s="10"/>
    </row>
    <row r="15" ht="16" customHeight="1" spans="1:9">
      <c r="A15" s="5" t="s">
        <v>2443</v>
      </c>
      <c r="B15" s="6" t="s">
        <v>625</v>
      </c>
      <c r="C15" s="6" t="s">
        <v>1</v>
      </c>
      <c r="D15" s="7" t="s">
        <v>626</v>
      </c>
      <c r="E15" s="6" t="s">
        <v>61</v>
      </c>
      <c r="F15" s="8">
        <v>614.8</v>
      </c>
      <c r="G15" s="9"/>
      <c r="H15" s="9"/>
      <c r="I15" s="10"/>
    </row>
    <row r="16" ht="16" customHeight="1" spans="1:9">
      <c r="A16" s="5" t="s">
        <v>2444</v>
      </c>
      <c r="B16" s="6" t="s">
        <v>1442</v>
      </c>
      <c r="C16" s="6" t="s">
        <v>1</v>
      </c>
      <c r="D16" s="7" t="s">
        <v>1443</v>
      </c>
      <c r="E16" s="6" t="s">
        <v>61</v>
      </c>
      <c r="F16" s="8">
        <v>560</v>
      </c>
      <c r="G16" s="9"/>
      <c r="H16" s="9"/>
      <c r="I16" s="10"/>
    </row>
    <row r="17" ht="16" customHeight="1" spans="1:9">
      <c r="A17" s="5" t="s">
        <v>2445</v>
      </c>
      <c r="B17" s="6" t="s">
        <v>221</v>
      </c>
      <c r="C17" s="6" t="s">
        <v>1</v>
      </c>
      <c r="D17" s="7" t="s">
        <v>222</v>
      </c>
      <c r="E17" s="6" t="s">
        <v>61</v>
      </c>
      <c r="F17" s="8">
        <v>487.6</v>
      </c>
      <c r="G17" s="9"/>
      <c r="H17" s="9"/>
      <c r="I17" s="10"/>
    </row>
    <row r="18" ht="16" customHeight="1" spans="1:9">
      <c r="A18" s="5" t="s">
        <v>2446</v>
      </c>
      <c r="B18" s="6" t="s">
        <v>137</v>
      </c>
      <c r="C18" s="6" t="s">
        <v>1</v>
      </c>
      <c r="D18" s="7" t="s">
        <v>138</v>
      </c>
      <c r="E18" s="6" t="s">
        <v>61</v>
      </c>
      <c r="F18" s="8">
        <v>826.8</v>
      </c>
      <c r="G18" s="9"/>
      <c r="H18" s="9"/>
      <c r="I18" s="10"/>
    </row>
    <row r="19" ht="16" customHeight="1" spans="1:9">
      <c r="A19" s="5" t="s">
        <v>2447</v>
      </c>
      <c r="B19" s="6" t="s">
        <v>2132</v>
      </c>
      <c r="C19" s="6" t="s">
        <v>1</v>
      </c>
      <c r="D19" s="7" t="s">
        <v>2133</v>
      </c>
      <c r="E19" s="6" t="s">
        <v>61</v>
      </c>
      <c r="F19" s="8">
        <v>614.8</v>
      </c>
      <c r="G19" s="9"/>
      <c r="H19" s="9"/>
      <c r="I19" s="10"/>
    </row>
    <row r="20" ht="16" customHeight="1" spans="1:9">
      <c r="A20" s="5" t="s">
        <v>2448</v>
      </c>
      <c r="B20" s="6" t="s">
        <v>299</v>
      </c>
      <c r="C20" s="6" t="s">
        <v>1</v>
      </c>
      <c r="D20" s="7" t="s">
        <v>300</v>
      </c>
      <c r="E20" s="6" t="s">
        <v>61</v>
      </c>
      <c r="F20" s="8">
        <v>90.1</v>
      </c>
      <c r="G20" s="9"/>
      <c r="H20" s="9"/>
      <c r="I20" s="10"/>
    </row>
    <row r="21" ht="16" customHeight="1" spans="1:9">
      <c r="A21" s="5" t="s">
        <v>2449</v>
      </c>
      <c r="B21" s="6" t="s">
        <v>2056</v>
      </c>
      <c r="C21" s="6" t="s">
        <v>1</v>
      </c>
      <c r="D21" s="7" t="s">
        <v>2057</v>
      </c>
      <c r="E21" s="6" t="s">
        <v>61</v>
      </c>
      <c r="F21" s="8">
        <v>106</v>
      </c>
      <c r="G21" s="9"/>
      <c r="H21" s="9"/>
      <c r="I21" s="10"/>
    </row>
    <row r="22" ht="16" customHeight="1" spans="1:9">
      <c r="A22" s="5" t="s">
        <v>2450</v>
      </c>
      <c r="B22" s="6" t="s">
        <v>966</v>
      </c>
      <c r="C22" s="6" t="s">
        <v>1</v>
      </c>
      <c r="D22" s="7" t="s">
        <v>967</v>
      </c>
      <c r="E22" s="6" t="s">
        <v>61</v>
      </c>
      <c r="F22" s="8">
        <v>131.67</v>
      </c>
      <c r="G22" s="9"/>
      <c r="H22" s="9"/>
      <c r="I22" s="10"/>
    </row>
    <row r="23" ht="16" customHeight="1" spans="1:9">
      <c r="A23" s="5" t="s">
        <v>2451</v>
      </c>
      <c r="B23" s="6" t="s">
        <v>1063</v>
      </c>
      <c r="C23" s="6" t="s">
        <v>1</v>
      </c>
      <c r="D23" s="7" t="s">
        <v>1064</v>
      </c>
      <c r="E23" s="6" t="s">
        <v>61</v>
      </c>
      <c r="F23" s="8">
        <v>157.97</v>
      </c>
      <c r="G23" s="9"/>
      <c r="H23" s="9"/>
      <c r="I23" s="10"/>
    </row>
    <row r="24" ht="16" customHeight="1" spans="1:9">
      <c r="A24" s="5" t="s">
        <v>2452</v>
      </c>
      <c r="B24" s="6" t="s">
        <v>570</v>
      </c>
      <c r="C24" s="6" t="s">
        <v>1</v>
      </c>
      <c r="D24" s="7" t="s">
        <v>571</v>
      </c>
      <c r="E24" s="6" t="s">
        <v>61</v>
      </c>
      <c r="F24" s="8">
        <v>174.14</v>
      </c>
      <c r="G24" s="9"/>
      <c r="H24" s="9"/>
      <c r="I24" s="10"/>
    </row>
    <row r="25" ht="16" customHeight="1" spans="1:9">
      <c r="A25" s="5" t="s">
        <v>2453</v>
      </c>
      <c r="B25" s="6" t="s">
        <v>1879</v>
      </c>
      <c r="C25" s="6" t="s">
        <v>1</v>
      </c>
      <c r="D25" s="7" t="s">
        <v>1880</v>
      </c>
      <c r="E25" s="6" t="s">
        <v>76</v>
      </c>
      <c r="F25" s="8">
        <v>162.41</v>
      </c>
      <c r="G25" s="9"/>
      <c r="H25" s="9"/>
      <c r="I25" s="10"/>
    </row>
    <row r="26" ht="16" customHeight="1" spans="1:9">
      <c r="A26" s="5" t="s">
        <v>2454</v>
      </c>
      <c r="B26" s="6" t="s">
        <v>938</v>
      </c>
      <c r="C26" s="6" t="s">
        <v>1</v>
      </c>
      <c r="D26" s="7" t="s">
        <v>939</v>
      </c>
      <c r="E26" s="6" t="s">
        <v>76</v>
      </c>
      <c r="F26" s="8">
        <v>209.07</v>
      </c>
      <c r="G26" s="9"/>
      <c r="H26" s="9"/>
      <c r="I26" s="10"/>
    </row>
    <row r="27" ht="16" customHeight="1" spans="1:9">
      <c r="A27" s="5" t="s">
        <v>2455</v>
      </c>
      <c r="B27" s="6" t="s">
        <v>1347</v>
      </c>
      <c r="C27" s="6" t="s">
        <v>1</v>
      </c>
      <c r="D27" s="7" t="s">
        <v>1348</v>
      </c>
      <c r="E27" s="6" t="s">
        <v>76</v>
      </c>
      <c r="F27" s="8">
        <v>246.94</v>
      </c>
      <c r="G27" s="9"/>
      <c r="H27" s="9"/>
      <c r="I27" s="10"/>
    </row>
    <row r="28" ht="16" customHeight="1" spans="1:9">
      <c r="A28" s="5" t="s">
        <v>2456</v>
      </c>
      <c r="B28" s="6" t="s">
        <v>2136</v>
      </c>
      <c r="C28" s="6" t="s">
        <v>1</v>
      </c>
      <c r="D28" s="7" t="s">
        <v>2137</v>
      </c>
      <c r="E28" s="6" t="s">
        <v>76</v>
      </c>
      <c r="F28" s="8">
        <v>137.66</v>
      </c>
      <c r="G28" s="9"/>
      <c r="H28" s="9"/>
      <c r="I28" s="10"/>
    </row>
    <row r="29" ht="16" customHeight="1" spans="1:9">
      <c r="A29" s="5" t="s">
        <v>2457</v>
      </c>
      <c r="B29" s="6" t="s">
        <v>2104</v>
      </c>
      <c r="C29" s="6" t="s">
        <v>1</v>
      </c>
      <c r="D29" s="7" t="s">
        <v>2105</v>
      </c>
      <c r="E29" s="6" t="s">
        <v>76</v>
      </c>
      <c r="F29" s="8">
        <v>166.8</v>
      </c>
      <c r="G29" s="9"/>
      <c r="H29" s="9"/>
      <c r="I29" s="10"/>
    </row>
    <row r="30" ht="16" customHeight="1" spans="1:9">
      <c r="A30" s="5" t="s">
        <v>2458</v>
      </c>
      <c r="B30" s="6" t="s">
        <v>1135</v>
      </c>
      <c r="C30" s="6" t="s">
        <v>1</v>
      </c>
      <c r="D30" s="7" t="s">
        <v>1136</v>
      </c>
      <c r="E30" s="6" t="s">
        <v>76</v>
      </c>
      <c r="F30" s="8">
        <v>210.95</v>
      </c>
      <c r="G30" s="9"/>
      <c r="H30" s="9"/>
      <c r="I30" s="10"/>
    </row>
    <row r="31" ht="16" customHeight="1" spans="1:9">
      <c r="A31" s="5" t="s">
        <v>2459</v>
      </c>
      <c r="B31" s="6" t="s">
        <v>2253</v>
      </c>
      <c r="C31" s="6" t="s">
        <v>1</v>
      </c>
      <c r="D31" s="7" t="s">
        <v>2254</v>
      </c>
      <c r="E31" s="6" t="s">
        <v>76</v>
      </c>
      <c r="F31" s="8">
        <v>42.4</v>
      </c>
      <c r="G31" s="9"/>
      <c r="H31" s="9"/>
      <c r="I31" s="10"/>
    </row>
    <row r="32" ht="16" customHeight="1" spans="1:9">
      <c r="A32" s="5" t="s">
        <v>2460</v>
      </c>
      <c r="B32" s="6" t="s">
        <v>1646</v>
      </c>
      <c r="C32" s="6" t="s">
        <v>1</v>
      </c>
      <c r="D32" s="7" t="s">
        <v>1647</v>
      </c>
      <c r="E32" s="6" t="s">
        <v>61</v>
      </c>
      <c r="F32" s="8">
        <v>51.67</v>
      </c>
      <c r="G32" s="9"/>
      <c r="H32" s="9"/>
      <c r="I32" s="10"/>
    </row>
    <row r="33" ht="16" customHeight="1" spans="1:9">
      <c r="A33" s="5" t="s">
        <v>2461</v>
      </c>
      <c r="B33" s="6" t="s">
        <v>1730</v>
      </c>
      <c r="C33" s="6" t="s">
        <v>1</v>
      </c>
      <c r="D33" s="7" t="s">
        <v>1731</v>
      </c>
      <c r="E33" s="6" t="s">
        <v>61</v>
      </c>
      <c r="F33" s="8">
        <v>125</v>
      </c>
      <c r="G33" s="9"/>
      <c r="H33" s="9"/>
      <c r="I33" s="10"/>
    </row>
    <row r="34" ht="16" customHeight="1" spans="1:9">
      <c r="A34" s="5" t="s">
        <v>2462</v>
      </c>
      <c r="B34" s="6" t="s">
        <v>408</v>
      </c>
      <c r="C34" s="6" t="s">
        <v>1</v>
      </c>
      <c r="D34" s="7" t="s">
        <v>409</v>
      </c>
      <c r="E34" s="6" t="s">
        <v>61</v>
      </c>
      <c r="F34" s="8">
        <v>55.3</v>
      </c>
      <c r="G34" s="9"/>
      <c r="H34" s="9"/>
      <c r="I34" s="10"/>
    </row>
    <row r="35" ht="16" customHeight="1" spans="1:9">
      <c r="A35" s="5" t="s">
        <v>2463</v>
      </c>
      <c r="B35" s="6" t="s">
        <v>1682</v>
      </c>
      <c r="C35" s="6" t="s">
        <v>1</v>
      </c>
      <c r="D35" s="7" t="s">
        <v>1683</v>
      </c>
      <c r="E35" s="6" t="s">
        <v>61</v>
      </c>
      <c r="F35" s="8">
        <v>91.88</v>
      </c>
      <c r="G35" s="9"/>
      <c r="H35" s="9"/>
      <c r="I35" s="10"/>
    </row>
    <row r="36" ht="16" customHeight="1" spans="1:9">
      <c r="A36" s="5" t="s">
        <v>2464</v>
      </c>
      <c r="B36" s="6" t="s">
        <v>2120</v>
      </c>
      <c r="C36" s="6" t="s">
        <v>1</v>
      </c>
      <c r="D36" s="7" t="s">
        <v>2121</v>
      </c>
      <c r="E36" s="6" t="s">
        <v>61</v>
      </c>
      <c r="F36" s="8">
        <v>64.32</v>
      </c>
      <c r="G36" s="9"/>
      <c r="H36" s="9"/>
      <c r="I36" s="10"/>
    </row>
    <row r="37" ht="16" customHeight="1" spans="1:9">
      <c r="A37" s="5" t="s">
        <v>2465</v>
      </c>
      <c r="B37" s="6" t="s">
        <v>2273</v>
      </c>
      <c r="C37" s="6" t="s">
        <v>1</v>
      </c>
      <c r="D37" s="7" t="s">
        <v>2274</v>
      </c>
      <c r="E37" s="6" t="s">
        <v>61</v>
      </c>
      <c r="F37" s="8">
        <v>64.87</v>
      </c>
      <c r="G37" s="9"/>
      <c r="H37" s="9"/>
      <c r="I37" s="10"/>
    </row>
    <row r="38" ht="16" customHeight="1" spans="1:9">
      <c r="A38" s="5" t="s">
        <v>2466</v>
      </c>
      <c r="B38" s="6" t="s">
        <v>441</v>
      </c>
      <c r="C38" s="6" t="s">
        <v>1</v>
      </c>
      <c r="D38" s="7" t="s">
        <v>442</v>
      </c>
      <c r="E38" s="6" t="s">
        <v>61</v>
      </c>
      <c r="F38" s="8">
        <v>62.87</v>
      </c>
      <c r="G38" s="9"/>
      <c r="H38" s="9"/>
      <c r="I38" s="10"/>
    </row>
    <row r="39" ht="16" customHeight="1" spans="1:9">
      <c r="A39" s="5" t="s">
        <v>2467</v>
      </c>
      <c r="B39" s="6" t="s">
        <v>1075</v>
      </c>
      <c r="C39" s="6" t="s">
        <v>1</v>
      </c>
      <c r="D39" s="7" t="s">
        <v>1076</v>
      </c>
      <c r="E39" s="6" t="s">
        <v>61</v>
      </c>
      <c r="F39" s="8">
        <v>186.67</v>
      </c>
      <c r="G39" s="9"/>
      <c r="H39" s="9"/>
      <c r="I39" s="10"/>
    </row>
    <row r="40" ht="16" customHeight="1" spans="1:9">
      <c r="A40" s="5" t="s">
        <v>2468</v>
      </c>
      <c r="B40" s="6" t="s">
        <v>245</v>
      </c>
      <c r="C40" s="6" t="s">
        <v>1</v>
      </c>
      <c r="D40" s="7" t="s">
        <v>246</v>
      </c>
      <c r="E40" s="6" t="s">
        <v>61</v>
      </c>
      <c r="F40" s="8">
        <v>206.67</v>
      </c>
      <c r="G40" s="9"/>
      <c r="H40" s="9"/>
      <c r="I40" s="10"/>
    </row>
    <row r="41" ht="16" customHeight="1" spans="1:9">
      <c r="A41" s="5" t="s">
        <v>2469</v>
      </c>
      <c r="B41" s="6" t="s">
        <v>742</v>
      </c>
      <c r="C41" s="6" t="s">
        <v>1</v>
      </c>
      <c r="D41" s="7" t="s">
        <v>743</v>
      </c>
      <c r="E41" s="6" t="s">
        <v>61</v>
      </c>
      <c r="F41" s="8">
        <v>46.67</v>
      </c>
      <c r="G41" s="9"/>
      <c r="H41" s="9"/>
      <c r="I41" s="10"/>
    </row>
    <row r="42" ht="16" customHeight="1" spans="1:9">
      <c r="A42" s="5" t="s">
        <v>2470</v>
      </c>
      <c r="B42" s="6" t="s">
        <v>1542</v>
      </c>
      <c r="C42" s="6" t="s">
        <v>1</v>
      </c>
      <c r="D42" s="7" t="s">
        <v>1543</v>
      </c>
      <c r="E42" s="6" t="s">
        <v>61</v>
      </c>
      <c r="F42" s="8">
        <v>75</v>
      </c>
      <c r="G42" s="9"/>
      <c r="H42" s="9"/>
      <c r="I42" s="10"/>
    </row>
    <row r="43" ht="16" customHeight="1" spans="1:9">
      <c r="A43" s="5" t="s">
        <v>2471</v>
      </c>
      <c r="B43" s="6" t="s">
        <v>1807</v>
      </c>
      <c r="C43" s="6" t="s">
        <v>1</v>
      </c>
      <c r="D43" s="7" t="s">
        <v>1808</v>
      </c>
      <c r="E43" s="6" t="s">
        <v>61</v>
      </c>
      <c r="F43" s="8">
        <v>126.67</v>
      </c>
      <c r="G43" s="9"/>
      <c r="H43" s="9"/>
      <c r="I43" s="10"/>
    </row>
    <row r="44" ht="16" customHeight="1" spans="1:9">
      <c r="A44" s="5" t="s">
        <v>2472</v>
      </c>
      <c r="B44" s="6" t="s">
        <v>682</v>
      </c>
      <c r="C44" s="6" t="s">
        <v>1</v>
      </c>
      <c r="D44" s="7" t="s">
        <v>683</v>
      </c>
      <c r="E44" s="6" t="s">
        <v>61</v>
      </c>
      <c r="F44" s="8">
        <v>173.33</v>
      </c>
      <c r="G44" s="9"/>
      <c r="H44" s="9"/>
      <c r="I44" s="10"/>
    </row>
    <row r="45" ht="16" customHeight="1" spans="1:9">
      <c r="A45" s="5" t="s">
        <v>2473</v>
      </c>
      <c r="B45" s="6" t="s">
        <v>2128</v>
      </c>
      <c r="C45" s="6" t="s">
        <v>1</v>
      </c>
      <c r="D45" s="7" t="s">
        <v>2129</v>
      </c>
      <c r="E45" s="6" t="s">
        <v>61</v>
      </c>
      <c r="F45" s="8">
        <v>222.6</v>
      </c>
      <c r="G45" s="9"/>
      <c r="H45" s="9"/>
      <c r="I45" s="10"/>
    </row>
    <row r="46" ht="16" customHeight="1" spans="1:9">
      <c r="A46" s="5" t="s">
        <v>2474</v>
      </c>
      <c r="B46" s="6" t="s">
        <v>400</v>
      </c>
      <c r="C46" s="6" t="s">
        <v>1</v>
      </c>
      <c r="D46" s="7" t="s">
        <v>401</v>
      </c>
      <c r="E46" s="6" t="s">
        <v>61</v>
      </c>
      <c r="F46" s="8">
        <v>180</v>
      </c>
      <c r="G46" s="9"/>
      <c r="H46" s="9"/>
      <c r="I46" s="10"/>
    </row>
    <row r="47" ht="16" customHeight="1" spans="1:9">
      <c r="A47" s="5" t="s">
        <v>2475</v>
      </c>
      <c r="B47" s="6" t="s">
        <v>694</v>
      </c>
      <c r="C47" s="6" t="s">
        <v>1</v>
      </c>
      <c r="D47" s="7" t="s">
        <v>695</v>
      </c>
      <c r="E47" s="6" t="s">
        <v>61</v>
      </c>
      <c r="F47" s="8">
        <v>212</v>
      </c>
      <c r="G47" s="9"/>
      <c r="H47" s="9"/>
      <c r="I47" s="10"/>
    </row>
    <row r="48" ht="16" customHeight="1" spans="1:9">
      <c r="A48" s="5" t="s">
        <v>2476</v>
      </c>
      <c r="B48" s="6" t="s">
        <v>1388</v>
      </c>
      <c r="C48" s="6" t="s">
        <v>1</v>
      </c>
      <c r="D48" s="7" t="s">
        <v>1389</v>
      </c>
      <c r="E48" s="6" t="s">
        <v>61</v>
      </c>
      <c r="F48" s="8">
        <v>250</v>
      </c>
      <c r="G48" s="9"/>
      <c r="H48" s="9"/>
      <c r="I48" s="10"/>
    </row>
    <row r="49" ht="16" customHeight="1" spans="1:9">
      <c r="A49" s="5" t="s">
        <v>2477</v>
      </c>
      <c r="B49" s="6" t="s">
        <v>1311</v>
      </c>
      <c r="C49" s="6" t="s">
        <v>1</v>
      </c>
      <c r="D49" s="7" t="s">
        <v>1312</v>
      </c>
      <c r="E49" s="6" t="s">
        <v>61</v>
      </c>
      <c r="F49" s="8">
        <v>296.8</v>
      </c>
      <c r="G49" s="9"/>
      <c r="H49" s="9"/>
      <c r="I49" s="10"/>
    </row>
    <row r="50" ht="16" customHeight="1" spans="1:9">
      <c r="A50" s="5" t="s">
        <v>2478</v>
      </c>
      <c r="B50" s="6" t="s">
        <v>1409</v>
      </c>
      <c r="C50" s="6" t="s">
        <v>1</v>
      </c>
      <c r="D50" s="7" t="s">
        <v>1410</v>
      </c>
      <c r="E50" s="6" t="s">
        <v>61</v>
      </c>
      <c r="F50" s="8">
        <v>316.67</v>
      </c>
      <c r="G50" s="9"/>
      <c r="H50" s="9"/>
      <c r="I50" s="10"/>
    </row>
    <row r="51" ht="16" customHeight="1" spans="1:9">
      <c r="A51" s="5" t="s">
        <v>2479</v>
      </c>
      <c r="B51" s="6" t="s">
        <v>1923</v>
      </c>
      <c r="C51" s="6" t="s">
        <v>1</v>
      </c>
      <c r="D51" s="7" t="s">
        <v>1924</v>
      </c>
      <c r="E51" s="6" t="s">
        <v>61</v>
      </c>
      <c r="F51" s="8">
        <v>350</v>
      </c>
      <c r="G51" s="9"/>
      <c r="H51" s="9"/>
      <c r="I51" s="10"/>
    </row>
    <row r="52" ht="16" customHeight="1" spans="1:9">
      <c r="A52" s="5" t="s">
        <v>2480</v>
      </c>
      <c r="B52" s="6" t="s">
        <v>1702</v>
      </c>
      <c r="C52" s="6" t="s">
        <v>1</v>
      </c>
      <c r="D52" s="7" t="s">
        <v>1703</v>
      </c>
      <c r="E52" s="6" t="s">
        <v>61</v>
      </c>
      <c r="F52" s="8">
        <v>433.33</v>
      </c>
      <c r="G52" s="9"/>
      <c r="H52" s="9"/>
      <c r="I52" s="10"/>
    </row>
    <row r="53" ht="16" customHeight="1" spans="1:9">
      <c r="A53" s="5" t="s">
        <v>2481</v>
      </c>
      <c r="B53" s="6" t="s">
        <v>934</v>
      </c>
      <c r="C53" s="6" t="s">
        <v>1</v>
      </c>
      <c r="D53" s="7" t="s">
        <v>935</v>
      </c>
      <c r="E53" s="6" t="s">
        <v>61</v>
      </c>
      <c r="F53" s="8">
        <v>161.08</v>
      </c>
      <c r="G53" s="9"/>
      <c r="H53" s="9"/>
      <c r="I53" s="10"/>
    </row>
    <row r="54" ht="16" customHeight="1" spans="1:9">
      <c r="A54" s="5" t="s">
        <v>2482</v>
      </c>
      <c r="B54" s="6" t="s">
        <v>2112</v>
      </c>
      <c r="C54" s="6" t="s">
        <v>1</v>
      </c>
      <c r="D54" s="7" t="s">
        <v>2113</v>
      </c>
      <c r="E54" s="6" t="s">
        <v>61</v>
      </c>
      <c r="F54" s="8">
        <v>50.57</v>
      </c>
      <c r="G54" s="9"/>
      <c r="H54" s="9"/>
      <c r="I54" s="10"/>
    </row>
    <row r="55" ht="16" customHeight="1" spans="1:9">
      <c r="A55" s="5" t="s">
        <v>2483</v>
      </c>
      <c r="B55" s="6" t="s">
        <v>2008</v>
      </c>
      <c r="C55" s="6" t="s">
        <v>1</v>
      </c>
      <c r="D55" s="7" t="s">
        <v>2009</v>
      </c>
      <c r="E55" s="6" t="s">
        <v>61</v>
      </c>
      <c r="F55" s="8">
        <v>63.6</v>
      </c>
      <c r="G55" s="9"/>
      <c r="H55" s="9"/>
      <c r="I55" s="10"/>
    </row>
    <row r="56" ht="16" customHeight="1" spans="1:9">
      <c r="A56" s="5" t="s">
        <v>2484</v>
      </c>
      <c r="B56" s="6" t="s">
        <v>1722</v>
      </c>
      <c r="C56" s="6" t="s">
        <v>1</v>
      </c>
      <c r="D56" s="7" t="s">
        <v>1723</v>
      </c>
      <c r="E56" s="6" t="s">
        <v>61</v>
      </c>
      <c r="F56" s="8">
        <v>240.42</v>
      </c>
      <c r="G56" s="9"/>
      <c r="H56" s="9"/>
      <c r="I56" s="10"/>
    </row>
    <row r="57" ht="16" customHeight="1" spans="1:9">
      <c r="A57" s="5" t="s">
        <v>2485</v>
      </c>
      <c r="B57" s="6" t="s">
        <v>1091</v>
      </c>
      <c r="C57" s="6" t="s">
        <v>1</v>
      </c>
      <c r="D57" s="7" t="s">
        <v>1092</v>
      </c>
      <c r="E57" s="6" t="s">
        <v>61</v>
      </c>
      <c r="F57" s="8">
        <v>212</v>
      </c>
      <c r="G57" s="9"/>
      <c r="H57" s="9"/>
      <c r="I57" s="10"/>
    </row>
    <row r="58" ht="16" customHeight="1" spans="1:9">
      <c r="A58" s="5" t="s">
        <v>2486</v>
      </c>
      <c r="B58" s="6" t="s">
        <v>1983</v>
      </c>
      <c r="C58" s="6" t="s">
        <v>1</v>
      </c>
      <c r="D58" s="7" t="s">
        <v>1984</v>
      </c>
      <c r="E58" s="6" t="s">
        <v>61</v>
      </c>
      <c r="F58" s="8">
        <v>310.19</v>
      </c>
      <c r="G58" s="9"/>
      <c r="H58" s="9"/>
      <c r="I58" s="10"/>
    </row>
    <row r="59" ht="16" customHeight="1" spans="1:9">
      <c r="A59" s="5" t="s">
        <v>2487</v>
      </c>
      <c r="B59" s="6" t="s">
        <v>253</v>
      </c>
      <c r="C59" s="6" t="s">
        <v>1</v>
      </c>
      <c r="D59" s="7" t="s">
        <v>254</v>
      </c>
      <c r="E59" s="6" t="s">
        <v>61</v>
      </c>
      <c r="F59" s="8">
        <v>1390.56</v>
      </c>
      <c r="G59" s="9"/>
      <c r="H59" s="9"/>
      <c r="I59" s="10"/>
    </row>
    <row r="60" ht="16" customHeight="1" spans="1:9">
      <c r="A60" s="5" t="s">
        <v>2488</v>
      </c>
      <c r="B60" s="6" t="s">
        <v>1939</v>
      </c>
      <c r="C60" s="6" t="s">
        <v>1</v>
      </c>
      <c r="D60" s="7" t="s">
        <v>1940</v>
      </c>
      <c r="E60" s="6" t="s">
        <v>61</v>
      </c>
      <c r="F60" s="8">
        <v>65</v>
      </c>
      <c r="G60" s="9"/>
      <c r="H60" s="9"/>
      <c r="I60" s="10"/>
    </row>
    <row r="61" ht="16" customHeight="1" spans="1:9">
      <c r="A61" s="5" t="s">
        <v>2489</v>
      </c>
      <c r="B61" s="6" t="s">
        <v>59</v>
      </c>
      <c r="C61" s="6" t="s">
        <v>1</v>
      </c>
      <c r="D61" s="7" t="s">
        <v>60</v>
      </c>
      <c r="E61" s="6" t="s">
        <v>61</v>
      </c>
      <c r="F61" s="8">
        <v>623.33</v>
      </c>
      <c r="G61" s="9"/>
      <c r="H61" s="9"/>
      <c r="I61" s="10"/>
    </row>
    <row r="62" ht="16" customHeight="1" spans="1:9">
      <c r="A62" s="5" t="s">
        <v>2490</v>
      </c>
      <c r="B62" s="6" t="s">
        <v>363</v>
      </c>
      <c r="C62" s="6" t="s">
        <v>1</v>
      </c>
      <c r="D62" s="7" t="s">
        <v>364</v>
      </c>
      <c r="E62" s="6" t="s">
        <v>61</v>
      </c>
      <c r="F62" s="8">
        <v>226.67</v>
      </c>
      <c r="G62" s="9"/>
      <c r="H62" s="9"/>
      <c r="I62" s="10"/>
    </row>
    <row r="63" ht="16" customHeight="1" spans="1:9">
      <c r="A63" s="5" t="s">
        <v>2491</v>
      </c>
      <c r="B63" s="6" t="s">
        <v>2028</v>
      </c>
      <c r="C63" s="6" t="s">
        <v>1</v>
      </c>
      <c r="D63" s="7" t="s">
        <v>2029</v>
      </c>
      <c r="E63" s="6" t="s">
        <v>163</v>
      </c>
      <c r="F63" s="8">
        <v>1933.33</v>
      </c>
      <c r="G63" s="9"/>
      <c r="H63" s="9"/>
      <c r="I63" s="10"/>
    </row>
    <row r="64" ht="16" customHeight="1" spans="1:9">
      <c r="A64" s="5" t="s">
        <v>2492</v>
      </c>
      <c r="B64" s="6" t="s">
        <v>1891</v>
      </c>
      <c r="C64" s="6" t="s">
        <v>1</v>
      </c>
      <c r="D64" s="7" t="s">
        <v>1892</v>
      </c>
      <c r="E64" s="6" t="s">
        <v>163</v>
      </c>
      <c r="F64" s="8">
        <v>2433.33</v>
      </c>
      <c r="G64" s="9"/>
      <c r="H64" s="9"/>
      <c r="I64" s="10"/>
    </row>
    <row r="65" ht="16" customHeight="1" spans="1:9">
      <c r="A65" s="5" t="s">
        <v>2493</v>
      </c>
      <c r="B65" s="6" t="s">
        <v>1079</v>
      </c>
      <c r="C65" s="6" t="s">
        <v>1</v>
      </c>
      <c r="D65" s="7" t="s">
        <v>1080</v>
      </c>
      <c r="E65" s="6" t="s">
        <v>163</v>
      </c>
      <c r="F65" s="8">
        <v>1616.67</v>
      </c>
      <c r="G65" s="9"/>
      <c r="H65" s="9"/>
      <c r="I65" s="10"/>
    </row>
    <row r="66" ht="16" customHeight="1" spans="1:9">
      <c r="A66" s="5" t="s">
        <v>2494</v>
      </c>
      <c r="B66" s="6" t="s">
        <v>2116</v>
      </c>
      <c r="C66" s="6" t="s">
        <v>1</v>
      </c>
      <c r="D66" s="7" t="s">
        <v>2117</v>
      </c>
      <c r="E66" s="6" t="s">
        <v>163</v>
      </c>
      <c r="F66" s="8">
        <v>1933.33</v>
      </c>
      <c r="G66" s="9"/>
      <c r="H66" s="9"/>
      <c r="I66" s="10"/>
    </row>
    <row r="67" ht="16" customHeight="1" spans="1:9">
      <c r="A67" s="5" t="s">
        <v>2495</v>
      </c>
      <c r="B67" s="6" t="s">
        <v>2144</v>
      </c>
      <c r="C67" s="6" t="s">
        <v>1</v>
      </c>
      <c r="D67" s="7" t="s">
        <v>2145</v>
      </c>
      <c r="E67" s="6" t="s">
        <v>163</v>
      </c>
      <c r="F67" s="8">
        <v>2650</v>
      </c>
      <c r="G67" s="9"/>
      <c r="H67" s="9"/>
      <c r="I67" s="10"/>
    </row>
    <row r="68" ht="16" customHeight="1" spans="1:9">
      <c r="A68" s="5" t="s">
        <v>2496</v>
      </c>
      <c r="B68" s="6" t="s">
        <v>2052</v>
      </c>
      <c r="C68" s="6" t="s">
        <v>1</v>
      </c>
      <c r="D68" s="7" t="s">
        <v>2053</v>
      </c>
      <c r="E68" s="6" t="s">
        <v>163</v>
      </c>
      <c r="F68" s="8">
        <v>2650</v>
      </c>
      <c r="G68" s="9"/>
      <c r="H68" s="9"/>
      <c r="I68" s="10"/>
    </row>
    <row r="69" ht="16" customHeight="1" spans="1:9">
      <c r="A69" s="5" t="s">
        <v>2497</v>
      </c>
      <c r="B69" s="6" t="s">
        <v>161</v>
      </c>
      <c r="C69" s="6" t="s">
        <v>1</v>
      </c>
      <c r="D69" s="7" t="s">
        <v>162</v>
      </c>
      <c r="E69" s="6" t="s">
        <v>163</v>
      </c>
      <c r="F69" s="8">
        <v>2650</v>
      </c>
      <c r="G69" s="9"/>
      <c r="H69" s="9"/>
      <c r="I69" s="10"/>
    </row>
    <row r="70" ht="16" customHeight="1" spans="1:9">
      <c r="A70" s="5" t="s">
        <v>2498</v>
      </c>
      <c r="B70" s="6" t="s">
        <v>2261</v>
      </c>
      <c r="C70" s="6" t="s">
        <v>1</v>
      </c>
      <c r="D70" s="7" t="s">
        <v>2262</v>
      </c>
      <c r="E70" s="6" t="s">
        <v>163</v>
      </c>
      <c r="F70" s="8">
        <v>2650</v>
      </c>
      <c r="G70" s="9"/>
      <c r="H70" s="9"/>
      <c r="I70" s="10"/>
    </row>
    <row r="71" ht="16" customHeight="1" spans="1:9">
      <c r="A71" s="5" t="s">
        <v>2499</v>
      </c>
      <c r="B71" s="6" t="s">
        <v>890</v>
      </c>
      <c r="C71" s="6" t="s">
        <v>1</v>
      </c>
      <c r="D71" s="7" t="s">
        <v>891</v>
      </c>
      <c r="E71" s="6" t="s">
        <v>61</v>
      </c>
      <c r="F71" s="8">
        <v>16.11</v>
      </c>
      <c r="G71" s="9"/>
      <c r="H71" s="9"/>
      <c r="I71" s="10"/>
    </row>
    <row r="72" ht="16" customHeight="1" spans="1:9">
      <c r="A72" s="5" t="s">
        <v>2500</v>
      </c>
      <c r="B72" s="6" t="s">
        <v>208</v>
      </c>
      <c r="C72" s="6" t="s">
        <v>1</v>
      </c>
      <c r="D72" s="7" t="s">
        <v>209</v>
      </c>
      <c r="E72" s="6" t="s">
        <v>61</v>
      </c>
      <c r="F72" s="8">
        <v>21.2</v>
      </c>
      <c r="G72" s="9"/>
      <c r="H72" s="9"/>
      <c r="I72" s="10"/>
    </row>
    <row r="73" ht="16" customHeight="1" spans="1:9">
      <c r="A73" s="5" t="s">
        <v>2501</v>
      </c>
      <c r="B73" s="6" t="s">
        <v>774</v>
      </c>
      <c r="C73" s="6" t="s">
        <v>1</v>
      </c>
      <c r="D73" s="7" t="s">
        <v>775</v>
      </c>
      <c r="E73" s="6" t="s">
        <v>61</v>
      </c>
      <c r="F73" s="8">
        <v>28.23</v>
      </c>
      <c r="G73" s="9"/>
      <c r="H73" s="9"/>
      <c r="I73" s="10"/>
    </row>
    <row r="74" ht="16" customHeight="1" spans="1:9">
      <c r="A74" s="5" t="s">
        <v>2502</v>
      </c>
      <c r="B74" s="6" t="s">
        <v>538</v>
      </c>
      <c r="C74" s="6" t="s">
        <v>1</v>
      </c>
      <c r="D74" s="7" t="s">
        <v>539</v>
      </c>
      <c r="E74" s="6" t="s">
        <v>61</v>
      </c>
      <c r="F74" s="8">
        <v>40.63</v>
      </c>
      <c r="G74" s="9"/>
      <c r="H74" s="9"/>
      <c r="I74" s="10"/>
    </row>
    <row r="75" ht="16" customHeight="1" spans="1:9">
      <c r="A75" s="5" t="s">
        <v>2503</v>
      </c>
      <c r="B75" s="6" t="s">
        <v>1883</v>
      </c>
      <c r="C75" s="6" t="s">
        <v>1</v>
      </c>
      <c r="D75" s="7" t="s">
        <v>1884</v>
      </c>
      <c r="E75" s="6" t="s">
        <v>61</v>
      </c>
      <c r="F75" s="8">
        <v>10.6</v>
      </c>
      <c r="G75" s="9"/>
      <c r="H75" s="9"/>
      <c r="I75" s="10"/>
    </row>
    <row r="76" ht="16" customHeight="1" spans="1:9">
      <c r="A76" s="5" t="s">
        <v>2504</v>
      </c>
      <c r="B76" s="6" t="s">
        <v>2084</v>
      </c>
      <c r="C76" s="6" t="s">
        <v>1</v>
      </c>
      <c r="D76" s="7" t="s">
        <v>2085</v>
      </c>
      <c r="E76" s="6" t="s">
        <v>61</v>
      </c>
      <c r="F76" s="8">
        <v>15.9</v>
      </c>
      <c r="G76" s="9"/>
      <c r="H76" s="9"/>
      <c r="I76" s="10"/>
    </row>
    <row r="77" ht="16" customHeight="1" spans="1:9">
      <c r="A77" s="5" t="s">
        <v>2505</v>
      </c>
      <c r="B77" s="6" t="s">
        <v>287</v>
      </c>
      <c r="C77" s="6" t="s">
        <v>1</v>
      </c>
      <c r="D77" s="7" t="s">
        <v>288</v>
      </c>
      <c r="E77" s="6" t="s">
        <v>61</v>
      </c>
      <c r="F77" s="8">
        <v>95.4</v>
      </c>
      <c r="G77" s="9"/>
      <c r="H77" s="9"/>
      <c r="I77" s="10"/>
    </row>
    <row r="78" ht="16" customHeight="1" spans="1:9">
      <c r="A78" s="5" t="s">
        <v>2506</v>
      </c>
      <c r="B78" s="6" t="s">
        <v>1303</v>
      </c>
      <c r="C78" s="6" t="s">
        <v>1</v>
      </c>
      <c r="D78" s="7" t="s">
        <v>1304</v>
      </c>
      <c r="E78" s="6" t="s">
        <v>61</v>
      </c>
      <c r="F78" s="8">
        <v>95.4</v>
      </c>
      <c r="G78" s="9"/>
      <c r="H78" s="9"/>
      <c r="I78" s="10"/>
    </row>
    <row r="79" ht="16" customHeight="1" spans="1:9">
      <c r="A79" s="5" t="s">
        <v>2507</v>
      </c>
      <c r="B79" s="6" t="s">
        <v>1426</v>
      </c>
      <c r="C79" s="6" t="s">
        <v>1</v>
      </c>
      <c r="D79" s="7" t="s">
        <v>1427</v>
      </c>
      <c r="E79" s="6" t="s">
        <v>61</v>
      </c>
      <c r="F79" s="8">
        <v>106</v>
      </c>
      <c r="G79" s="9"/>
      <c r="H79" s="9"/>
      <c r="I79" s="10"/>
    </row>
    <row r="80" ht="16" customHeight="1" spans="1:9">
      <c r="A80" s="5" t="s">
        <v>2508</v>
      </c>
      <c r="B80" s="6" t="s">
        <v>2188</v>
      </c>
      <c r="C80" s="6" t="s">
        <v>1</v>
      </c>
      <c r="D80" s="7" t="s">
        <v>2189</v>
      </c>
      <c r="E80" s="6" t="s">
        <v>61</v>
      </c>
      <c r="F80" s="8">
        <v>107.06</v>
      </c>
      <c r="G80" s="9"/>
      <c r="H80" s="9"/>
      <c r="I80" s="10"/>
    </row>
    <row r="81" ht="16" customHeight="1" spans="1:9">
      <c r="A81" s="5" t="s">
        <v>2509</v>
      </c>
      <c r="B81" s="6" t="s">
        <v>2168</v>
      </c>
      <c r="C81" s="6" t="s">
        <v>1</v>
      </c>
      <c r="D81" s="7" t="s">
        <v>2169</v>
      </c>
      <c r="E81" s="6" t="s">
        <v>61</v>
      </c>
      <c r="F81" s="8">
        <v>169.6</v>
      </c>
      <c r="G81" s="9"/>
      <c r="H81" s="9"/>
      <c r="I81" s="10"/>
    </row>
    <row r="82" ht="16" customHeight="1" spans="1:9">
      <c r="A82" s="5" t="s">
        <v>2510</v>
      </c>
      <c r="B82" s="6" t="s">
        <v>1007</v>
      </c>
      <c r="C82" s="6" t="s">
        <v>1</v>
      </c>
      <c r="D82" s="7" t="s">
        <v>1008</v>
      </c>
      <c r="E82" s="6" t="s">
        <v>61</v>
      </c>
      <c r="F82" s="8">
        <v>144.61</v>
      </c>
      <c r="G82" s="9"/>
      <c r="H82" s="9"/>
      <c r="I82" s="10"/>
    </row>
    <row r="83" ht="16" customHeight="1" spans="1:9">
      <c r="A83" s="5" t="s">
        <v>2511</v>
      </c>
      <c r="B83" s="6" t="s">
        <v>670</v>
      </c>
      <c r="C83" s="6" t="s">
        <v>1</v>
      </c>
      <c r="D83" s="7" t="s">
        <v>671</v>
      </c>
      <c r="E83" s="6" t="s">
        <v>61</v>
      </c>
      <c r="F83" s="8">
        <v>196.57</v>
      </c>
      <c r="G83" s="9"/>
      <c r="H83" s="9"/>
      <c r="I83" s="10"/>
    </row>
    <row r="84" ht="16" customHeight="1" spans="1:9">
      <c r="A84" s="5" t="s">
        <v>2512</v>
      </c>
      <c r="B84" s="6" t="s">
        <v>1115</v>
      </c>
      <c r="C84" s="6" t="s">
        <v>1</v>
      </c>
      <c r="D84" s="7" t="s">
        <v>1116</v>
      </c>
      <c r="E84" s="6" t="s">
        <v>76</v>
      </c>
      <c r="F84" s="8">
        <v>106</v>
      </c>
      <c r="G84" s="9"/>
      <c r="H84" s="9"/>
      <c r="I84" s="10"/>
    </row>
    <row r="85" ht="16" customHeight="1" spans="1:9">
      <c r="A85" s="5" t="s">
        <v>2513</v>
      </c>
      <c r="B85" s="6" t="s">
        <v>1590</v>
      </c>
      <c r="C85" s="6" t="s">
        <v>1</v>
      </c>
      <c r="D85" s="7" t="s">
        <v>1591</v>
      </c>
      <c r="E85" s="6" t="s">
        <v>76</v>
      </c>
      <c r="F85" s="8">
        <v>122.58</v>
      </c>
      <c r="G85" s="9"/>
      <c r="H85" s="9"/>
      <c r="I85" s="10"/>
    </row>
    <row r="86" ht="16" customHeight="1" spans="1:9">
      <c r="A86" s="5" t="s">
        <v>2514</v>
      </c>
      <c r="B86" s="6" t="s">
        <v>1413</v>
      </c>
      <c r="C86" s="6" t="s">
        <v>1</v>
      </c>
      <c r="D86" s="7" t="s">
        <v>1414</v>
      </c>
      <c r="E86" s="6" t="s">
        <v>76</v>
      </c>
      <c r="F86" s="8">
        <v>127.2</v>
      </c>
      <c r="G86" s="9"/>
      <c r="H86" s="9"/>
      <c r="I86" s="10"/>
    </row>
    <row r="87" ht="16" customHeight="1" spans="1:9">
      <c r="A87" s="5" t="s">
        <v>2515</v>
      </c>
      <c r="B87" s="6" t="s">
        <v>429</v>
      </c>
      <c r="C87" s="6" t="s">
        <v>1</v>
      </c>
      <c r="D87" s="7" t="s">
        <v>430</v>
      </c>
      <c r="E87" s="6" t="s">
        <v>76</v>
      </c>
      <c r="F87" s="8">
        <v>148.4</v>
      </c>
      <c r="G87" s="9"/>
      <c r="H87" s="9"/>
      <c r="I87" s="10"/>
    </row>
    <row r="88" ht="16" customHeight="1" spans="1:9">
      <c r="A88" s="5" t="s">
        <v>2516</v>
      </c>
      <c r="B88" s="6" t="s">
        <v>1630</v>
      </c>
      <c r="C88" s="6" t="s">
        <v>1</v>
      </c>
      <c r="D88" s="7" t="s">
        <v>1631</v>
      </c>
      <c r="E88" s="6" t="s">
        <v>76</v>
      </c>
      <c r="F88" s="8">
        <v>148.4</v>
      </c>
      <c r="G88" s="9"/>
      <c r="H88" s="9"/>
      <c r="I88" s="10"/>
    </row>
    <row r="89" ht="16" customHeight="1" spans="1:9">
      <c r="A89" s="5" t="s">
        <v>2517</v>
      </c>
      <c r="B89" s="6" t="s">
        <v>453</v>
      </c>
      <c r="C89" s="6" t="s">
        <v>1</v>
      </c>
      <c r="D89" s="7" t="s">
        <v>454</v>
      </c>
      <c r="E89" s="6" t="s">
        <v>61</v>
      </c>
      <c r="F89" s="8">
        <v>69.82</v>
      </c>
      <c r="G89" s="9"/>
      <c r="H89" s="9"/>
      <c r="I89" s="10"/>
    </row>
    <row r="90" ht="16" customHeight="1" spans="1:9">
      <c r="A90" s="5" t="s">
        <v>2518</v>
      </c>
      <c r="B90" s="6" t="s">
        <v>481</v>
      </c>
      <c r="C90" s="6" t="s">
        <v>1</v>
      </c>
      <c r="D90" s="7" t="s">
        <v>482</v>
      </c>
      <c r="E90" s="6" t="s">
        <v>61</v>
      </c>
      <c r="F90" s="8">
        <v>106</v>
      </c>
      <c r="G90" s="9"/>
      <c r="H90" s="9"/>
      <c r="I90" s="10"/>
    </row>
    <row r="91" ht="16" customHeight="1" spans="1:9">
      <c r="A91" s="5" t="s">
        <v>2519</v>
      </c>
      <c r="B91" s="6" t="s">
        <v>1478</v>
      </c>
      <c r="C91" s="6" t="s">
        <v>1</v>
      </c>
      <c r="D91" s="7" t="s">
        <v>1479</v>
      </c>
      <c r="E91" s="6" t="s">
        <v>61</v>
      </c>
      <c r="F91" s="8">
        <v>137.8</v>
      </c>
      <c r="G91" s="9"/>
      <c r="H91" s="9"/>
      <c r="I91" s="10"/>
    </row>
    <row r="92" ht="16" customHeight="1" spans="1:9">
      <c r="A92" s="5" t="s">
        <v>2520</v>
      </c>
      <c r="B92" s="6" t="s">
        <v>850</v>
      </c>
      <c r="C92" s="6" t="s">
        <v>1</v>
      </c>
      <c r="D92" s="7" t="s">
        <v>851</v>
      </c>
      <c r="E92" s="6" t="s">
        <v>61</v>
      </c>
      <c r="F92" s="8">
        <v>63.6</v>
      </c>
      <c r="G92" s="9"/>
      <c r="H92" s="9"/>
      <c r="I92" s="10"/>
    </row>
    <row r="93" ht="16" customHeight="1" spans="1:9">
      <c r="A93" s="5" t="s">
        <v>2521</v>
      </c>
      <c r="B93" s="6" t="s">
        <v>999</v>
      </c>
      <c r="C93" s="6" t="s">
        <v>1</v>
      </c>
      <c r="D93" s="7" t="s">
        <v>1000</v>
      </c>
      <c r="E93" s="6" t="s">
        <v>61</v>
      </c>
      <c r="F93" s="8">
        <v>63.6</v>
      </c>
      <c r="G93" s="9"/>
      <c r="H93" s="9"/>
      <c r="I93" s="10"/>
    </row>
    <row r="94" ht="16" customHeight="1" spans="1:9">
      <c r="A94" s="5" t="s">
        <v>2522</v>
      </c>
      <c r="B94" s="6" t="s">
        <v>1015</v>
      </c>
      <c r="C94" s="6" t="s">
        <v>1</v>
      </c>
      <c r="D94" s="7" t="s">
        <v>1016</v>
      </c>
      <c r="E94" s="6" t="s">
        <v>61</v>
      </c>
      <c r="F94" s="8">
        <v>84.8</v>
      </c>
      <c r="G94" s="9"/>
      <c r="H94" s="9"/>
      <c r="I94" s="10"/>
    </row>
    <row r="95" ht="16" customHeight="1" spans="1:9">
      <c r="A95" s="5" t="s">
        <v>2523</v>
      </c>
      <c r="B95" s="6" t="s">
        <v>1127</v>
      </c>
      <c r="C95" s="6" t="s">
        <v>1</v>
      </c>
      <c r="D95" s="7" t="s">
        <v>1128</v>
      </c>
      <c r="E95" s="6" t="s">
        <v>61</v>
      </c>
      <c r="F95" s="8">
        <v>212</v>
      </c>
      <c r="G95" s="9"/>
      <c r="H95" s="9"/>
      <c r="I95" s="10"/>
    </row>
    <row r="96" ht="16" customHeight="1" spans="1:9">
      <c r="A96" s="5" t="s">
        <v>2524</v>
      </c>
      <c r="B96" s="6" t="s">
        <v>914</v>
      </c>
      <c r="C96" s="6" t="s">
        <v>1</v>
      </c>
      <c r="D96" s="7" t="s">
        <v>915</v>
      </c>
      <c r="E96" s="6" t="s">
        <v>61</v>
      </c>
      <c r="F96" s="8">
        <v>79.5</v>
      </c>
      <c r="G96" s="9"/>
      <c r="H96" s="9"/>
      <c r="I96" s="10"/>
    </row>
    <row r="97" ht="16" customHeight="1" spans="1:9">
      <c r="A97" s="5" t="s">
        <v>2525</v>
      </c>
      <c r="B97" s="6" t="s">
        <v>2012</v>
      </c>
      <c r="C97" s="6" t="s">
        <v>1</v>
      </c>
      <c r="D97" s="7" t="s">
        <v>2013</v>
      </c>
      <c r="E97" s="6" t="s">
        <v>61</v>
      </c>
      <c r="F97" s="8">
        <v>120</v>
      </c>
      <c r="G97" s="9"/>
      <c r="H97" s="9"/>
      <c r="I97" s="10"/>
    </row>
    <row r="98" ht="16" customHeight="1" spans="1:9">
      <c r="A98" s="5" t="s">
        <v>2526</v>
      </c>
      <c r="B98" s="6" t="s">
        <v>554</v>
      </c>
      <c r="C98" s="6" t="s">
        <v>1</v>
      </c>
      <c r="D98" s="7" t="s">
        <v>555</v>
      </c>
      <c r="E98" s="6" t="s">
        <v>76</v>
      </c>
      <c r="F98" s="8">
        <v>50</v>
      </c>
      <c r="G98" s="9"/>
      <c r="H98" s="9"/>
      <c r="I98" s="10"/>
    </row>
    <row r="99" ht="16" customHeight="1" spans="1:9">
      <c r="A99" s="5" t="s">
        <v>2527</v>
      </c>
      <c r="B99" s="6" t="s">
        <v>1759</v>
      </c>
      <c r="C99" s="6" t="s">
        <v>1</v>
      </c>
      <c r="D99" s="7" t="s">
        <v>1760</v>
      </c>
      <c r="E99" s="6" t="s">
        <v>76</v>
      </c>
      <c r="F99" s="8">
        <v>106</v>
      </c>
      <c r="G99" s="9"/>
      <c r="H99" s="9"/>
      <c r="I99" s="10"/>
    </row>
    <row r="100" ht="16" customHeight="1" spans="1:9">
      <c r="A100" s="5" t="s">
        <v>2528</v>
      </c>
      <c r="B100" s="6" t="s">
        <v>92</v>
      </c>
      <c r="C100" s="6" t="s">
        <v>1</v>
      </c>
      <c r="D100" s="7" t="s">
        <v>93</v>
      </c>
      <c r="E100" s="6" t="s">
        <v>76</v>
      </c>
      <c r="F100" s="8">
        <v>149</v>
      </c>
      <c r="G100" s="9"/>
      <c r="H100" s="9"/>
      <c r="I100" s="10"/>
    </row>
    <row r="101" ht="16" customHeight="1" spans="1:9">
      <c r="A101" s="5" t="s">
        <v>2529</v>
      </c>
      <c r="B101" s="6" t="s">
        <v>1231</v>
      </c>
      <c r="C101" s="6" t="s">
        <v>1</v>
      </c>
      <c r="D101" s="7" t="s">
        <v>1232</v>
      </c>
      <c r="E101" s="6" t="s">
        <v>76</v>
      </c>
      <c r="F101" s="8">
        <v>159</v>
      </c>
      <c r="G101" s="9"/>
      <c r="H101" s="9"/>
      <c r="I101" s="10"/>
    </row>
    <row r="102" ht="16" customHeight="1" spans="1:9">
      <c r="A102" s="5" t="s">
        <v>2530</v>
      </c>
      <c r="B102" s="6" t="s">
        <v>1498</v>
      </c>
      <c r="C102" s="6" t="s">
        <v>1</v>
      </c>
      <c r="D102" s="7" t="s">
        <v>1499</v>
      </c>
      <c r="E102" s="6" t="s">
        <v>76</v>
      </c>
      <c r="F102" s="8">
        <v>31</v>
      </c>
      <c r="G102" s="9"/>
      <c r="H102" s="9"/>
      <c r="I102" s="10"/>
    </row>
    <row r="103" ht="16" customHeight="1" spans="1:9">
      <c r="A103" s="5" t="s">
        <v>2531</v>
      </c>
      <c r="B103" s="6" t="s">
        <v>1726</v>
      </c>
      <c r="C103" s="6" t="s">
        <v>1</v>
      </c>
      <c r="D103" s="7" t="s">
        <v>1727</v>
      </c>
      <c r="E103" s="6" t="s">
        <v>76</v>
      </c>
      <c r="F103" s="8">
        <v>31</v>
      </c>
      <c r="G103" s="9"/>
      <c r="H103" s="9"/>
      <c r="I103" s="10"/>
    </row>
    <row r="104" ht="16" customHeight="1" spans="1:9">
      <c r="A104" s="5" t="s">
        <v>2532</v>
      </c>
      <c r="B104" s="6" t="s">
        <v>658</v>
      </c>
      <c r="C104" s="6" t="s">
        <v>1</v>
      </c>
      <c r="D104" s="7" t="s">
        <v>659</v>
      </c>
      <c r="E104" s="6" t="s">
        <v>52</v>
      </c>
      <c r="F104" s="8">
        <v>2120</v>
      </c>
      <c r="G104" s="9"/>
      <c r="H104" s="9"/>
      <c r="I104" s="10"/>
    </row>
    <row r="105" ht="16" customHeight="1" spans="1:9">
      <c r="A105" s="5" t="s">
        <v>2533</v>
      </c>
      <c r="B105" s="6" t="s">
        <v>1482</v>
      </c>
      <c r="C105" s="6" t="s">
        <v>1</v>
      </c>
      <c r="D105" s="7" t="s">
        <v>1483</v>
      </c>
      <c r="E105" s="6" t="s">
        <v>52</v>
      </c>
      <c r="F105" s="8">
        <v>3710</v>
      </c>
      <c r="G105" s="9"/>
      <c r="H105" s="9"/>
      <c r="I105" s="10"/>
    </row>
    <row r="106" ht="16" customHeight="1" spans="1:9">
      <c r="A106" s="5" t="s">
        <v>2534</v>
      </c>
      <c r="B106" s="6" t="s">
        <v>1734</v>
      </c>
      <c r="C106" s="6" t="s">
        <v>1</v>
      </c>
      <c r="D106" s="7" t="s">
        <v>1735</v>
      </c>
      <c r="E106" s="6" t="s">
        <v>1736</v>
      </c>
      <c r="F106" s="8">
        <v>137.8</v>
      </c>
      <c r="G106" s="9"/>
      <c r="H106" s="9"/>
      <c r="I106" s="10"/>
    </row>
    <row r="107" ht="16" customHeight="1" spans="1:9">
      <c r="A107" s="5" t="s">
        <v>2535</v>
      </c>
      <c r="B107" s="6" t="s">
        <v>1227</v>
      </c>
      <c r="C107" s="6" t="s">
        <v>1</v>
      </c>
      <c r="D107" s="7" t="s">
        <v>1228</v>
      </c>
      <c r="E107" s="6" t="s">
        <v>163</v>
      </c>
      <c r="F107" s="8">
        <v>148.4</v>
      </c>
      <c r="G107" s="9"/>
      <c r="H107" s="9"/>
      <c r="I107" s="10"/>
    </row>
    <row r="108" ht="16" customHeight="1" spans="1:9">
      <c r="A108" s="5" t="s">
        <v>2536</v>
      </c>
      <c r="B108" s="6" t="s">
        <v>734</v>
      </c>
      <c r="C108" s="6" t="s">
        <v>1</v>
      </c>
      <c r="D108" s="7" t="s">
        <v>735</v>
      </c>
      <c r="E108" s="6" t="s">
        <v>163</v>
      </c>
      <c r="F108" s="8">
        <v>31.8</v>
      </c>
      <c r="G108" s="9"/>
      <c r="H108" s="9"/>
      <c r="I108" s="10"/>
    </row>
    <row r="109" ht="16" customHeight="1" spans="1:9">
      <c r="A109" s="5" t="s">
        <v>2537</v>
      </c>
      <c r="B109" s="6" t="s">
        <v>1171</v>
      </c>
      <c r="C109" s="6" t="s">
        <v>1</v>
      </c>
      <c r="D109" s="7" t="s">
        <v>1172</v>
      </c>
      <c r="E109" s="6" t="s">
        <v>61</v>
      </c>
      <c r="F109" s="8">
        <v>90.1</v>
      </c>
      <c r="G109" s="9"/>
      <c r="H109" s="9"/>
      <c r="I109" s="10"/>
    </row>
    <row r="110" ht="16" customHeight="1" spans="1:9">
      <c r="A110" s="5" t="s">
        <v>2538</v>
      </c>
      <c r="B110" s="6" t="s">
        <v>698</v>
      </c>
      <c r="C110" s="6" t="s">
        <v>1</v>
      </c>
      <c r="D110" s="7" t="s">
        <v>699</v>
      </c>
      <c r="E110" s="6" t="s">
        <v>61</v>
      </c>
      <c r="F110" s="8">
        <v>106</v>
      </c>
      <c r="G110" s="9"/>
      <c r="H110" s="9"/>
      <c r="I110" s="10"/>
    </row>
    <row r="111" ht="16" customHeight="1" spans="1:9">
      <c r="A111" s="5" t="s">
        <v>2539</v>
      </c>
      <c r="B111" s="6" t="s">
        <v>730</v>
      </c>
      <c r="C111" s="6" t="s">
        <v>1</v>
      </c>
      <c r="D111" s="7" t="s">
        <v>731</v>
      </c>
      <c r="E111" s="6" t="s">
        <v>61</v>
      </c>
      <c r="F111" s="8">
        <v>190.8</v>
      </c>
      <c r="G111" s="9"/>
      <c r="H111" s="9"/>
      <c r="I111" s="10"/>
    </row>
    <row r="112" ht="16" customHeight="1" spans="1:9">
      <c r="A112" s="5" t="s">
        <v>2540</v>
      </c>
      <c r="B112" s="6" t="s">
        <v>262</v>
      </c>
      <c r="C112" s="6" t="s">
        <v>1</v>
      </c>
      <c r="D112" s="7" t="s">
        <v>263</v>
      </c>
      <c r="E112" s="6" t="s">
        <v>61</v>
      </c>
      <c r="F112" s="8">
        <v>50.88</v>
      </c>
      <c r="G112" s="9"/>
      <c r="H112" s="9"/>
      <c r="I112" s="10"/>
    </row>
    <row r="113" ht="16" customHeight="1" spans="1:9">
      <c r="A113" s="5" t="s">
        <v>2541</v>
      </c>
      <c r="B113" s="6" t="s">
        <v>465</v>
      </c>
      <c r="C113" s="6" t="s">
        <v>1</v>
      </c>
      <c r="D113" s="7" t="s">
        <v>466</v>
      </c>
      <c r="E113" s="6" t="s">
        <v>61</v>
      </c>
      <c r="F113" s="8">
        <v>50.88</v>
      </c>
      <c r="G113" s="9"/>
      <c r="H113" s="9"/>
      <c r="I113" s="10"/>
    </row>
    <row r="114" ht="16" customHeight="1" spans="1:9">
      <c r="A114" s="5" t="s">
        <v>2542</v>
      </c>
      <c r="B114" s="6" t="s">
        <v>854</v>
      </c>
      <c r="C114" s="6" t="s">
        <v>1</v>
      </c>
      <c r="D114" s="7" t="s">
        <v>855</v>
      </c>
      <c r="E114" s="6" t="s">
        <v>61</v>
      </c>
      <c r="F114" s="8">
        <v>90.1</v>
      </c>
      <c r="G114" s="9"/>
      <c r="H114" s="9"/>
      <c r="I114" s="10"/>
    </row>
    <row r="115" ht="16" customHeight="1" spans="1:9">
      <c r="A115" s="5" t="s">
        <v>2543</v>
      </c>
      <c r="B115" s="6" t="s">
        <v>954</v>
      </c>
      <c r="C115" s="6" t="s">
        <v>1</v>
      </c>
      <c r="D115" s="7" t="s">
        <v>955</v>
      </c>
      <c r="E115" s="6" t="s">
        <v>61</v>
      </c>
      <c r="F115" s="8">
        <v>95.4</v>
      </c>
      <c r="G115" s="9"/>
      <c r="H115" s="9"/>
      <c r="I115" s="10"/>
    </row>
    <row r="116" ht="16" customHeight="1" spans="1:9">
      <c r="A116" s="5" t="s">
        <v>2544</v>
      </c>
      <c r="B116" s="6" t="s">
        <v>249</v>
      </c>
      <c r="C116" s="6" t="s">
        <v>1</v>
      </c>
      <c r="D116" s="7" t="s">
        <v>250</v>
      </c>
      <c r="E116" s="6" t="s">
        <v>61</v>
      </c>
      <c r="F116" s="8">
        <v>127.2</v>
      </c>
      <c r="G116" s="9"/>
      <c r="H116" s="9"/>
      <c r="I116" s="10"/>
    </row>
    <row r="117" ht="16" customHeight="1" spans="1:9">
      <c r="A117" s="5" t="s">
        <v>2545</v>
      </c>
      <c r="B117" s="6" t="s">
        <v>133</v>
      </c>
      <c r="C117" s="6" t="s">
        <v>1</v>
      </c>
      <c r="D117" s="7" t="s">
        <v>134</v>
      </c>
      <c r="E117" s="6" t="s">
        <v>61</v>
      </c>
      <c r="F117" s="8">
        <v>222.6</v>
      </c>
      <c r="G117" s="9"/>
      <c r="H117" s="9"/>
      <c r="I117" s="10"/>
    </row>
    <row r="118" ht="16" customHeight="1" spans="1:9">
      <c r="A118" s="5" t="s">
        <v>2546</v>
      </c>
      <c r="B118" s="6" t="s">
        <v>2204</v>
      </c>
      <c r="C118" s="6" t="s">
        <v>1</v>
      </c>
      <c r="D118" s="7" t="s">
        <v>2205</v>
      </c>
      <c r="E118" s="6" t="s">
        <v>61</v>
      </c>
      <c r="F118" s="8">
        <v>68.9</v>
      </c>
      <c r="G118" s="9"/>
      <c r="H118" s="9"/>
      <c r="I118" s="10"/>
    </row>
    <row r="119" ht="16" customHeight="1" spans="1:9">
      <c r="A119" s="5" t="s">
        <v>2547</v>
      </c>
      <c r="B119" s="6" t="s">
        <v>1179</v>
      </c>
      <c r="C119" s="6" t="s">
        <v>1</v>
      </c>
      <c r="D119" s="7" t="s">
        <v>1180</v>
      </c>
      <c r="E119" s="6" t="s">
        <v>163</v>
      </c>
      <c r="F119" s="8">
        <v>90.1</v>
      </c>
      <c r="G119" s="9"/>
      <c r="H119" s="9"/>
      <c r="I119" s="10"/>
    </row>
    <row r="120" ht="16" customHeight="1" spans="1:9">
      <c r="A120" s="5" t="s">
        <v>2548</v>
      </c>
      <c r="B120" s="6" t="s">
        <v>1562</v>
      </c>
      <c r="C120" s="6" t="s">
        <v>1</v>
      </c>
      <c r="D120" s="7" t="s">
        <v>1563</v>
      </c>
      <c r="E120" s="6" t="s">
        <v>163</v>
      </c>
      <c r="F120" s="8">
        <v>116.6</v>
      </c>
      <c r="G120" s="9"/>
      <c r="H120" s="9"/>
      <c r="I120" s="10"/>
    </row>
    <row r="121" ht="16" customHeight="1" spans="1:9">
      <c r="A121" s="5" t="s">
        <v>2549</v>
      </c>
      <c r="B121" s="6" t="s">
        <v>1003</v>
      </c>
      <c r="C121" s="6" t="s">
        <v>1</v>
      </c>
      <c r="D121" s="7" t="s">
        <v>1004</v>
      </c>
      <c r="E121" s="6" t="s">
        <v>163</v>
      </c>
      <c r="F121" s="8">
        <v>196.1</v>
      </c>
      <c r="G121" s="9"/>
      <c r="H121" s="9"/>
      <c r="I121" s="10"/>
    </row>
    <row r="122" ht="16" customHeight="1" spans="1:9">
      <c r="A122" s="5" t="s">
        <v>2550</v>
      </c>
      <c r="B122" s="6" t="s">
        <v>1462</v>
      </c>
      <c r="C122" s="6" t="s">
        <v>1</v>
      </c>
      <c r="D122" s="7" t="s">
        <v>1463</v>
      </c>
      <c r="E122" s="6" t="s">
        <v>163</v>
      </c>
      <c r="F122" s="8">
        <v>116.6</v>
      </c>
      <c r="G122" s="9"/>
      <c r="H122" s="9"/>
      <c r="I122" s="10"/>
    </row>
    <row r="123" ht="16" customHeight="1" spans="1:9">
      <c r="A123" s="5" t="s">
        <v>2551</v>
      </c>
      <c r="B123" s="6" t="s">
        <v>1494</v>
      </c>
      <c r="C123" s="6" t="s">
        <v>1</v>
      </c>
      <c r="D123" s="7" t="s">
        <v>1495</v>
      </c>
      <c r="E123" s="6" t="s">
        <v>163</v>
      </c>
      <c r="F123" s="8">
        <v>58.3</v>
      </c>
      <c r="G123" s="9"/>
      <c r="H123" s="9"/>
      <c r="I123" s="10"/>
    </row>
    <row r="124" ht="16" customHeight="1" spans="1:9">
      <c r="A124" s="5" t="s">
        <v>2552</v>
      </c>
      <c r="B124" s="6" t="s">
        <v>2048</v>
      </c>
      <c r="C124" s="6" t="s">
        <v>1</v>
      </c>
      <c r="D124" s="7" t="s">
        <v>2049</v>
      </c>
      <c r="E124" s="6" t="s">
        <v>163</v>
      </c>
      <c r="F124" s="8">
        <v>79.5</v>
      </c>
      <c r="G124" s="9"/>
      <c r="H124" s="9"/>
      <c r="I124" s="10"/>
    </row>
    <row r="125" ht="16" customHeight="1" spans="1:9">
      <c r="A125" s="5" t="s">
        <v>2553</v>
      </c>
      <c r="B125" s="6" t="s">
        <v>489</v>
      </c>
      <c r="C125" s="6" t="s">
        <v>1</v>
      </c>
      <c r="D125" s="7" t="s">
        <v>490</v>
      </c>
      <c r="E125" s="6" t="s">
        <v>163</v>
      </c>
      <c r="F125" s="8">
        <v>190.8</v>
      </c>
      <c r="G125" s="9"/>
      <c r="H125" s="9"/>
      <c r="I125" s="10"/>
    </row>
    <row r="126" ht="16" customHeight="1" spans="1:9">
      <c r="A126" s="5" t="s">
        <v>2554</v>
      </c>
      <c r="B126" s="6" t="s">
        <v>2164</v>
      </c>
      <c r="C126" s="6" t="s">
        <v>1</v>
      </c>
      <c r="D126" s="7" t="s">
        <v>2165</v>
      </c>
      <c r="E126" s="6" t="s">
        <v>163</v>
      </c>
      <c r="F126" s="8">
        <v>275.6</v>
      </c>
      <c r="G126" s="9"/>
      <c r="H126" s="9"/>
      <c r="I126" s="10"/>
    </row>
    <row r="127" ht="16" customHeight="1" spans="1:9">
      <c r="A127" s="5" t="s">
        <v>2555</v>
      </c>
      <c r="B127" s="6" t="s">
        <v>1522</v>
      </c>
      <c r="C127" s="6" t="s">
        <v>1</v>
      </c>
      <c r="D127" s="7" t="s">
        <v>1523</v>
      </c>
      <c r="E127" s="6" t="s">
        <v>163</v>
      </c>
      <c r="F127" s="8">
        <v>95.4</v>
      </c>
      <c r="G127" s="9"/>
      <c r="H127" s="9"/>
      <c r="I127" s="10"/>
    </row>
    <row r="128" ht="16" customHeight="1" spans="1:9">
      <c r="A128" s="5" t="s">
        <v>2556</v>
      </c>
      <c r="B128" s="6" t="s">
        <v>433</v>
      </c>
      <c r="C128" s="6" t="s">
        <v>1</v>
      </c>
      <c r="D128" s="7" t="s">
        <v>434</v>
      </c>
      <c r="E128" s="6" t="s">
        <v>61</v>
      </c>
      <c r="F128" s="8">
        <v>266.67</v>
      </c>
      <c r="G128" s="9"/>
      <c r="H128" s="9"/>
      <c r="I128" s="10"/>
    </row>
    <row r="129" ht="16" customHeight="1" spans="1:9">
      <c r="A129" s="5" t="s">
        <v>2557</v>
      </c>
      <c r="B129" s="6" t="s">
        <v>786</v>
      </c>
      <c r="C129" s="6" t="s">
        <v>1</v>
      </c>
      <c r="D129" s="7" t="s">
        <v>787</v>
      </c>
      <c r="E129" s="6" t="s">
        <v>163</v>
      </c>
      <c r="F129" s="8">
        <v>979.44</v>
      </c>
      <c r="G129" s="9"/>
      <c r="H129" s="9"/>
      <c r="I129" s="10"/>
    </row>
    <row r="130" ht="16" customHeight="1" spans="1:9">
      <c r="A130" s="5" t="s">
        <v>2558</v>
      </c>
      <c r="B130" s="6" t="s">
        <v>1223</v>
      </c>
      <c r="C130" s="6" t="s">
        <v>1</v>
      </c>
      <c r="D130" s="7" t="s">
        <v>1224</v>
      </c>
      <c r="E130" s="6" t="s">
        <v>163</v>
      </c>
      <c r="F130" s="8">
        <v>816.2</v>
      </c>
      <c r="G130" s="9"/>
      <c r="H130" s="9"/>
      <c r="I130" s="10"/>
    </row>
    <row r="131" ht="16" customHeight="1" spans="1:9">
      <c r="A131" s="5" t="s">
        <v>2559</v>
      </c>
      <c r="B131" s="6" t="s">
        <v>621</v>
      </c>
      <c r="C131" s="6" t="s">
        <v>1</v>
      </c>
      <c r="D131" s="7" t="s">
        <v>622</v>
      </c>
      <c r="E131" s="6" t="s">
        <v>163</v>
      </c>
      <c r="F131" s="8">
        <v>652.96</v>
      </c>
      <c r="G131" s="9"/>
      <c r="H131" s="9"/>
      <c r="I131" s="10"/>
    </row>
    <row r="132" ht="16" customHeight="1" spans="1:9">
      <c r="A132" s="5" t="s">
        <v>2560</v>
      </c>
      <c r="B132" s="6" t="s">
        <v>838</v>
      </c>
      <c r="C132" s="6" t="s">
        <v>1</v>
      </c>
      <c r="D132" s="7" t="s">
        <v>839</v>
      </c>
      <c r="E132" s="6" t="s">
        <v>163</v>
      </c>
      <c r="F132" s="8">
        <v>816.2</v>
      </c>
      <c r="G132" s="9"/>
      <c r="H132" s="9"/>
      <c r="I132" s="10"/>
    </row>
    <row r="133" ht="16" customHeight="1" spans="1:9">
      <c r="A133" s="5" t="s">
        <v>2561</v>
      </c>
      <c r="B133" s="6" t="s">
        <v>1123</v>
      </c>
      <c r="C133" s="6" t="s">
        <v>1</v>
      </c>
      <c r="D133" s="7" t="s">
        <v>1124</v>
      </c>
      <c r="E133" s="6" t="s">
        <v>163</v>
      </c>
      <c r="F133" s="8">
        <v>848</v>
      </c>
      <c r="G133" s="9"/>
      <c r="H133" s="9"/>
      <c r="I133" s="10"/>
    </row>
    <row r="134" ht="16" customHeight="1" spans="1:9">
      <c r="A134" s="5" t="s">
        <v>2562</v>
      </c>
      <c r="B134" s="6" t="s">
        <v>738</v>
      </c>
      <c r="C134" s="6" t="s">
        <v>1</v>
      </c>
      <c r="D134" s="7" t="s">
        <v>739</v>
      </c>
      <c r="E134" s="6" t="s">
        <v>61</v>
      </c>
      <c r="F134" s="8">
        <v>636</v>
      </c>
      <c r="G134" s="9"/>
      <c r="H134" s="9"/>
      <c r="I134" s="10"/>
    </row>
    <row r="135" ht="16" customHeight="1" spans="1:9">
      <c r="A135" s="5" t="s">
        <v>2563</v>
      </c>
      <c r="B135" s="6" t="s">
        <v>396</v>
      </c>
      <c r="C135" s="6" t="s">
        <v>1</v>
      </c>
      <c r="D135" s="7" t="s">
        <v>397</v>
      </c>
      <c r="E135" s="6" t="s">
        <v>61</v>
      </c>
      <c r="F135" s="8">
        <v>848</v>
      </c>
      <c r="G135" s="9"/>
      <c r="H135" s="9"/>
      <c r="I135" s="10"/>
    </row>
    <row r="136" ht="16" customHeight="1" spans="1:9">
      <c r="A136" s="5" t="s">
        <v>2564</v>
      </c>
      <c r="B136" s="6" t="s">
        <v>1430</v>
      </c>
      <c r="C136" s="6" t="s">
        <v>1</v>
      </c>
      <c r="D136" s="7" t="s">
        <v>1431</v>
      </c>
      <c r="E136" s="6" t="s">
        <v>163</v>
      </c>
      <c r="F136" s="8">
        <v>636</v>
      </c>
      <c r="G136" s="9"/>
      <c r="H136" s="9"/>
      <c r="I136" s="10"/>
    </row>
    <row r="137" ht="16" customHeight="1" spans="1:9">
      <c r="A137" s="5" t="s">
        <v>2565</v>
      </c>
      <c r="B137" s="6" t="s">
        <v>1215</v>
      </c>
      <c r="C137" s="6" t="s">
        <v>1</v>
      </c>
      <c r="D137" s="7" t="s">
        <v>1216</v>
      </c>
      <c r="E137" s="6" t="s">
        <v>76</v>
      </c>
      <c r="F137" s="8">
        <v>37</v>
      </c>
      <c r="G137" s="9"/>
      <c r="H137" s="9"/>
      <c r="I137" s="10"/>
    </row>
    <row r="138" ht="16" customHeight="1" spans="1:9">
      <c r="A138" s="5" t="s">
        <v>2566</v>
      </c>
      <c r="B138" s="6" t="s">
        <v>902</v>
      </c>
      <c r="C138" s="6" t="s">
        <v>1</v>
      </c>
      <c r="D138" s="7" t="s">
        <v>903</v>
      </c>
      <c r="E138" s="6" t="s">
        <v>76</v>
      </c>
      <c r="F138" s="8">
        <v>53</v>
      </c>
      <c r="G138" s="9"/>
      <c r="H138" s="9"/>
      <c r="I138" s="10"/>
    </row>
    <row r="139" ht="16" customHeight="1" spans="1:9">
      <c r="A139" s="5" t="s">
        <v>2567</v>
      </c>
      <c r="B139" s="6" t="s">
        <v>1658</v>
      </c>
      <c r="C139" s="6" t="s">
        <v>1</v>
      </c>
      <c r="D139" s="7" t="s">
        <v>1659</v>
      </c>
      <c r="E139" s="6" t="s">
        <v>76</v>
      </c>
      <c r="F139" s="8">
        <v>47</v>
      </c>
      <c r="G139" s="9"/>
      <c r="H139" s="9"/>
      <c r="I139" s="10"/>
    </row>
    <row r="140" ht="16" customHeight="1" spans="1:9">
      <c r="A140" s="5" t="s">
        <v>2568</v>
      </c>
      <c r="B140" s="6" t="s">
        <v>1434</v>
      </c>
      <c r="C140" s="6" t="s">
        <v>1</v>
      </c>
      <c r="D140" s="7" t="s">
        <v>1435</v>
      </c>
      <c r="E140" s="6" t="s">
        <v>112</v>
      </c>
      <c r="F140" s="8">
        <v>93.28</v>
      </c>
      <c r="G140" s="9"/>
      <c r="H140" s="9"/>
      <c r="I140" s="10"/>
    </row>
    <row r="141" ht="16" customHeight="1" spans="1:9">
      <c r="A141" s="5" t="s">
        <v>2569</v>
      </c>
      <c r="B141" s="6" t="s">
        <v>1506</v>
      </c>
      <c r="C141" s="6" t="s">
        <v>1</v>
      </c>
      <c r="D141" s="7" t="s">
        <v>1507</v>
      </c>
      <c r="E141" s="6" t="s">
        <v>112</v>
      </c>
      <c r="F141" s="8">
        <v>116.6</v>
      </c>
      <c r="G141" s="9"/>
      <c r="H141" s="9"/>
      <c r="I141" s="10"/>
    </row>
    <row r="142" ht="16" customHeight="1" spans="1:9">
      <c r="A142" s="5" t="s">
        <v>2570</v>
      </c>
      <c r="B142" s="6" t="s">
        <v>229</v>
      </c>
      <c r="C142" s="6" t="s">
        <v>1</v>
      </c>
      <c r="D142" s="7" t="s">
        <v>230</v>
      </c>
      <c r="E142" s="6" t="s">
        <v>61</v>
      </c>
      <c r="F142" s="8">
        <v>424</v>
      </c>
      <c r="G142" s="9"/>
      <c r="H142" s="9"/>
      <c r="I142" s="10"/>
    </row>
    <row r="143" ht="16" customHeight="1" spans="1:9">
      <c r="A143" s="5" t="s">
        <v>2571</v>
      </c>
      <c r="B143" s="6" t="s">
        <v>1610</v>
      </c>
      <c r="C143" s="6" t="s">
        <v>1</v>
      </c>
      <c r="D143" s="7" t="s">
        <v>1611</v>
      </c>
      <c r="E143" s="6" t="s">
        <v>61</v>
      </c>
      <c r="F143" s="8">
        <v>530</v>
      </c>
      <c r="G143" s="9"/>
      <c r="H143" s="9"/>
      <c r="I143" s="10"/>
    </row>
    <row r="144" ht="16" customHeight="1" spans="1:9">
      <c r="A144" s="5" t="s">
        <v>2572</v>
      </c>
      <c r="B144" s="6" t="s">
        <v>416</v>
      </c>
      <c r="C144" s="6" t="s">
        <v>1</v>
      </c>
      <c r="D144" s="7" t="s">
        <v>417</v>
      </c>
      <c r="E144" s="6" t="s">
        <v>61</v>
      </c>
      <c r="F144" s="8">
        <v>318</v>
      </c>
      <c r="G144" s="9"/>
      <c r="H144" s="9"/>
      <c r="I144" s="10"/>
    </row>
    <row r="145" ht="16" customHeight="1" spans="1:9">
      <c r="A145" s="5" t="s">
        <v>2573</v>
      </c>
      <c r="B145" s="6" t="s">
        <v>1163</v>
      </c>
      <c r="C145" s="6" t="s">
        <v>1</v>
      </c>
      <c r="D145" s="7" t="s">
        <v>1164</v>
      </c>
      <c r="E145" s="6" t="s">
        <v>61</v>
      </c>
      <c r="F145" s="8">
        <v>445</v>
      </c>
      <c r="G145" s="9"/>
      <c r="H145" s="9"/>
      <c r="I145" s="10"/>
    </row>
    <row r="146" ht="16" customHeight="1" spans="1:9">
      <c r="A146" s="5" t="s">
        <v>2574</v>
      </c>
      <c r="B146" s="6" t="s">
        <v>1067</v>
      </c>
      <c r="C146" s="6" t="s">
        <v>1</v>
      </c>
      <c r="D146" s="7" t="s">
        <v>1068</v>
      </c>
      <c r="E146" s="6" t="s">
        <v>163</v>
      </c>
      <c r="F146" s="8">
        <v>551</v>
      </c>
      <c r="G146" s="9"/>
      <c r="H146" s="9"/>
      <c r="I146" s="10"/>
    </row>
    <row r="147" ht="16" customHeight="1" spans="1:9">
      <c r="A147" s="5" t="s">
        <v>2575</v>
      </c>
      <c r="B147" s="6" t="s">
        <v>958</v>
      </c>
      <c r="C147" s="6" t="s">
        <v>1</v>
      </c>
      <c r="D147" s="7" t="s">
        <v>959</v>
      </c>
      <c r="E147" s="6" t="s">
        <v>163</v>
      </c>
      <c r="F147" s="8">
        <v>636</v>
      </c>
      <c r="G147" s="9"/>
      <c r="H147" s="9"/>
      <c r="I147" s="10"/>
    </row>
    <row r="148" ht="16" customHeight="1" spans="1:9">
      <c r="A148" s="5" t="s">
        <v>2576</v>
      </c>
      <c r="B148" s="6" t="s">
        <v>1971</v>
      </c>
      <c r="C148" s="6" t="s">
        <v>1</v>
      </c>
      <c r="D148" s="7" t="s">
        <v>1972</v>
      </c>
      <c r="E148" s="6" t="s">
        <v>163</v>
      </c>
      <c r="F148" s="8">
        <v>848</v>
      </c>
      <c r="G148" s="9"/>
      <c r="H148" s="9"/>
      <c r="I148" s="10"/>
    </row>
    <row r="149" ht="16" customHeight="1" spans="1:9">
      <c r="A149" s="5" t="s">
        <v>2577</v>
      </c>
      <c r="B149" s="6" t="s">
        <v>770</v>
      </c>
      <c r="C149" s="6" t="s">
        <v>1</v>
      </c>
      <c r="D149" s="7" t="s">
        <v>771</v>
      </c>
      <c r="E149" s="6" t="s">
        <v>112</v>
      </c>
      <c r="F149" s="8">
        <v>106</v>
      </c>
      <c r="G149" s="9"/>
      <c r="H149" s="9"/>
      <c r="I149" s="10"/>
    </row>
    <row r="150" ht="16" customHeight="1" spans="1:9">
      <c r="A150" s="5" t="s">
        <v>2578</v>
      </c>
      <c r="B150" s="6" t="s">
        <v>1975</v>
      </c>
      <c r="C150" s="6" t="s">
        <v>1</v>
      </c>
      <c r="D150" s="7" t="s">
        <v>1976</v>
      </c>
      <c r="E150" s="6" t="s">
        <v>112</v>
      </c>
      <c r="F150" s="8">
        <v>742</v>
      </c>
      <c r="G150" s="9"/>
      <c r="H150" s="9"/>
      <c r="I150" s="10"/>
    </row>
    <row r="151" ht="16" customHeight="1" spans="1:9">
      <c r="A151" s="5" t="s">
        <v>2579</v>
      </c>
      <c r="B151" s="6" t="s">
        <v>2044</v>
      </c>
      <c r="C151" s="6" t="s">
        <v>1</v>
      </c>
      <c r="D151" s="7" t="s">
        <v>2045</v>
      </c>
      <c r="E151" s="6" t="s">
        <v>112</v>
      </c>
      <c r="F151" s="8">
        <v>254.4</v>
      </c>
      <c r="G151" s="9"/>
      <c r="H151" s="9"/>
      <c r="I151" s="10"/>
    </row>
    <row r="152" ht="28" customHeight="1" spans="1:9">
      <c r="A152" s="5" t="s">
        <v>2580</v>
      </c>
      <c r="B152" s="6" t="s">
        <v>1023</v>
      </c>
      <c r="C152" s="6" t="s">
        <v>1</v>
      </c>
      <c r="D152" s="7" t="s">
        <v>1024</v>
      </c>
      <c r="E152" s="6" t="s">
        <v>112</v>
      </c>
      <c r="F152" s="8">
        <v>237.44</v>
      </c>
      <c r="G152" s="9"/>
      <c r="H152" s="9"/>
      <c r="I152" s="10"/>
    </row>
    <row r="153" ht="28" customHeight="1" spans="1:9">
      <c r="A153" s="5" t="s">
        <v>2581</v>
      </c>
      <c r="B153" s="6" t="s">
        <v>1698</v>
      </c>
      <c r="C153" s="6" t="s">
        <v>1</v>
      </c>
      <c r="D153" s="7" t="s">
        <v>1699</v>
      </c>
      <c r="E153" s="6" t="s">
        <v>112</v>
      </c>
      <c r="F153" s="8">
        <v>424</v>
      </c>
      <c r="G153" s="9"/>
      <c r="H153" s="9"/>
      <c r="I153" s="10"/>
    </row>
    <row r="154" ht="16" customHeight="1" spans="1:9">
      <c r="A154" s="5" t="s">
        <v>2582</v>
      </c>
      <c r="B154" s="6" t="s">
        <v>2172</v>
      </c>
      <c r="C154" s="6" t="s">
        <v>1</v>
      </c>
      <c r="D154" s="7" t="s">
        <v>2173</v>
      </c>
      <c r="E154" s="6" t="s">
        <v>259</v>
      </c>
      <c r="F154" s="8">
        <v>93.33</v>
      </c>
      <c r="G154" s="9"/>
      <c r="H154" s="9"/>
      <c r="I154" s="10"/>
    </row>
    <row r="155" ht="16" customHeight="1" spans="1:9">
      <c r="A155" s="5" t="s">
        <v>2583</v>
      </c>
      <c r="B155" s="6" t="s">
        <v>2237</v>
      </c>
      <c r="C155" s="6" t="s">
        <v>1</v>
      </c>
      <c r="D155" s="7" t="s">
        <v>2238</v>
      </c>
      <c r="E155" s="6" t="s">
        <v>259</v>
      </c>
      <c r="F155" s="8">
        <v>127.2</v>
      </c>
      <c r="G155" s="9"/>
      <c r="H155" s="9"/>
      <c r="I155" s="10"/>
    </row>
    <row r="156" ht="16" customHeight="1" spans="1:9">
      <c r="A156" s="5" t="s">
        <v>2584</v>
      </c>
      <c r="B156" s="6" t="s">
        <v>970</v>
      </c>
      <c r="C156" s="6" t="s">
        <v>1</v>
      </c>
      <c r="D156" s="7" t="s">
        <v>971</v>
      </c>
      <c r="E156" s="6" t="s">
        <v>259</v>
      </c>
      <c r="F156" s="8">
        <v>127.2</v>
      </c>
      <c r="G156" s="9"/>
      <c r="H156" s="9"/>
      <c r="I156" s="10"/>
    </row>
    <row r="157" ht="16" customHeight="1" spans="1:9">
      <c r="A157" s="5" t="s">
        <v>2585</v>
      </c>
      <c r="B157" s="6" t="s">
        <v>384</v>
      </c>
      <c r="C157" s="6" t="s">
        <v>1</v>
      </c>
      <c r="D157" s="7" t="s">
        <v>385</v>
      </c>
      <c r="E157" s="6" t="s">
        <v>259</v>
      </c>
      <c r="F157" s="8">
        <v>201.4</v>
      </c>
      <c r="G157" s="9"/>
      <c r="H157" s="9"/>
      <c r="I157" s="10"/>
    </row>
    <row r="158" ht="16" customHeight="1" spans="1:9">
      <c r="A158" s="5" t="s">
        <v>2586</v>
      </c>
      <c r="B158" s="6" t="s">
        <v>1855</v>
      </c>
      <c r="C158" s="6" t="s">
        <v>1</v>
      </c>
      <c r="D158" s="7" t="s">
        <v>1856</v>
      </c>
      <c r="E158" s="6" t="s">
        <v>112</v>
      </c>
      <c r="F158" s="8">
        <v>126.67</v>
      </c>
      <c r="G158" s="9"/>
      <c r="H158" s="9"/>
      <c r="I158" s="10"/>
    </row>
    <row r="159" ht="16" customHeight="1" spans="1:9">
      <c r="A159" s="5" t="s">
        <v>2587</v>
      </c>
      <c r="B159" s="6" t="s">
        <v>814</v>
      </c>
      <c r="C159" s="6" t="s">
        <v>1</v>
      </c>
      <c r="D159" s="7" t="s">
        <v>815</v>
      </c>
      <c r="E159" s="6" t="s">
        <v>112</v>
      </c>
      <c r="F159" s="8">
        <v>53</v>
      </c>
      <c r="G159" s="9"/>
      <c r="H159" s="9"/>
      <c r="I159" s="10"/>
    </row>
    <row r="160" ht="16" customHeight="1" spans="1:9">
      <c r="A160" s="5" t="s">
        <v>2588</v>
      </c>
      <c r="B160" s="6" t="s">
        <v>1279</v>
      </c>
      <c r="C160" s="6" t="s">
        <v>1</v>
      </c>
      <c r="D160" s="7" t="s">
        <v>1280</v>
      </c>
      <c r="E160" s="6" t="s">
        <v>112</v>
      </c>
      <c r="F160" s="8">
        <v>42.4</v>
      </c>
      <c r="G160" s="9"/>
      <c r="H160" s="9"/>
      <c r="I160" s="10"/>
    </row>
    <row r="161" ht="16" customHeight="1" spans="1:9">
      <c r="A161" s="5" t="s">
        <v>2589</v>
      </c>
      <c r="B161" s="6" t="s">
        <v>1211</v>
      </c>
      <c r="C161" s="6" t="s">
        <v>1</v>
      </c>
      <c r="D161" s="7" t="s">
        <v>1212</v>
      </c>
      <c r="E161" s="6" t="s">
        <v>112</v>
      </c>
      <c r="F161" s="8">
        <v>31.8</v>
      </c>
      <c r="G161" s="9"/>
      <c r="H161" s="9"/>
      <c r="I161" s="10"/>
    </row>
    <row r="162" ht="16" customHeight="1" spans="1:9">
      <c r="A162" s="5" t="s">
        <v>2590</v>
      </c>
      <c r="B162" s="6" t="s">
        <v>204</v>
      </c>
      <c r="C162" s="6" t="s">
        <v>1</v>
      </c>
      <c r="D162" s="7" t="s">
        <v>205</v>
      </c>
      <c r="E162" s="6" t="s">
        <v>66</v>
      </c>
      <c r="F162" s="8">
        <v>171.72</v>
      </c>
      <c r="G162" s="9"/>
      <c r="H162" s="9"/>
      <c r="I162" s="10"/>
    </row>
    <row r="163" ht="16" customHeight="1" spans="1:9">
      <c r="A163" s="5" t="s">
        <v>2591</v>
      </c>
      <c r="B163" s="6" t="s">
        <v>818</v>
      </c>
      <c r="C163" s="6" t="s">
        <v>1</v>
      </c>
      <c r="D163" s="7" t="s">
        <v>819</v>
      </c>
      <c r="E163" s="6" t="s">
        <v>66</v>
      </c>
      <c r="F163" s="8">
        <v>116.6</v>
      </c>
      <c r="G163" s="9"/>
      <c r="H163" s="9"/>
      <c r="I163" s="10"/>
    </row>
    <row r="164" ht="16" customHeight="1" spans="1:9">
      <c r="A164" s="5" t="s">
        <v>2592</v>
      </c>
      <c r="B164" s="6" t="s">
        <v>834</v>
      </c>
      <c r="C164" s="6" t="s">
        <v>1</v>
      </c>
      <c r="D164" s="7" t="s">
        <v>835</v>
      </c>
      <c r="E164" s="6" t="s">
        <v>61</v>
      </c>
      <c r="F164" s="8">
        <v>45</v>
      </c>
      <c r="G164" s="9"/>
      <c r="H164" s="9"/>
      <c r="I164" s="10"/>
    </row>
    <row r="165" ht="16" customHeight="1" spans="1:9">
      <c r="A165" s="5" t="s">
        <v>2593</v>
      </c>
      <c r="B165" s="6" t="s">
        <v>449</v>
      </c>
      <c r="C165" s="6" t="s">
        <v>1</v>
      </c>
      <c r="D165" s="7" t="s">
        <v>450</v>
      </c>
      <c r="E165" s="6" t="s">
        <v>61</v>
      </c>
      <c r="F165" s="8">
        <v>21.2</v>
      </c>
      <c r="G165" s="9"/>
      <c r="H165" s="9"/>
      <c r="I165" s="10"/>
    </row>
    <row r="166" ht="16" customHeight="1" spans="1:9">
      <c r="A166" s="5" t="s">
        <v>2594</v>
      </c>
      <c r="B166" s="6" t="s">
        <v>612</v>
      </c>
      <c r="C166" s="6" t="s">
        <v>1</v>
      </c>
      <c r="D166" s="7" t="s">
        <v>613</v>
      </c>
      <c r="E166" s="6" t="s">
        <v>61</v>
      </c>
      <c r="F166" s="8">
        <v>74.2</v>
      </c>
      <c r="G166" s="9"/>
      <c r="H166" s="9"/>
      <c r="I166" s="10"/>
    </row>
    <row r="167" ht="16" customHeight="1" spans="1:9">
      <c r="A167" s="5" t="s">
        <v>2595</v>
      </c>
      <c r="B167" s="6" t="s">
        <v>1602</v>
      </c>
      <c r="C167" s="6" t="s">
        <v>1</v>
      </c>
      <c r="D167" s="7" t="s">
        <v>1603</v>
      </c>
      <c r="E167" s="6" t="s">
        <v>61</v>
      </c>
      <c r="F167" s="8">
        <v>127.2</v>
      </c>
      <c r="G167" s="9"/>
      <c r="H167" s="9"/>
      <c r="I167" s="10"/>
    </row>
    <row r="168" ht="16" customHeight="1" spans="1:9">
      <c r="A168" s="5" t="s">
        <v>2596</v>
      </c>
      <c r="B168" s="6" t="s">
        <v>995</v>
      </c>
      <c r="C168" s="6" t="s">
        <v>1</v>
      </c>
      <c r="D168" s="7" t="s">
        <v>996</v>
      </c>
      <c r="E168" s="6" t="s">
        <v>61</v>
      </c>
      <c r="F168" s="8">
        <v>127.2</v>
      </c>
      <c r="G168" s="9"/>
      <c r="H168" s="9"/>
      <c r="I168" s="10"/>
    </row>
    <row r="169" ht="16" customHeight="1" spans="1:9">
      <c r="A169" s="5" t="s">
        <v>2597</v>
      </c>
      <c r="B169" s="6" t="s">
        <v>323</v>
      </c>
      <c r="C169" s="6" t="s">
        <v>1</v>
      </c>
      <c r="D169" s="7" t="s">
        <v>324</v>
      </c>
      <c r="E169" s="6" t="s">
        <v>61</v>
      </c>
      <c r="F169" s="8">
        <v>148.4</v>
      </c>
      <c r="G169" s="9"/>
      <c r="H169" s="9"/>
      <c r="I169" s="10"/>
    </row>
    <row r="170" ht="16" customHeight="1" spans="1:9">
      <c r="A170" s="5" t="s">
        <v>2598</v>
      </c>
      <c r="B170" s="6" t="s">
        <v>778</v>
      </c>
      <c r="C170" s="6" t="s">
        <v>1</v>
      </c>
      <c r="D170" s="7" t="s">
        <v>779</v>
      </c>
      <c r="E170" s="6" t="s">
        <v>61</v>
      </c>
      <c r="F170" s="8">
        <v>105</v>
      </c>
      <c r="G170" s="9"/>
      <c r="H170" s="9"/>
      <c r="I170" s="10"/>
    </row>
    <row r="171" ht="16" customHeight="1" spans="1:9">
      <c r="A171" s="5" t="s">
        <v>2599</v>
      </c>
      <c r="B171" s="6" t="s">
        <v>445</v>
      </c>
      <c r="C171" s="6" t="s">
        <v>1</v>
      </c>
      <c r="D171" s="7" t="s">
        <v>446</v>
      </c>
      <c r="E171" s="6" t="s">
        <v>61</v>
      </c>
      <c r="F171" s="8">
        <v>116.67</v>
      </c>
      <c r="G171" s="9"/>
      <c r="H171" s="9"/>
      <c r="I171" s="10"/>
    </row>
    <row r="172" ht="16" customHeight="1" spans="1:9">
      <c r="A172" s="5" t="s">
        <v>2600</v>
      </c>
      <c r="B172" s="6" t="s">
        <v>1887</v>
      </c>
      <c r="C172" s="6" t="s">
        <v>1</v>
      </c>
      <c r="D172" s="7" t="s">
        <v>1888</v>
      </c>
      <c r="E172" s="6" t="s">
        <v>163</v>
      </c>
      <c r="F172" s="8">
        <v>10.6</v>
      </c>
      <c r="G172" s="9"/>
      <c r="H172" s="9"/>
      <c r="I172" s="10"/>
    </row>
    <row r="173" ht="16" customHeight="1" spans="1:9">
      <c r="A173" s="5" t="s">
        <v>2601</v>
      </c>
      <c r="B173" s="6" t="s">
        <v>846</v>
      </c>
      <c r="C173" s="6" t="s">
        <v>1</v>
      </c>
      <c r="D173" s="7" t="s">
        <v>847</v>
      </c>
      <c r="E173" s="6" t="s">
        <v>163</v>
      </c>
      <c r="F173" s="8">
        <v>12.72</v>
      </c>
      <c r="G173" s="9"/>
      <c r="H173" s="9"/>
      <c r="I173" s="10"/>
    </row>
    <row r="174" ht="16" customHeight="1" spans="1:9">
      <c r="A174" s="5" t="s">
        <v>2602</v>
      </c>
      <c r="B174" s="6" t="s">
        <v>754</v>
      </c>
      <c r="C174" s="6" t="s">
        <v>1</v>
      </c>
      <c r="D174" s="7" t="s">
        <v>755</v>
      </c>
      <c r="E174" s="6" t="s">
        <v>163</v>
      </c>
      <c r="F174" s="8">
        <v>31.8</v>
      </c>
      <c r="G174" s="9"/>
      <c r="H174" s="9"/>
      <c r="I174" s="10"/>
    </row>
    <row r="175" ht="16" customHeight="1" spans="1:9">
      <c r="A175" s="5" t="s">
        <v>2603</v>
      </c>
      <c r="B175" s="6" t="s">
        <v>270</v>
      </c>
      <c r="C175" s="6" t="s">
        <v>1</v>
      </c>
      <c r="D175" s="7" t="s">
        <v>271</v>
      </c>
      <c r="E175" s="6" t="s">
        <v>163</v>
      </c>
      <c r="F175" s="8">
        <v>24.38</v>
      </c>
      <c r="G175" s="9"/>
      <c r="H175" s="9"/>
      <c r="I175" s="10"/>
    </row>
    <row r="176" ht="16" customHeight="1" spans="1:9">
      <c r="A176" s="5" t="s">
        <v>2604</v>
      </c>
      <c r="B176" s="6" t="s">
        <v>654</v>
      </c>
      <c r="C176" s="6" t="s">
        <v>1</v>
      </c>
      <c r="D176" s="7" t="s">
        <v>655</v>
      </c>
      <c r="E176" s="6" t="s">
        <v>163</v>
      </c>
      <c r="F176" s="8">
        <v>26.5</v>
      </c>
      <c r="G176" s="9"/>
      <c r="H176" s="9"/>
      <c r="I176" s="10"/>
    </row>
    <row r="177" ht="16" customHeight="1" spans="1:9">
      <c r="A177" s="5" t="s">
        <v>2605</v>
      </c>
      <c r="B177" s="6" t="s">
        <v>355</v>
      </c>
      <c r="C177" s="6" t="s">
        <v>1</v>
      </c>
      <c r="D177" s="7" t="s">
        <v>356</v>
      </c>
      <c r="E177" s="6" t="s">
        <v>163</v>
      </c>
      <c r="F177" s="8">
        <v>37.1</v>
      </c>
      <c r="G177" s="9"/>
      <c r="H177" s="9"/>
      <c r="I177" s="10"/>
    </row>
    <row r="178" ht="16" customHeight="1" spans="1:9">
      <c r="A178" s="5" t="s">
        <v>2606</v>
      </c>
      <c r="B178" s="6" t="s">
        <v>2249</v>
      </c>
      <c r="C178" s="6" t="s">
        <v>1</v>
      </c>
      <c r="D178" s="7" t="s">
        <v>2250</v>
      </c>
      <c r="E178" s="6" t="s">
        <v>61</v>
      </c>
      <c r="F178" s="8">
        <v>53</v>
      </c>
      <c r="G178" s="9"/>
      <c r="H178" s="9"/>
      <c r="I178" s="10"/>
    </row>
    <row r="179" ht="16" customHeight="1" spans="1:9">
      <c r="A179" s="5" t="s">
        <v>2607</v>
      </c>
      <c r="B179" s="6" t="s">
        <v>1951</v>
      </c>
      <c r="C179" s="6" t="s">
        <v>1</v>
      </c>
      <c r="D179" s="7" t="s">
        <v>1952</v>
      </c>
      <c r="E179" s="6" t="s">
        <v>61</v>
      </c>
      <c r="F179" s="8">
        <v>80</v>
      </c>
      <c r="G179" s="9"/>
      <c r="H179" s="9"/>
      <c r="I179" s="10"/>
    </row>
    <row r="180" ht="16" customHeight="1" spans="1:9">
      <c r="A180" s="5" t="s">
        <v>2608</v>
      </c>
      <c r="B180" s="6" t="s">
        <v>311</v>
      </c>
      <c r="C180" s="6" t="s">
        <v>1</v>
      </c>
      <c r="D180" s="7" t="s">
        <v>312</v>
      </c>
      <c r="E180" s="6" t="s">
        <v>61</v>
      </c>
      <c r="F180" s="8">
        <v>46.67</v>
      </c>
      <c r="G180" s="9"/>
      <c r="H180" s="9"/>
      <c r="I180" s="10"/>
    </row>
    <row r="181" ht="16" customHeight="1" spans="1:9">
      <c r="A181" s="5" t="s">
        <v>2609</v>
      </c>
      <c r="B181" s="6" t="s">
        <v>1095</v>
      </c>
      <c r="C181" s="6" t="s">
        <v>1</v>
      </c>
      <c r="D181" s="7" t="s">
        <v>1096</v>
      </c>
      <c r="E181" s="6" t="s">
        <v>61</v>
      </c>
      <c r="F181" s="8">
        <v>63.33</v>
      </c>
      <c r="G181" s="9"/>
      <c r="H181" s="9"/>
      <c r="I181" s="10"/>
    </row>
    <row r="182" ht="16" customHeight="1" spans="1:9">
      <c r="A182" s="5" t="s">
        <v>2610</v>
      </c>
      <c r="B182" s="6" t="s">
        <v>1043</v>
      </c>
      <c r="C182" s="6" t="s">
        <v>1</v>
      </c>
      <c r="D182" s="7" t="s">
        <v>1044</v>
      </c>
      <c r="E182" s="6" t="s">
        <v>61</v>
      </c>
      <c r="F182" s="8">
        <v>60</v>
      </c>
      <c r="G182" s="9"/>
      <c r="H182" s="9"/>
      <c r="I182" s="10"/>
    </row>
    <row r="183" ht="16" customHeight="1" spans="1:9">
      <c r="A183" s="5" t="s">
        <v>2611</v>
      </c>
      <c r="B183" s="6" t="s">
        <v>1039</v>
      </c>
      <c r="C183" s="6" t="s">
        <v>1</v>
      </c>
      <c r="D183" s="7" t="s">
        <v>1040</v>
      </c>
      <c r="E183" s="6" t="s">
        <v>61</v>
      </c>
      <c r="F183" s="8">
        <v>93.33</v>
      </c>
      <c r="G183" s="9"/>
      <c r="H183" s="9"/>
      <c r="I183" s="10"/>
    </row>
    <row r="184" ht="16" customHeight="1" spans="1:9">
      <c r="A184" s="5" t="s">
        <v>2612</v>
      </c>
      <c r="B184" s="6" t="s">
        <v>1401</v>
      </c>
      <c r="C184" s="6" t="s">
        <v>1</v>
      </c>
      <c r="D184" s="7" t="s">
        <v>1402</v>
      </c>
      <c r="E184" s="6" t="s">
        <v>61</v>
      </c>
      <c r="F184" s="8">
        <v>53</v>
      </c>
      <c r="G184" s="9"/>
      <c r="H184" s="9"/>
      <c r="I184" s="10"/>
    </row>
    <row r="185" ht="16" customHeight="1" spans="1:9">
      <c r="A185" s="5" t="s">
        <v>2613</v>
      </c>
      <c r="B185" s="6" t="s">
        <v>1267</v>
      </c>
      <c r="C185" s="6" t="s">
        <v>1</v>
      </c>
      <c r="D185" s="7" t="s">
        <v>1268</v>
      </c>
      <c r="E185" s="6" t="s">
        <v>61</v>
      </c>
      <c r="F185" s="8">
        <v>79.67</v>
      </c>
      <c r="G185" s="9"/>
      <c r="H185" s="9"/>
      <c r="I185" s="10"/>
    </row>
    <row r="186" ht="16" customHeight="1" spans="1:9">
      <c r="A186" s="5" t="s">
        <v>2614</v>
      </c>
      <c r="B186" s="6" t="s">
        <v>497</v>
      </c>
      <c r="C186" s="6" t="s">
        <v>1</v>
      </c>
      <c r="D186" s="7" t="s">
        <v>498</v>
      </c>
      <c r="E186" s="6" t="s">
        <v>61</v>
      </c>
      <c r="F186" s="8">
        <v>62.54</v>
      </c>
      <c r="G186" s="9"/>
      <c r="H186" s="9"/>
      <c r="I186" s="10"/>
    </row>
    <row r="187" ht="16" customHeight="1" spans="1:9">
      <c r="A187" s="5" t="s">
        <v>2615</v>
      </c>
      <c r="B187" s="6" t="s">
        <v>1642</v>
      </c>
      <c r="C187" s="6" t="s">
        <v>1</v>
      </c>
      <c r="D187" s="7" t="s">
        <v>1643</v>
      </c>
      <c r="E187" s="6" t="s">
        <v>61</v>
      </c>
      <c r="F187" s="8">
        <v>89.04</v>
      </c>
      <c r="G187" s="9"/>
      <c r="H187" s="9"/>
      <c r="I187" s="10"/>
    </row>
    <row r="188" ht="16" customHeight="1" spans="1:9">
      <c r="A188" s="5" t="s">
        <v>2616</v>
      </c>
      <c r="B188" s="6" t="s">
        <v>1843</v>
      </c>
      <c r="C188" s="6" t="s">
        <v>1</v>
      </c>
      <c r="D188" s="7" t="s">
        <v>1844</v>
      </c>
      <c r="E188" s="6" t="s">
        <v>61</v>
      </c>
      <c r="F188" s="8">
        <v>73.33</v>
      </c>
      <c r="G188" s="9"/>
      <c r="H188" s="9"/>
      <c r="I188" s="10"/>
    </row>
    <row r="189" ht="16" customHeight="1" spans="1:9">
      <c r="A189" s="5" t="s">
        <v>2617</v>
      </c>
      <c r="B189" s="6" t="s">
        <v>1371</v>
      </c>
      <c r="C189" s="6" t="s">
        <v>1</v>
      </c>
      <c r="D189" s="7" t="s">
        <v>1372</v>
      </c>
      <c r="E189" s="6" t="s">
        <v>61</v>
      </c>
      <c r="F189" s="8">
        <v>95</v>
      </c>
      <c r="G189" s="9"/>
      <c r="H189" s="9"/>
      <c r="I189" s="10"/>
    </row>
    <row r="190" ht="16" customHeight="1" spans="1:9">
      <c r="A190" s="5" t="s">
        <v>2618</v>
      </c>
      <c r="B190" s="6" t="s">
        <v>686</v>
      </c>
      <c r="C190" s="6" t="s">
        <v>1</v>
      </c>
      <c r="D190" s="7" t="s">
        <v>687</v>
      </c>
      <c r="E190" s="6" t="s">
        <v>61</v>
      </c>
      <c r="F190" s="8">
        <v>74.2</v>
      </c>
      <c r="G190" s="9"/>
      <c r="H190" s="9"/>
      <c r="I190" s="10"/>
    </row>
    <row r="191" ht="16" customHeight="1" spans="1:9">
      <c r="A191" s="5" t="s">
        <v>2619</v>
      </c>
      <c r="B191" s="6" t="s">
        <v>1622</v>
      </c>
      <c r="C191" s="6" t="s">
        <v>1</v>
      </c>
      <c r="D191" s="7" t="s">
        <v>1623</v>
      </c>
      <c r="E191" s="6" t="s">
        <v>61</v>
      </c>
      <c r="F191" s="8">
        <v>63</v>
      </c>
      <c r="G191" s="9"/>
      <c r="H191" s="9"/>
      <c r="I191" s="10"/>
    </row>
    <row r="192" ht="16" customHeight="1" spans="1:9">
      <c r="A192" s="5" t="s">
        <v>2620</v>
      </c>
      <c r="B192" s="6" t="s">
        <v>608</v>
      </c>
      <c r="C192" s="6" t="s">
        <v>1</v>
      </c>
      <c r="D192" s="7" t="s">
        <v>609</v>
      </c>
      <c r="E192" s="6" t="s">
        <v>61</v>
      </c>
      <c r="F192" s="8">
        <v>42.4</v>
      </c>
      <c r="G192" s="9"/>
      <c r="H192" s="9"/>
      <c r="I192" s="10"/>
    </row>
    <row r="193" ht="16" customHeight="1" spans="1:9">
      <c r="A193" s="5" t="s">
        <v>2621</v>
      </c>
      <c r="B193" s="6" t="s">
        <v>1474</v>
      </c>
      <c r="C193" s="6" t="s">
        <v>1</v>
      </c>
      <c r="D193" s="7" t="s">
        <v>1475</v>
      </c>
      <c r="E193" s="6" t="s">
        <v>61</v>
      </c>
      <c r="F193" s="8">
        <v>198.33</v>
      </c>
      <c r="G193" s="9"/>
      <c r="H193" s="9"/>
      <c r="I193" s="10"/>
    </row>
    <row r="194" ht="16" customHeight="1" spans="1:9">
      <c r="A194" s="5" t="s">
        <v>2622</v>
      </c>
      <c r="B194" s="6" t="s">
        <v>1867</v>
      </c>
      <c r="C194" s="6" t="s">
        <v>1</v>
      </c>
      <c r="D194" s="7" t="s">
        <v>1868</v>
      </c>
      <c r="E194" s="6" t="s">
        <v>61</v>
      </c>
      <c r="F194" s="8">
        <v>37</v>
      </c>
      <c r="G194" s="9"/>
      <c r="H194" s="9"/>
      <c r="I194" s="10"/>
    </row>
    <row r="195" ht="16" customHeight="1" spans="1:9">
      <c r="A195" s="5" t="s">
        <v>2623</v>
      </c>
      <c r="B195" s="6" t="s">
        <v>596</v>
      </c>
      <c r="C195" s="6" t="s">
        <v>1</v>
      </c>
      <c r="D195" s="7" t="s">
        <v>597</v>
      </c>
      <c r="E195" s="6" t="s">
        <v>61</v>
      </c>
      <c r="F195" s="8">
        <v>55</v>
      </c>
      <c r="G195" s="9"/>
      <c r="H195" s="9"/>
      <c r="I195" s="10"/>
    </row>
    <row r="196" ht="16" customHeight="1" spans="1:9">
      <c r="A196" s="5" t="s">
        <v>2624</v>
      </c>
      <c r="B196" s="6" t="s">
        <v>1614</v>
      </c>
      <c r="C196" s="6" t="s">
        <v>1</v>
      </c>
      <c r="D196" s="7" t="s">
        <v>1615</v>
      </c>
      <c r="E196" s="6" t="s">
        <v>61</v>
      </c>
      <c r="F196" s="8">
        <v>63</v>
      </c>
      <c r="G196" s="9"/>
      <c r="H196" s="9"/>
      <c r="I196" s="10"/>
    </row>
    <row r="197" ht="16" customHeight="1" spans="1:9">
      <c r="A197" s="5" t="s">
        <v>2625</v>
      </c>
      <c r="B197" s="6" t="s">
        <v>1558</v>
      </c>
      <c r="C197" s="6" t="s">
        <v>1</v>
      </c>
      <c r="D197" s="7" t="s">
        <v>1559</v>
      </c>
      <c r="E197" s="6" t="s">
        <v>61</v>
      </c>
      <c r="F197" s="8">
        <v>58.3</v>
      </c>
      <c r="G197" s="9"/>
      <c r="H197" s="9"/>
      <c r="I197" s="10"/>
    </row>
    <row r="198" ht="16" customHeight="1" spans="1:9">
      <c r="A198" s="5" t="s">
        <v>2626</v>
      </c>
      <c r="B198" s="6" t="s">
        <v>1779</v>
      </c>
      <c r="C198" s="6" t="s">
        <v>1</v>
      </c>
      <c r="D198" s="7" t="s">
        <v>1780</v>
      </c>
      <c r="E198" s="6" t="s">
        <v>61</v>
      </c>
      <c r="F198" s="8">
        <v>56</v>
      </c>
      <c r="G198" s="9"/>
      <c r="H198" s="9"/>
      <c r="I198" s="10"/>
    </row>
    <row r="199" ht="16" customHeight="1" spans="1:9">
      <c r="A199" s="5" t="s">
        <v>2627</v>
      </c>
      <c r="B199" s="6" t="s">
        <v>1187</v>
      </c>
      <c r="C199" s="6" t="s">
        <v>1</v>
      </c>
      <c r="D199" s="7" t="s">
        <v>1188</v>
      </c>
      <c r="E199" s="6" t="s">
        <v>218</v>
      </c>
      <c r="F199" s="8">
        <v>1.3</v>
      </c>
      <c r="G199" s="9"/>
      <c r="H199" s="9"/>
      <c r="I199" s="10"/>
    </row>
    <row r="200" ht="16" customHeight="1" spans="1:9">
      <c r="A200" s="5" t="s">
        <v>2628</v>
      </c>
      <c r="B200" s="6" t="s">
        <v>1446</v>
      </c>
      <c r="C200" s="6" t="s">
        <v>1</v>
      </c>
      <c r="D200" s="7" t="s">
        <v>1447</v>
      </c>
      <c r="E200" s="6" t="s">
        <v>218</v>
      </c>
      <c r="F200" s="8">
        <v>1</v>
      </c>
      <c r="G200" s="9"/>
      <c r="H200" s="9"/>
      <c r="I200" s="10"/>
    </row>
    <row r="201" ht="16" customHeight="1" spans="1:9">
      <c r="A201" s="5" t="s">
        <v>2629</v>
      </c>
      <c r="B201" s="6" t="s">
        <v>1947</v>
      </c>
      <c r="C201" s="6" t="s">
        <v>1</v>
      </c>
      <c r="D201" s="7" t="s">
        <v>1948</v>
      </c>
      <c r="E201" s="6" t="s">
        <v>218</v>
      </c>
      <c r="F201" s="8">
        <v>1.5</v>
      </c>
      <c r="G201" s="9"/>
      <c r="H201" s="9"/>
      <c r="I201" s="10"/>
    </row>
    <row r="202" ht="16" customHeight="1" spans="1:9">
      <c r="A202" s="5" t="s">
        <v>2630</v>
      </c>
      <c r="B202" s="6" t="s">
        <v>1931</v>
      </c>
      <c r="C202" s="6" t="s">
        <v>1</v>
      </c>
      <c r="D202" s="7" t="s">
        <v>1932</v>
      </c>
      <c r="E202" s="6" t="s">
        <v>218</v>
      </c>
      <c r="F202" s="8">
        <v>1.22</v>
      </c>
      <c r="G202" s="9"/>
      <c r="H202" s="9"/>
      <c r="I202" s="10"/>
    </row>
    <row r="203" ht="16" customHeight="1" spans="1:9">
      <c r="A203" s="5" t="s">
        <v>2631</v>
      </c>
      <c r="B203" s="6" t="s">
        <v>283</v>
      </c>
      <c r="C203" s="6" t="s">
        <v>1</v>
      </c>
      <c r="D203" s="7" t="s">
        <v>284</v>
      </c>
      <c r="E203" s="6" t="s">
        <v>218</v>
      </c>
      <c r="F203" s="8">
        <v>1.91</v>
      </c>
      <c r="G203" s="9"/>
      <c r="H203" s="9"/>
      <c r="I203" s="10"/>
    </row>
    <row r="204" ht="16" customHeight="1" spans="1:9">
      <c r="A204" s="5" t="s">
        <v>2632</v>
      </c>
      <c r="B204" s="6" t="s">
        <v>878</v>
      </c>
      <c r="C204" s="6" t="s">
        <v>1</v>
      </c>
      <c r="D204" s="7" t="s">
        <v>879</v>
      </c>
      <c r="E204" s="6" t="s">
        <v>218</v>
      </c>
      <c r="F204" s="8">
        <v>1.5</v>
      </c>
      <c r="G204" s="9"/>
      <c r="H204" s="9"/>
      <c r="I204" s="10"/>
    </row>
    <row r="205" ht="16" customHeight="1" spans="1:9">
      <c r="A205" s="5" t="s">
        <v>2633</v>
      </c>
      <c r="B205" s="6" t="s">
        <v>1219</v>
      </c>
      <c r="C205" s="6" t="s">
        <v>1</v>
      </c>
      <c r="D205" s="7" t="s">
        <v>1220</v>
      </c>
      <c r="E205" s="6" t="s">
        <v>218</v>
      </c>
      <c r="F205" s="8">
        <v>1.73</v>
      </c>
      <c r="G205" s="9"/>
      <c r="H205" s="9"/>
      <c r="I205" s="10"/>
    </row>
    <row r="206" ht="16" customHeight="1" spans="1:9">
      <c r="A206" s="5" t="s">
        <v>2634</v>
      </c>
      <c r="B206" s="6" t="s">
        <v>1634</v>
      </c>
      <c r="C206" s="6" t="s">
        <v>1</v>
      </c>
      <c r="D206" s="7" t="s">
        <v>1635</v>
      </c>
      <c r="E206" s="6" t="s">
        <v>218</v>
      </c>
      <c r="F206" s="8">
        <v>1.6</v>
      </c>
      <c r="G206" s="9"/>
      <c r="H206" s="9"/>
      <c r="I206" s="10"/>
    </row>
    <row r="207" ht="16" customHeight="1" spans="1:9">
      <c r="A207" s="5" t="s">
        <v>2635</v>
      </c>
      <c r="B207" s="6" t="s">
        <v>530</v>
      </c>
      <c r="C207" s="6" t="s">
        <v>1</v>
      </c>
      <c r="D207" s="7" t="s">
        <v>531</v>
      </c>
      <c r="E207" s="6" t="s">
        <v>218</v>
      </c>
      <c r="F207" s="8">
        <v>2.12</v>
      </c>
      <c r="G207" s="9"/>
      <c r="H207" s="9"/>
      <c r="I207" s="10"/>
    </row>
    <row r="208" ht="16" customHeight="1" spans="1:9">
      <c r="A208" s="5" t="s">
        <v>2636</v>
      </c>
      <c r="B208" s="6" t="s">
        <v>216</v>
      </c>
      <c r="C208" s="6" t="s">
        <v>1</v>
      </c>
      <c r="D208" s="7" t="s">
        <v>217</v>
      </c>
      <c r="E208" s="6" t="s">
        <v>218</v>
      </c>
      <c r="F208" s="8">
        <v>1.6</v>
      </c>
      <c r="G208" s="9"/>
      <c r="H208" s="9"/>
      <c r="I208" s="10"/>
    </row>
    <row r="209" ht="16" customHeight="1" spans="1:9">
      <c r="A209" s="5" t="s">
        <v>2637</v>
      </c>
      <c r="B209" s="6" t="s">
        <v>886</v>
      </c>
      <c r="C209" s="6" t="s">
        <v>1</v>
      </c>
      <c r="D209" s="7" t="s">
        <v>887</v>
      </c>
      <c r="E209" s="6" t="s">
        <v>218</v>
      </c>
      <c r="F209" s="8">
        <v>2.43</v>
      </c>
      <c r="G209" s="9"/>
      <c r="H209" s="9"/>
      <c r="I209" s="10"/>
    </row>
    <row r="210" ht="16" customHeight="1" spans="1:9">
      <c r="A210" s="5" t="s">
        <v>2638</v>
      </c>
      <c r="B210" s="6" t="s">
        <v>477</v>
      </c>
      <c r="C210" s="6" t="s">
        <v>1</v>
      </c>
      <c r="D210" s="7" t="s">
        <v>478</v>
      </c>
      <c r="E210" s="6" t="s">
        <v>218</v>
      </c>
      <c r="F210" s="8">
        <v>1.93</v>
      </c>
      <c r="G210" s="9"/>
      <c r="H210" s="9"/>
      <c r="I210" s="10"/>
    </row>
    <row r="211" ht="16" customHeight="1" spans="1:9">
      <c r="A211" s="5" t="s">
        <v>2639</v>
      </c>
      <c r="B211" s="6" t="s">
        <v>1359</v>
      </c>
      <c r="C211" s="6" t="s">
        <v>1</v>
      </c>
      <c r="D211" s="7" t="s">
        <v>1360</v>
      </c>
      <c r="E211" s="6" t="s">
        <v>218</v>
      </c>
      <c r="F211" s="8">
        <v>5.83</v>
      </c>
      <c r="G211" s="9"/>
      <c r="H211" s="9"/>
      <c r="I211" s="10"/>
    </row>
    <row r="212" ht="16" customHeight="1" spans="1:9">
      <c r="A212" s="5" t="s">
        <v>2640</v>
      </c>
      <c r="B212" s="6" t="s">
        <v>1847</v>
      </c>
      <c r="C212" s="6" t="s">
        <v>1</v>
      </c>
      <c r="D212" s="7" t="s">
        <v>1848</v>
      </c>
      <c r="E212" s="6" t="s">
        <v>259</v>
      </c>
      <c r="F212" s="8">
        <v>4.5</v>
      </c>
      <c r="G212" s="9"/>
      <c r="H212" s="9"/>
      <c r="I212" s="10"/>
    </row>
    <row r="213" ht="16" customHeight="1" spans="1:9">
      <c r="A213" s="5" t="s">
        <v>2641</v>
      </c>
      <c r="B213" s="6" t="s">
        <v>1490</v>
      </c>
      <c r="C213" s="6" t="s">
        <v>1</v>
      </c>
      <c r="D213" s="7" t="s">
        <v>1491</v>
      </c>
      <c r="E213" s="6" t="s">
        <v>259</v>
      </c>
      <c r="F213" s="8">
        <v>10.6</v>
      </c>
      <c r="G213" s="9"/>
      <c r="H213" s="9"/>
      <c r="I213" s="10"/>
    </row>
    <row r="214" ht="16" customHeight="1" spans="1:9">
      <c r="A214" s="5" t="s">
        <v>2642</v>
      </c>
      <c r="B214" s="6" t="s">
        <v>1450</v>
      </c>
      <c r="C214" s="6" t="s">
        <v>1</v>
      </c>
      <c r="D214" s="7" t="s">
        <v>1451</v>
      </c>
      <c r="E214" s="6" t="s">
        <v>259</v>
      </c>
      <c r="F214" s="8">
        <v>10.6</v>
      </c>
      <c r="G214" s="9"/>
      <c r="H214" s="9"/>
      <c r="I214" s="10"/>
    </row>
    <row r="215" ht="16" customHeight="1" spans="1:9">
      <c r="A215" s="5" t="s">
        <v>2643</v>
      </c>
      <c r="B215" s="6" t="s">
        <v>1550</v>
      </c>
      <c r="C215" s="6" t="s">
        <v>1</v>
      </c>
      <c r="D215" s="7" t="s">
        <v>1551</v>
      </c>
      <c r="E215" s="6" t="s">
        <v>259</v>
      </c>
      <c r="F215" s="8">
        <v>6.36</v>
      </c>
      <c r="G215" s="9"/>
      <c r="H215" s="9"/>
      <c r="I215" s="10"/>
    </row>
    <row r="216" ht="16" customHeight="1" spans="1:9">
      <c r="A216" s="5" t="s">
        <v>2644</v>
      </c>
      <c r="B216" s="6" t="s">
        <v>766</v>
      </c>
      <c r="C216" s="6" t="s">
        <v>1</v>
      </c>
      <c r="D216" s="7" t="s">
        <v>767</v>
      </c>
      <c r="E216" s="6" t="s">
        <v>112</v>
      </c>
      <c r="F216" s="8">
        <v>21.2</v>
      </c>
      <c r="G216" s="9"/>
      <c r="H216" s="9"/>
      <c r="I216" s="10"/>
    </row>
    <row r="217" ht="16" customHeight="1" spans="1:9">
      <c r="A217" s="5" t="s">
        <v>2645</v>
      </c>
      <c r="B217" s="6" t="s">
        <v>347</v>
      </c>
      <c r="C217" s="6" t="s">
        <v>1</v>
      </c>
      <c r="D217" s="7" t="s">
        <v>348</v>
      </c>
      <c r="E217" s="6" t="s">
        <v>218</v>
      </c>
      <c r="F217" s="8">
        <v>2.12</v>
      </c>
      <c r="G217" s="9"/>
      <c r="H217" s="9"/>
      <c r="I217" s="10"/>
    </row>
    <row r="218" ht="16" customHeight="1" spans="1:9">
      <c r="A218" s="5" t="s">
        <v>2646</v>
      </c>
      <c r="B218" s="6" t="s">
        <v>722</v>
      </c>
      <c r="C218" s="6" t="s">
        <v>1</v>
      </c>
      <c r="D218" s="7" t="s">
        <v>723</v>
      </c>
      <c r="E218" s="6" t="s">
        <v>218</v>
      </c>
      <c r="F218" s="8">
        <v>0.95</v>
      </c>
      <c r="G218" s="9"/>
      <c r="H218" s="9"/>
      <c r="I218" s="10"/>
    </row>
    <row r="219" ht="16" customHeight="1" spans="1:9">
      <c r="A219" s="5" t="s">
        <v>2647</v>
      </c>
      <c r="B219" s="6" t="s">
        <v>1743</v>
      </c>
      <c r="C219" s="6" t="s">
        <v>1</v>
      </c>
      <c r="D219" s="7" t="s">
        <v>1744</v>
      </c>
      <c r="E219" s="6" t="s">
        <v>218</v>
      </c>
      <c r="F219" s="8">
        <v>0.95</v>
      </c>
      <c r="G219" s="9"/>
      <c r="H219" s="9"/>
      <c r="I219" s="10"/>
    </row>
    <row r="220" ht="16" customHeight="1" spans="1:9">
      <c r="A220" s="5" t="s">
        <v>2648</v>
      </c>
      <c r="B220" s="6" t="s">
        <v>2265</v>
      </c>
      <c r="C220" s="6" t="s">
        <v>1</v>
      </c>
      <c r="D220" s="7" t="s">
        <v>2266</v>
      </c>
      <c r="E220" s="6" t="s">
        <v>576</v>
      </c>
      <c r="F220" s="8">
        <v>50.88</v>
      </c>
      <c r="G220" s="9"/>
      <c r="H220" s="9"/>
      <c r="I220" s="10"/>
    </row>
    <row r="221" ht="16" customHeight="1" spans="1:9">
      <c r="A221" s="5" t="s">
        <v>2649</v>
      </c>
      <c r="B221" s="6" t="s">
        <v>574</v>
      </c>
      <c r="C221" s="6" t="s">
        <v>1</v>
      </c>
      <c r="D221" s="7" t="s">
        <v>575</v>
      </c>
      <c r="E221" s="6" t="s">
        <v>576</v>
      </c>
      <c r="F221" s="8">
        <v>63.6</v>
      </c>
      <c r="G221" s="9"/>
      <c r="H221" s="9"/>
      <c r="I221" s="10"/>
    </row>
    <row r="222" ht="16" customHeight="1" spans="1:9">
      <c r="A222" s="5" t="s">
        <v>2650</v>
      </c>
      <c r="B222" s="6" t="s">
        <v>2196</v>
      </c>
      <c r="C222" s="6" t="s">
        <v>1</v>
      </c>
      <c r="D222" s="7" t="s">
        <v>2197</v>
      </c>
      <c r="E222" s="6" t="s">
        <v>576</v>
      </c>
      <c r="F222" s="8">
        <v>31.8</v>
      </c>
      <c r="G222" s="9"/>
      <c r="H222" s="9"/>
      <c r="I222" s="10"/>
    </row>
    <row r="223" ht="16" customHeight="1" spans="1:9">
      <c r="A223" s="5" t="s">
        <v>2651</v>
      </c>
      <c r="B223" s="6" t="s">
        <v>750</v>
      </c>
      <c r="C223" s="6" t="s">
        <v>1</v>
      </c>
      <c r="D223" s="7" t="s">
        <v>751</v>
      </c>
      <c r="E223" s="6" t="s">
        <v>576</v>
      </c>
      <c r="F223" s="8">
        <v>79.5</v>
      </c>
      <c r="G223" s="9"/>
      <c r="H223" s="9"/>
      <c r="I223" s="10"/>
    </row>
    <row r="224" ht="16" customHeight="1" spans="1:9">
      <c r="A224" s="5" t="s">
        <v>2652</v>
      </c>
      <c r="B224" s="6" t="s">
        <v>1239</v>
      </c>
      <c r="C224" s="6" t="s">
        <v>1</v>
      </c>
      <c r="D224" s="7" t="s">
        <v>1240</v>
      </c>
      <c r="E224" s="6" t="s">
        <v>112</v>
      </c>
      <c r="F224" s="8">
        <v>9.54</v>
      </c>
      <c r="G224" s="9"/>
      <c r="H224" s="9"/>
      <c r="I224" s="10"/>
    </row>
    <row r="225" ht="16" customHeight="1" spans="1:9">
      <c r="A225" s="5" t="s">
        <v>2653</v>
      </c>
      <c r="B225" s="6" t="s">
        <v>237</v>
      </c>
      <c r="C225" s="6" t="s">
        <v>1</v>
      </c>
      <c r="D225" s="7" t="s">
        <v>238</v>
      </c>
      <c r="E225" s="6" t="s">
        <v>112</v>
      </c>
      <c r="F225" s="8">
        <v>5.3</v>
      </c>
      <c r="G225" s="9"/>
      <c r="H225" s="9"/>
      <c r="I225" s="10"/>
    </row>
    <row r="226" ht="16" customHeight="1" spans="1:9">
      <c r="A226" s="5" t="s">
        <v>2654</v>
      </c>
      <c r="B226" s="6" t="s">
        <v>110</v>
      </c>
      <c r="C226" s="6" t="s">
        <v>1</v>
      </c>
      <c r="D226" s="7" t="s">
        <v>111</v>
      </c>
      <c r="E226" s="6" t="s">
        <v>112</v>
      </c>
      <c r="F226" s="8">
        <v>8.48</v>
      </c>
      <c r="G226" s="9"/>
      <c r="H226" s="9"/>
      <c r="I226" s="10"/>
    </row>
    <row r="227" ht="16" customHeight="1" spans="1:9">
      <c r="A227" s="5" t="s">
        <v>2655</v>
      </c>
      <c r="B227" s="6" t="s">
        <v>1155</v>
      </c>
      <c r="C227" s="6" t="s">
        <v>1</v>
      </c>
      <c r="D227" s="7" t="s">
        <v>1156</v>
      </c>
      <c r="E227" s="6" t="s">
        <v>112</v>
      </c>
      <c r="F227" s="8">
        <v>18.02</v>
      </c>
      <c r="G227" s="9"/>
      <c r="H227" s="9"/>
      <c r="I227" s="10"/>
    </row>
    <row r="228" ht="16" customHeight="1" spans="1:9">
      <c r="A228" s="5" t="s">
        <v>2656</v>
      </c>
      <c r="B228" s="6" t="s">
        <v>469</v>
      </c>
      <c r="C228" s="6" t="s">
        <v>1</v>
      </c>
      <c r="D228" s="7" t="s">
        <v>470</v>
      </c>
      <c r="E228" s="6" t="s">
        <v>52</v>
      </c>
      <c r="F228" s="8">
        <v>27.56</v>
      </c>
      <c r="G228" s="9"/>
      <c r="H228" s="9"/>
      <c r="I228" s="10"/>
    </row>
    <row r="229" ht="16" customHeight="1" spans="1:9">
      <c r="A229" s="5" t="s">
        <v>2657</v>
      </c>
      <c r="B229" s="6" t="s">
        <v>1767</v>
      </c>
      <c r="C229" s="6" t="s">
        <v>1</v>
      </c>
      <c r="D229" s="7" t="s">
        <v>1768</v>
      </c>
      <c r="E229" s="6" t="s">
        <v>52</v>
      </c>
      <c r="F229" s="8">
        <v>50.88</v>
      </c>
      <c r="G229" s="9"/>
      <c r="H229" s="9"/>
      <c r="I229" s="10"/>
    </row>
    <row r="230" ht="16" customHeight="1" spans="1:9">
      <c r="A230" s="5" t="s">
        <v>2658</v>
      </c>
      <c r="B230" s="6" t="s">
        <v>710</v>
      </c>
      <c r="C230" s="6" t="s">
        <v>1</v>
      </c>
      <c r="D230" s="7" t="s">
        <v>711</v>
      </c>
      <c r="E230" s="6" t="s">
        <v>52</v>
      </c>
      <c r="F230" s="8">
        <v>46.64</v>
      </c>
      <c r="G230" s="9"/>
      <c r="H230" s="9"/>
      <c r="I230" s="10"/>
    </row>
    <row r="231" ht="16" customHeight="1" spans="1:9">
      <c r="A231" s="5" t="s">
        <v>2659</v>
      </c>
      <c r="B231" s="6" t="s">
        <v>874</v>
      </c>
      <c r="C231" s="6" t="s">
        <v>1</v>
      </c>
      <c r="D231" s="7" t="s">
        <v>875</v>
      </c>
      <c r="E231" s="6" t="s">
        <v>52</v>
      </c>
      <c r="F231" s="8">
        <v>53</v>
      </c>
      <c r="G231" s="9"/>
      <c r="H231" s="9"/>
      <c r="I231" s="10"/>
    </row>
    <row r="232" ht="16" customHeight="1" spans="1:9">
      <c r="A232" s="5" t="s">
        <v>2660</v>
      </c>
      <c r="B232" s="6" t="s">
        <v>166</v>
      </c>
      <c r="C232" s="6" t="s">
        <v>1</v>
      </c>
      <c r="D232" s="7" t="s">
        <v>167</v>
      </c>
      <c r="E232" s="6" t="s">
        <v>52</v>
      </c>
      <c r="F232" s="8">
        <v>127.2</v>
      </c>
      <c r="G232" s="9"/>
      <c r="H232" s="9"/>
      <c r="I232" s="10"/>
    </row>
    <row r="233" ht="16" customHeight="1" spans="1:9">
      <c r="A233" s="5" t="s">
        <v>2661</v>
      </c>
      <c r="B233" s="6" t="s">
        <v>2036</v>
      </c>
      <c r="C233" s="6" t="s">
        <v>1</v>
      </c>
      <c r="D233" s="7" t="s">
        <v>2037</v>
      </c>
      <c r="E233" s="6" t="s">
        <v>218</v>
      </c>
      <c r="F233" s="8">
        <v>86.67</v>
      </c>
      <c r="G233" s="9"/>
      <c r="H233" s="9"/>
      <c r="I233" s="10"/>
    </row>
    <row r="234" ht="16" customHeight="1" spans="1:9">
      <c r="A234" s="5" t="s">
        <v>2662</v>
      </c>
      <c r="B234" s="6" t="s">
        <v>303</v>
      </c>
      <c r="C234" s="6" t="s">
        <v>1</v>
      </c>
      <c r="D234" s="7" t="s">
        <v>304</v>
      </c>
      <c r="E234" s="6" t="s">
        <v>218</v>
      </c>
      <c r="F234" s="8">
        <v>73.33</v>
      </c>
      <c r="G234" s="9"/>
      <c r="H234" s="9"/>
      <c r="I234" s="10"/>
    </row>
    <row r="235" ht="16" customHeight="1" spans="1:9">
      <c r="A235" s="5" t="s">
        <v>2663</v>
      </c>
      <c r="B235" s="6" t="s">
        <v>2040</v>
      </c>
      <c r="C235" s="6" t="s">
        <v>1</v>
      </c>
      <c r="D235" s="7" t="s">
        <v>2041</v>
      </c>
      <c r="E235" s="6" t="s">
        <v>218</v>
      </c>
      <c r="F235" s="8">
        <v>153.33</v>
      </c>
      <c r="G235" s="9"/>
      <c r="H235" s="9"/>
      <c r="I235" s="10"/>
    </row>
    <row r="236" ht="16" customHeight="1" spans="1:9">
      <c r="A236" s="5" t="s">
        <v>2664</v>
      </c>
      <c r="B236" s="6" t="s">
        <v>1859</v>
      </c>
      <c r="C236" s="6" t="s">
        <v>1</v>
      </c>
      <c r="D236" s="7" t="s">
        <v>1860</v>
      </c>
      <c r="E236" s="6" t="s">
        <v>218</v>
      </c>
      <c r="F236" s="8">
        <v>25</v>
      </c>
      <c r="G236" s="9"/>
      <c r="H236" s="9"/>
      <c r="I236" s="10"/>
    </row>
    <row r="237" ht="16" customHeight="1" spans="1:9">
      <c r="A237" s="5" t="s">
        <v>2665</v>
      </c>
      <c r="B237" s="6" t="s">
        <v>1598</v>
      </c>
      <c r="C237" s="6" t="s">
        <v>1</v>
      </c>
      <c r="D237" s="7" t="s">
        <v>1599</v>
      </c>
      <c r="E237" s="6" t="s">
        <v>218</v>
      </c>
      <c r="F237" s="8">
        <v>106</v>
      </c>
      <c r="G237" s="9"/>
      <c r="H237" s="9"/>
      <c r="I237" s="10"/>
    </row>
    <row r="238" ht="16" customHeight="1" spans="1:9">
      <c r="A238" s="5" t="s">
        <v>2666</v>
      </c>
      <c r="B238" s="6" t="s">
        <v>1991</v>
      </c>
      <c r="C238" s="6" t="s">
        <v>1</v>
      </c>
      <c r="D238" s="7" t="s">
        <v>1992</v>
      </c>
      <c r="E238" s="6" t="s">
        <v>218</v>
      </c>
      <c r="F238" s="8">
        <v>43.33</v>
      </c>
      <c r="G238" s="9"/>
      <c r="H238" s="9"/>
      <c r="I238" s="10"/>
    </row>
    <row r="239" ht="16" customHeight="1" spans="1:9">
      <c r="A239" s="5" t="s">
        <v>2667</v>
      </c>
      <c r="B239" s="6" t="s">
        <v>1594</v>
      </c>
      <c r="C239" s="6" t="s">
        <v>1</v>
      </c>
      <c r="D239" s="7" t="s">
        <v>1595</v>
      </c>
      <c r="E239" s="6" t="s">
        <v>218</v>
      </c>
      <c r="F239" s="8">
        <v>73.33</v>
      </c>
      <c r="G239" s="9"/>
      <c r="H239" s="9"/>
      <c r="I239" s="10"/>
    </row>
    <row r="240" ht="16" customHeight="1" spans="1:9">
      <c r="A240" s="5" t="s">
        <v>2668</v>
      </c>
      <c r="B240" s="6" t="s">
        <v>266</v>
      </c>
      <c r="C240" s="6" t="s">
        <v>1</v>
      </c>
      <c r="D240" s="7" t="s">
        <v>267</v>
      </c>
      <c r="E240" s="6" t="s">
        <v>218</v>
      </c>
      <c r="F240" s="8">
        <v>123.33</v>
      </c>
      <c r="G240" s="9"/>
      <c r="H240" s="9"/>
      <c r="I240" s="10"/>
    </row>
    <row r="241" ht="16" customHeight="1" spans="1:9">
      <c r="A241" s="5" t="s">
        <v>2669</v>
      </c>
      <c r="B241" s="6" t="s">
        <v>910</v>
      </c>
      <c r="C241" s="6" t="s">
        <v>1</v>
      </c>
      <c r="D241" s="7" t="s">
        <v>911</v>
      </c>
      <c r="E241" s="6" t="s">
        <v>218</v>
      </c>
      <c r="F241" s="8">
        <v>243.33</v>
      </c>
      <c r="G241" s="9"/>
      <c r="H241" s="9"/>
      <c r="I241" s="10"/>
    </row>
    <row r="242" ht="16" customHeight="1" spans="1:9">
      <c r="A242" s="5" t="s">
        <v>2670</v>
      </c>
      <c r="B242" s="6" t="s">
        <v>1486</v>
      </c>
      <c r="C242" s="6" t="s">
        <v>1</v>
      </c>
      <c r="D242" s="7" t="s">
        <v>1487</v>
      </c>
      <c r="E242" s="6" t="s">
        <v>218</v>
      </c>
      <c r="F242" s="8">
        <v>340</v>
      </c>
      <c r="G242" s="9"/>
      <c r="H242" s="9"/>
      <c r="I242" s="10"/>
    </row>
    <row r="243" ht="16" customHeight="1" spans="1:9">
      <c r="A243" s="5" t="s">
        <v>2671</v>
      </c>
      <c r="B243" s="6" t="s">
        <v>1967</v>
      </c>
      <c r="C243" s="6" t="s">
        <v>1</v>
      </c>
      <c r="D243" s="7" t="s">
        <v>1968</v>
      </c>
      <c r="E243" s="6" t="s">
        <v>218</v>
      </c>
      <c r="F243" s="8">
        <v>496.67</v>
      </c>
      <c r="G243" s="9"/>
      <c r="H243" s="9"/>
      <c r="I243" s="10"/>
    </row>
    <row r="244" ht="16" customHeight="1" spans="1:9">
      <c r="A244" s="5" t="s">
        <v>2672</v>
      </c>
      <c r="B244" s="6" t="s">
        <v>1666</v>
      </c>
      <c r="C244" s="6" t="s">
        <v>1</v>
      </c>
      <c r="D244" s="7" t="s">
        <v>1667</v>
      </c>
      <c r="E244" s="6" t="s">
        <v>218</v>
      </c>
      <c r="F244" s="8">
        <v>53</v>
      </c>
      <c r="G244" s="9"/>
      <c r="H244" s="9"/>
      <c r="I244" s="10"/>
    </row>
    <row r="245" ht="16" customHeight="1" spans="1:9">
      <c r="A245" s="5" t="s">
        <v>2673</v>
      </c>
      <c r="B245" s="6" t="s">
        <v>1618</v>
      </c>
      <c r="C245" s="6" t="s">
        <v>1</v>
      </c>
      <c r="D245" s="7" t="s">
        <v>1619</v>
      </c>
      <c r="E245" s="6" t="s">
        <v>259</v>
      </c>
      <c r="F245" s="8">
        <v>212</v>
      </c>
      <c r="G245" s="9"/>
      <c r="H245" s="9"/>
      <c r="I245" s="10"/>
    </row>
    <row r="246" ht="16" customHeight="1" spans="1:9">
      <c r="A246" s="5" t="s">
        <v>2674</v>
      </c>
      <c r="B246" s="6" t="s">
        <v>1458</v>
      </c>
      <c r="C246" s="6" t="s">
        <v>1</v>
      </c>
      <c r="D246" s="7" t="s">
        <v>1459</v>
      </c>
      <c r="E246" s="6" t="s">
        <v>259</v>
      </c>
      <c r="F246" s="8">
        <v>400.68</v>
      </c>
      <c r="G246" s="9"/>
      <c r="H246" s="9"/>
      <c r="I246" s="10"/>
    </row>
    <row r="247" ht="16" customHeight="1" spans="1:9">
      <c r="A247" s="5" t="s">
        <v>2675</v>
      </c>
      <c r="B247" s="6" t="s">
        <v>343</v>
      </c>
      <c r="C247" s="6" t="s">
        <v>1</v>
      </c>
      <c r="D247" s="7" t="s">
        <v>344</v>
      </c>
      <c r="E247" s="6" t="s">
        <v>112</v>
      </c>
      <c r="F247" s="8">
        <v>63.6</v>
      </c>
      <c r="G247" s="9"/>
      <c r="H247" s="9"/>
      <c r="I247" s="10"/>
    </row>
    <row r="248" ht="16" customHeight="1" spans="1:9">
      <c r="A248" s="5" t="s">
        <v>2676</v>
      </c>
      <c r="B248" s="6" t="s">
        <v>588</v>
      </c>
      <c r="C248" s="6" t="s">
        <v>1</v>
      </c>
      <c r="D248" s="7" t="s">
        <v>589</v>
      </c>
      <c r="E248" s="6" t="s">
        <v>112</v>
      </c>
      <c r="F248" s="8">
        <v>63.6</v>
      </c>
      <c r="G248" s="9"/>
      <c r="H248" s="9"/>
      <c r="I248" s="10"/>
    </row>
    <row r="249" ht="16" customHeight="1" spans="1:9">
      <c r="A249" s="5" t="s">
        <v>2677</v>
      </c>
      <c r="B249" s="6" t="s">
        <v>509</v>
      </c>
      <c r="C249" s="6" t="s">
        <v>1</v>
      </c>
      <c r="D249" s="7" t="s">
        <v>510</v>
      </c>
      <c r="E249" s="6" t="s">
        <v>112</v>
      </c>
      <c r="F249" s="8">
        <v>63.6</v>
      </c>
      <c r="G249" s="9"/>
      <c r="H249" s="9"/>
      <c r="I249" s="10"/>
    </row>
    <row r="250" ht="16" customHeight="1" spans="1:9">
      <c r="A250" s="5" t="s">
        <v>2678</v>
      </c>
      <c r="B250" s="6" t="s">
        <v>1107</v>
      </c>
      <c r="C250" s="6" t="s">
        <v>1</v>
      </c>
      <c r="D250" s="7" t="s">
        <v>1108</v>
      </c>
      <c r="E250" s="6" t="s">
        <v>112</v>
      </c>
      <c r="F250" s="8">
        <v>2.54</v>
      </c>
      <c r="G250" s="9"/>
      <c r="H250" s="9"/>
      <c r="I250" s="10"/>
    </row>
    <row r="251" ht="16" customHeight="1" spans="1:9">
      <c r="A251" s="5" t="s">
        <v>2679</v>
      </c>
      <c r="B251" s="6" t="s">
        <v>1143</v>
      </c>
      <c r="C251" s="6" t="s">
        <v>1</v>
      </c>
      <c r="D251" s="7" t="s">
        <v>1144</v>
      </c>
      <c r="E251" s="6" t="s">
        <v>112</v>
      </c>
      <c r="F251" s="8">
        <v>68.9</v>
      </c>
      <c r="G251" s="9"/>
      <c r="H251" s="9"/>
      <c r="I251" s="10"/>
    </row>
    <row r="252" ht="16" customHeight="1" spans="1:9">
      <c r="A252" s="5" t="s">
        <v>2680</v>
      </c>
      <c r="B252" s="6" t="s">
        <v>331</v>
      </c>
      <c r="C252" s="6" t="s">
        <v>1</v>
      </c>
      <c r="D252" s="7" t="s">
        <v>332</v>
      </c>
      <c r="E252" s="6" t="s">
        <v>112</v>
      </c>
      <c r="F252" s="8">
        <v>63.6</v>
      </c>
      <c r="G252" s="9"/>
      <c r="H252" s="9"/>
      <c r="I252" s="10"/>
    </row>
    <row r="253" ht="16" customHeight="1" spans="1:9">
      <c r="A253" s="5" t="s">
        <v>2681</v>
      </c>
      <c r="B253" s="6" t="s">
        <v>1047</v>
      </c>
      <c r="C253" s="6" t="s">
        <v>1</v>
      </c>
      <c r="D253" s="7" t="s">
        <v>1048</v>
      </c>
      <c r="E253" s="6" t="s">
        <v>112</v>
      </c>
      <c r="F253" s="8">
        <v>26.5</v>
      </c>
      <c r="G253" s="9"/>
      <c r="H253" s="9"/>
      <c r="I253" s="10"/>
    </row>
    <row r="254" ht="16" customHeight="1" spans="1:9">
      <c r="A254" s="5" t="s">
        <v>2682</v>
      </c>
      <c r="B254" s="6" t="s">
        <v>1247</v>
      </c>
      <c r="C254" s="6" t="s">
        <v>1</v>
      </c>
      <c r="D254" s="7" t="s">
        <v>1248</v>
      </c>
      <c r="E254" s="6" t="s">
        <v>52</v>
      </c>
      <c r="F254" s="8">
        <v>63.6</v>
      </c>
      <c r="G254" s="9"/>
      <c r="H254" s="9"/>
      <c r="I254" s="10"/>
    </row>
    <row r="255" ht="16" customHeight="1" spans="1:9">
      <c r="A255" s="5" t="s">
        <v>2683</v>
      </c>
      <c r="B255" s="6" t="s">
        <v>2176</v>
      </c>
      <c r="C255" s="6" t="s">
        <v>1</v>
      </c>
      <c r="D255" s="7" t="s">
        <v>2177</v>
      </c>
      <c r="E255" s="6" t="s">
        <v>52</v>
      </c>
      <c r="F255" s="8">
        <v>424</v>
      </c>
      <c r="G255" s="9"/>
      <c r="H255" s="9"/>
      <c r="I255" s="10"/>
    </row>
    <row r="256" ht="16" customHeight="1" spans="1:9">
      <c r="A256" s="5" t="s">
        <v>2684</v>
      </c>
      <c r="B256" s="6" t="s">
        <v>233</v>
      </c>
      <c r="C256" s="6" t="s">
        <v>1</v>
      </c>
      <c r="D256" s="7" t="s">
        <v>234</v>
      </c>
      <c r="E256" s="6" t="s">
        <v>52</v>
      </c>
      <c r="F256" s="8">
        <v>424</v>
      </c>
      <c r="G256" s="9"/>
      <c r="H256" s="9"/>
      <c r="I256" s="10"/>
    </row>
    <row r="257" ht="16" customHeight="1" spans="1:9">
      <c r="A257" s="5" t="s">
        <v>2685</v>
      </c>
      <c r="B257" s="6" t="s">
        <v>2269</v>
      </c>
      <c r="C257" s="6" t="s">
        <v>1</v>
      </c>
      <c r="D257" s="7" t="s">
        <v>2270</v>
      </c>
      <c r="E257" s="6" t="s">
        <v>52</v>
      </c>
      <c r="F257" s="8">
        <v>1590</v>
      </c>
      <c r="G257" s="9"/>
      <c r="H257" s="9"/>
      <c r="I257" s="10"/>
    </row>
    <row r="258" ht="16" customHeight="1" spans="1:9">
      <c r="A258" s="5" t="s">
        <v>2686</v>
      </c>
      <c r="B258" s="6" t="s">
        <v>2124</v>
      </c>
      <c r="C258" s="6" t="s">
        <v>1</v>
      </c>
      <c r="D258" s="7" t="s">
        <v>2125</v>
      </c>
      <c r="E258" s="6" t="s">
        <v>112</v>
      </c>
      <c r="F258" s="8">
        <v>159</v>
      </c>
      <c r="G258" s="9"/>
      <c r="H258" s="9"/>
      <c r="I258" s="10"/>
    </row>
    <row r="259" ht="16" customHeight="1" spans="1:9">
      <c r="A259" s="5" t="s">
        <v>2687</v>
      </c>
      <c r="B259" s="6" t="s">
        <v>375</v>
      </c>
      <c r="C259" s="6" t="s">
        <v>1</v>
      </c>
      <c r="D259" s="7" t="s">
        <v>376</v>
      </c>
      <c r="E259" s="6" t="s">
        <v>112</v>
      </c>
      <c r="F259" s="8">
        <v>111.3</v>
      </c>
      <c r="G259" s="9"/>
      <c r="H259" s="9"/>
      <c r="I259" s="10"/>
    </row>
    <row r="260" ht="16" customHeight="1" spans="1:9">
      <c r="A260" s="5" t="s">
        <v>2688</v>
      </c>
      <c r="B260" s="6" t="s">
        <v>1678</v>
      </c>
      <c r="C260" s="6" t="s">
        <v>1</v>
      </c>
      <c r="D260" s="7" t="s">
        <v>1679</v>
      </c>
      <c r="E260" s="6" t="s">
        <v>112</v>
      </c>
      <c r="F260" s="8">
        <v>206.7</v>
      </c>
      <c r="G260" s="9"/>
      <c r="H260" s="9"/>
      <c r="I260" s="10"/>
    </row>
    <row r="261" ht="16" customHeight="1" spans="1:9">
      <c r="A261" s="5" t="s">
        <v>2689</v>
      </c>
      <c r="B261" s="6" t="s">
        <v>2032</v>
      </c>
      <c r="C261" s="6" t="s">
        <v>1</v>
      </c>
      <c r="D261" s="7" t="s">
        <v>2033</v>
      </c>
      <c r="E261" s="6" t="s">
        <v>112</v>
      </c>
      <c r="F261" s="8">
        <v>31.8</v>
      </c>
      <c r="G261" s="9"/>
      <c r="H261" s="9"/>
      <c r="I261" s="10"/>
    </row>
    <row r="262" ht="16" customHeight="1" spans="1:9">
      <c r="A262" s="5" t="s">
        <v>2690</v>
      </c>
      <c r="B262" s="6" t="s">
        <v>1271</v>
      </c>
      <c r="C262" s="6" t="s">
        <v>1</v>
      </c>
      <c r="D262" s="7" t="s">
        <v>1272</v>
      </c>
      <c r="E262" s="6" t="s">
        <v>259</v>
      </c>
      <c r="F262" s="8">
        <v>58.3</v>
      </c>
      <c r="G262" s="9"/>
      <c r="H262" s="9"/>
      <c r="I262" s="10"/>
    </row>
    <row r="263" ht="16" customHeight="1" spans="1:9">
      <c r="A263" s="5" t="s">
        <v>2691</v>
      </c>
      <c r="B263" s="6" t="s">
        <v>257</v>
      </c>
      <c r="C263" s="6" t="s">
        <v>1</v>
      </c>
      <c r="D263" s="7" t="s">
        <v>258</v>
      </c>
      <c r="E263" s="6" t="s">
        <v>259</v>
      </c>
      <c r="F263" s="8">
        <v>42.4</v>
      </c>
      <c r="G263" s="9"/>
      <c r="H263" s="9"/>
      <c r="I263" s="10"/>
    </row>
    <row r="264" ht="16" customHeight="1" spans="1:9">
      <c r="A264" s="5" t="s">
        <v>2692</v>
      </c>
      <c r="B264" s="6" t="s">
        <v>1159</v>
      </c>
      <c r="C264" s="6" t="s">
        <v>1</v>
      </c>
      <c r="D264" s="7" t="s">
        <v>1160</v>
      </c>
      <c r="E264" s="6" t="s">
        <v>581</v>
      </c>
      <c r="F264" s="8">
        <v>21.2</v>
      </c>
      <c r="G264" s="9"/>
      <c r="H264" s="9"/>
      <c r="I264" s="10"/>
    </row>
    <row r="265" ht="16" customHeight="1" spans="1:9">
      <c r="A265" s="5" t="s">
        <v>2693</v>
      </c>
      <c r="B265" s="6" t="s">
        <v>579</v>
      </c>
      <c r="C265" s="6" t="s">
        <v>1</v>
      </c>
      <c r="D265" s="7" t="s">
        <v>580</v>
      </c>
      <c r="E265" s="6" t="s">
        <v>581</v>
      </c>
      <c r="F265" s="8">
        <v>74.2</v>
      </c>
      <c r="G265" s="9"/>
      <c r="H265" s="9"/>
      <c r="I265" s="10"/>
    </row>
    <row r="266" ht="16" customHeight="1" spans="1:9">
      <c r="A266" s="5" t="s">
        <v>2694</v>
      </c>
      <c r="B266" s="6" t="s">
        <v>983</v>
      </c>
      <c r="C266" s="6" t="s">
        <v>1</v>
      </c>
      <c r="D266" s="7" t="s">
        <v>984</v>
      </c>
      <c r="E266" s="6" t="s">
        <v>112</v>
      </c>
      <c r="F266" s="8">
        <v>445.2</v>
      </c>
      <c r="G266" s="9"/>
      <c r="H266" s="9"/>
      <c r="I266" s="10"/>
    </row>
    <row r="267" ht="28" customHeight="1" spans="1:9">
      <c r="A267" s="5" t="s">
        <v>2695</v>
      </c>
      <c r="B267" s="6" t="s">
        <v>706</v>
      </c>
      <c r="C267" s="6" t="s">
        <v>1</v>
      </c>
      <c r="D267" s="7" t="s">
        <v>707</v>
      </c>
      <c r="E267" s="6" t="s">
        <v>112</v>
      </c>
      <c r="F267" s="8">
        <v>106</v>
      </c>
      <c r="G267" s="9"/>
      <c r="H267" s="9"/>
      <c r="I267" s="10"/>
    </row>
    <row r="268" ht="28" customHeight="1" spans="1:9">
      <c r="A268" s="5" t="s">
        <v>2696</v>
      </c>
      <c r="B268" s="6" t="s">
        <v>200</v>
      </c>
      <c r="C268" s="6" t="s">
        <v>1</v>
      </c>
      <c r="D268" s="7" t="s">
        <v>201</v>
      </c>
      <c r="E268" s="6" t="s">
        <v>112</v>
      </c>
      <c r="F268" s="8">
        <v>106</v>
      </c>
      <c r="G268" s="9"/>
      <c r="H268" s="9"/>
      <c r="I268" s="10"/>
    </row>
    <row r="269" ht="16" customHeight="1" spans="1:9">
      <c r="A269" s="5" t="s">
        <v>2697</v>
      </c>
      <c r="B269" s="6" t="s">
        <v>1071</v>
      </c>
      <c r="C269" s="6" t="s">
        <v>1</v>
      </c>
      <c r="D269" s="7" t="s">
        <v>1072</v>
      </c>
      <c r="E269" s="6" t="s">
        <v>112</v>
      </c>
      <c r="F269" s="8">
        <v>32.86</v>
      </c>
      <c r="G269" s="9"/>
      <c r="H269" s="9"/>
      <c r="I269" s="10"/>
    </row>
    <row r="270" ht="16" customHeight="1" spans="1:9">
      <c r="A270" s="5" t="s">
        <v>2698</v>
      </c>
      <c r="B270" s="6" t="s">
        <v>2108</v>
      </c>
      <c r="C270" s="6" t="s">
        <v>1</v>
      </c>
      <c r="D270" s="7" t="s">
        <v>2109</v>
      </c>
      <c r="E270" s="6" t="s">
        <v>112</v>
      </c>
      <c r="F270" s="8">
        <v>53</v>
      </c>
      <c r="G270" s="9"/>
      <c r="H270" s="9"/>
      <c r="I270" s="10"/>
    </row>
    <row r="271" ht="16" customHeight="1" spans="1:9">
      <c r="A271" s="5" t="s">
        <v>2699</v>
      </c>
      <c r="B271" s="6" t="s">
        <v>1783</v>
      </c>
      <c r="C271" s="6" t="s">
        <v>1</v>
      </c>
      <c r="D271" s="7" t="s">
        <v>1784</v>
      </c>
      <c r="E271" s="6" t="s">
        <v>112</v>
      </c>
      <c r="F271" s="8">
        <v>106</v>
      </c>
      <c r="G271" s="9"/>
      <c r="H271" s="9"/>
      <c r="I271" s="10"/>
    </row>
    <row r="272" ht="16" customHeight="1" spans="1:9">
      <c r="A272" s="5" t="s">
        <v>2700</v>
      </c>
      <c r="B272" s="6" t="s">
        <v>149</v>
      </c>
      <c r="C272" s="6" t="s">
        <v>1</v>
      </c>
      <c r="D272" s="7" t="s">
        <v>150</v>
      </c>
      <c r="E272" s="6" t="s">
        <v>52</v>
      </c>
      <c r="F272" s="8">
        <v>1400</v>
      </c>
      <c r="G272" s="9"/>
      <c r="H272" s="9"/>
      <c r="I272" s="10"/>
    </row>
    <row r="273" ht="16" customHeight="1" spans="1:9">
      <c r="A273" s="5" t="s">
        <v>2701</v>
      </c>
      <c r="B273" s="6" t="s">
        <v>153</v>
      </c>
      <c r="C273" s="6" t="s">
        <v>1</v>
      </c>
      <c r="D273" s="7" t="s">
        <v>154</v>
      </c>
      <c r="E273" s="6" t="s">
        <v>52</v>
      </c>
      <c r="F273" s="8">
        <v>2433.33</v>
      </c>
      <c r="G273" s="9"/>
      <c r="H273" s="9"/>
      <c r="I273" s="10"/>
    </row>
    <row r="274" ht="16" customHeight="1" spans="1:9">
      <c r="A274" s="5" t="s">
        <v>2702</v>
      </c>
      <c r="B274" s="6" t="s">
        <v>1510</v>
      </c>
      <c r="C274" s="6" t="s">
        <v>1</v>
      </c>
      <c r="D274" s="7" t="s">
        <v>1511</v>
      </c>
      <c r="E274" s="6" t="s">
        <v>52</v>
      </c>
      <c r="F274" s="8">
        <v>483.33</v>
      </c>
      <c r="G274" s="9"/>
      <c r="H274" s="9"/>
      <c r="I274" s="10"/>
    </row>
    <row r="275" ht="16" customHeight="1" spans="1:9">
      <c r="A275" s="5" t="s">
        <v>2703</v>
      </c>
      <c r="B275" s="6" t="s">
        <v>2076</v>
      </c>
      <c r="C275" s="6" t="s">
        <v>1</v>
      </c>
      <c r="D275" s="7" t="s">
        <v>2077</v>
      </c>
      <c r="E275" s="6" t="s">
        <v>98</v>
      </c>
      <c r="F275" s="8">
        <v>486.67</v>
      </c>
      <c r="G275" s="9"/>
      <c r="H275" s="9"/>
      <c r="I275" s="10"/>
    </row>
    <row r="276" ht="16" customHeight="1" spans="1:9">
      <c r="A276" s="5" t="s">
        <v>2704</v>
      </c>
      <c r="B276" s="6" t="s">
        <v>96</v>
      </c>
      <c r="C276" s="6" t="s">
        <v>1</v>
      </c>
      <c r="D276" s="7" t="s">
        <v>97</v>
      </c>
      <c r="E276" s="6" t="s">
        <v>98</v>
      </c>
      <c r="F276" s="8">
        <v>833.33</v>
      </c>
      <c r="G276" s="9"/>
      <c r="H276" s="9"/>
      <c r="I276" s="10"/>
    </row>
    <row r="277" ht="16" customHeight="1" spans="1:9">
      <c r="A277" s="5" t="s">
        <v>2705</v>
      </c>
      <c r="B277" s="6" t="s">
        <v>650</v>
      </c>
      <c r="C277" s="6" t="s">
        <v>1</v>
      </c>
      <c r="D277" s="7" t="s">
        <v>651</v>
      </c>
      <c r="E277" s="6" t="s">
        <v>98</v>
      </c>
      <c r="F277" s="8">
        <v>1353.33</v>
      </c>
      <c r="G277" s="9"/>
      <c r="H277" s="9"/>
      <c r="I277" s="10"/>
    </row>
    <row r="278" ht="16" customHeight="1" spans="1:9">
      <c r="A278" s="5" t="s">
        <v>2706</v>
      </c>
      <c r="B278" s="6" t="s">
        <v>1823</v>
      </c>
      <c r="C278" s="6" t="s">
        <v>1</v>
      </c>
      <c r="D278" s="7" t="s">
        <v>1824</v>
      </c>
      <c r="E278" s="6" t="s">
        <v>98</v>
      </c>
      <c r="F278" s="8">
        <v>1533.33</v>
      </c>
      <c r="G278" s="9"/>
      <c r="H278" s="9"/>
      <c r="I278" s="10"/>
    </row>
    <row r="279" ht="16" customHeight="1" spans="1:9">
      <c r="A279" s="5" t="s">
        <v>2707</v>
      </c>
      <c r="B279" s="6" t="s">
        <v>1935</v>
      </c>
      <c r="C279" s="6" t="s">
        <v>1</v>
      </c>
      <c r="D279" s="7" t="s">
        <v>1936</v>
      </c>
      <c r="E279" s="6" t="s">
        <v>98</v>
      </c>
      <c r="F279" s="8">
        <v>1600</v>
      </c>
      <c r="G279" s="9"/>
      <c r="H279" s="9"/>
      <c r="I279" s="10"/>
    </row>
    <row r="280" ht="16" customHeight="1" spans="1:9">
      <c r="A280" s="5" t="s">
        <v>2708</v>
      </c>
      <c r="B280" s="6" t="s">
        <v>534</v>
      </c>
      <c r="C280" s="6" t="s">
        <v>1</v>
      </c>
      <c r="D280" s="7" t="s">
        <v>535</v>
      </c>
      <c r="E280" s="6" t="s">
        <v>98</v>
      </c>
      <c r="F280" s="8">
        <v>2066.67</v>
      </c>
      <c r="G280" s="9"/>
      <c r="H280" s="9"/>
      <c r="I280" s="10"/>
    </row>
    <row r="281" ht="16" customHeight="1" spans="1:9">
      <c r="A281" s="5" t="s">
        <v>2709</v>
      </c>
      <c r="B281" s="6" t="s">
        <v>2072</v>
      </c>
      <c r="C281" s="6" t="s">
        <v>1</v>
      </c>
      <c r="D281" s="7" t="s">
        <v>2073</v>
      </c>
      <c r="E281" s="6" t="s">
        <v>98</v>
      </c>
      <c r="F281" s="8">
        <v>2300</v>
      </c>
      <c r="G281" s="9"/>
      <c r="H281" s="9"/>
      <c r="I281" s="10"/>
    </row>
    <row r="282" ht="16" customHeight="1" spans="1:9">
      <c r="A282" s="5" t="s">
        <v>2710</v>
      </c>
      <c r="B282" s="6" t="s">
        <v>1791</v>
      </c>
      <c r="C282" s="6" t="s">
        <v>1</v>
      </c>
      <c r="D282" s="7" t="s">
        <v>1792</v>
      </c>
      <c r="E282" s="6" t="s">
        <v>98</v>
      </c>
      <c r="F282" s="8">
        <v>2756</v>
      </c>
      <c r="G282" s="9"/>
      <c r="H282" s="9"/>
      <c r="I282" s="10"/>
    </row>
    <row r="283" ht="16" customHeight="1" spans="1:9">
      <c r="A283" s="5" t="s">
        <v>2711</v>
      </c>
      <c r="B283" s="6" t="s">
        <v>2257</v>
      </c>
      <c r="C283" s="6" t="s">
        <v>1</v>
      </c>
      <c r="D283" s="7" t="s">
        <v>2258</v>
      </c>
      <c r="E283" s="6" t="s">
        <v>122</v>
      </c>
      <c r="F283" s="8">
        <v>7</v>
      </c>
      <c r="G283" s="9"/>
      <c r="H283" s="9"/>
      <c r="I283" s="10"/>
    </row>
    <row r="284" ht="16" customHeight="1" spans="1:9">
      <c r="A284" s="5" t="s">
        <v>2712</v>
      </c>
      <c r="B284" s="6" t="s">
        <v>1055</v>
      </c>
      <c r="C284" s="6" t="s">
        <v>1</v>
      </c>
      <c r="D284" s="7" t="s">
        <v>1056</v>
      </c>
      <c r="E284" s="6" t="s">
        <v>122</v>
      </c>
      <c r="F284" s="8">
        <v>8.48</v>
      </c>
      <c r="G284" s="9"/>
      <c r="H284" s="9"/>
      <c r="I284" s="10"/>
    </row>
    <row r="285" ht="16" customHeight="1" spans="1:9">
      <c r="A285" s="5" t="s">
        <v>2713</v>
      </c>
      <c r="B285" s="6" t="s">
        <v>2192</v>
      </c>
      <c r="C285" s="6" t="s">
        <v>1</v>
      </c>
      <c r="D285" s="7" t="s">
        <v>2193</v>
      </c>
      <c r="E285" s="6" t="s">
        <v>122</v>
      </c>
      <c r="F285" s="8">
        <v>9.54</v>
      </c>
      <c r="G285" s="9"/>
      <c r="H285" s="9"/>
      <c r="I285" s="10"/>
    </row>
    <row r="286" ht="16" customHeight="1" spans="1:9">
      <c r="A286" s="5" t="s">
        <v>2714</v>
      </c>
      <c r="B286" s="6" t="s">
        <v>1907</v>
      </c>
      <c r="C286" s="6" t="s">
        <v>1</v>
      </c>
      <c r="D286" s="7" t="s">
        <v>1908</v>
      </c>
      <c r="E286" s="6" t="s">
        <v>122</v>
      </c>
      <c r="F286" s="8">
        <v>10</v>
      </c>
      <c r="G286" s="9"/>
      <c r="H286" s="9"/>
      <c r="I286" s="10"/>
    </row>
    <row r="287" ht="16" customHeight="1" spans="1:9">
      <c r="A287" s="5" t="s">
        <v>2715</v>
      </c>
      <c r="B287" s="6" t="s">
        <v>1335</v>
      </c>
      <c r="C287" s="6" t="s">
        <v>1</v>
      </c>
      <c r="D287" s="7" t="s">
        <v>1336</v>
      </c>
      <c r="E287" s="6" t="s">
        <v>122</v>
      </c>
      <c r="F287" s="8">
        <v>14</v>
      </c>
      <c r="G287" s="9"/>
      <c r="H287" s="9"/>
      <c r="I287" s="10"/>
    </row>
    <row r="288" ht="16" customHeight="1" spans="1:9">
      <c r="A288" s="5" t="s">
        <v>2716</v>
      </c>
      <c r="B288" s="6" t="s">
        <v>1131</v>
      </c>
      <c r="C288" s="6" t="s">
        <v>1</v>
      </c>
      <c r="D288" s="7" t="s">
        <v>1132</v>
      </c>
      <c r="E288" s="6" t="s">
        <v>122</v>
      </c>
      <c r="F288" s="8">
        <v>18.02</v>
      </c>
      <c r="G288" s="9"/>
      <c r="H288" s="9"/>
      <c r="I288" s="10"/>
    </row>
    <row r="289" ht="28" customHeight="1" spans="1:9">
      <c r="A289" s="5" t="s">
        <v>2717</v>
      </c>
      <c r="B289" s="6" t="s">
        <v>882</v>
      </c>
      <c r="C289" s="6" t="s">
        <v>12</v>
      </c>
      <c r="D289" s="7" t="s">
        <v>883</v>
      </c>
      <c r="E289" s="6" t="s">
        <v>61</v>
      </c>
      <c r="F289" s="8">
        <v>1060</v>
      </c>
      <c r="G289" s="9"/>
      <c r="H289" s="9"/>
      <c r="I289" s="10"/>
    </row>
    <row r="290" ht="28" customHeight="1" spans="1:9">
      <c r="A290" s="5" t="s">
        <v>2718</v>
      </c>
      <c r="B290" s="6" t="s">
        <v>1851</v>
      </c>
      <c r="C290" s="6" t="s">
        <v>12</v>
      </c>
      <c r="D290" s="7" t="s">
        <v>1852</v>
      </c>
      <c r="E290" s="6" t="s">
        <v>61</v>
      </c>
      <c r="F290" s="8">
        <v>742</v>
      </c>
      <c r="G290" s="9"/>
      <c r="H290" s="9"/>
      <c r="I290" s="10"/>
    </row>
    <row r="291" ht="28" customHeight="1" spans="1:9">
      <c r="A291" s="5" t="s">
        <v>2719</v>
      </c>
      <c r="B291" s="6" t="s">
        <v>1027</v>
      </c>
      <c r="C291" s="6" t="s">
        <v>12</v>
      </c>
      <c r="D291" s="7" t="s">
        <v>1028</v>
      </c>
      <c r="E291" s="6" t="s">
        <v>61</v>
      </c>
      <c r="F291" s="8">
        <v>466.4</v>
      </c>
      <c r="G291" s="9"/>
      <c r="H291" s="9"/>
      <c r="I291" s="10"/>
    </row>
    <row r="292" ht="28" customHeight="1" spans="1:9">
      <c r="A292" s="5" t="s">
        <v>2720</v>
      </c>
      <c r="B292" s="6" t="s">
        <v>2080</v>
      </c>
      <c r="C292" s="6" t="s">
        <v>12</v>
      </c>
      <c r="D292" s="7" t="s">
        <v>2081</v>
      </c>
      <c r="E292" s="6" t="s">
        <v>61</v>
      </c>
      <c r="F292" s="8">
        <v>371</v>
      </c>
      <c r="G292" s="9"/>
      <c r="H292" s="9"/>
      <c r="I292" s="10"/>
    </row>
    <row r="293" ht="28" customHeight="1" spans="1:9">
      <c r="A293" s="5" t="s">
        <v>2721</v>
      </c>
      <c r="B293" s="6" t="s">
        <v>950</v>
      </c>
      <c r="C293" s="6" t="s">
        <v>12</v>
      </c>
      <c r="D293" s="7" t="s">
        <v>951</v>
      </c>
      <c r="E293" s="6" t="s">
        <v>61</v>
      </c>
      <c r="F293" s="8">
        <v>400</v>
      </c>
      <c r="G293" s="9"/>
      <c r="H293" s="9"/>
      <c r="I293" s="10"/>
    </row>
    <row r="294" ht="16" customHeight="1" spans="1:9">
      <c r="A294" s="5" t="s">
        <v>2722</v>
      </c>
      <c r="B294" s="6" t="s">
        <v>2180</v>
      </c>
      <c r="C294" s="6" t="s">
        <v>12</v>
      </c>
      <c r="D294" s="7" t="s">
        <v>2181</v>
      </c>
      <c r="E294" s="6" t="s">
        <v>61</v>
      </c>
      <c r="F294" s="8">
        <v>750</v>
      </c>
      <c r="G294" s="9"/>
      <c r="H294" s="9"/>
      <c r="I294" s="10"/>
    </row>
    <row r="295" ht="16" customHeight="1" spans="1:9">
      <c r="A295" s="5" t="s">
        <v>2723</v>
      </c>
      <c r="B295" s="6" t="s">
        <v>1518</v>
      </c>
      <c r="C295" s="6" t="s">
        <v>12</v>
      </c>
      <c r="D295" s="7" t="s">
        <v>1519</v>
      </c>
      <c r="E295" s="6" t="s">
        <v>61</v>
      </c>
      <c r="F295" s="8">
        <v>848</v>
      </c>
      <c r="G295" s="9"/>
      <c r="H295" s="9"/>
      <c r="I295" s="10"/>
    </row>
    <row r="296" ht="28" customHeight="1" spans="1:9">
      <c r="A296" s="5" t="s">
        <v>2724</v>
      </c>
      <c r="B296" s="6" t="s">
        <v>1747</v>
      </c>
      <c r="C296" s="6" t="s">
        <v>12</v>
      </c>
      <c r="D296" s="7" t="s">
        <v>1748</v>
      </c>
      <c r="E296" s="6" t="s">
        <v>61</v>
      </c>
      <c r="F296" s="8">
        <v>530</v>
      </c>
      <c r="G296" s="9"/>
      <c r="H296" s="9"/>
      <c r="I296" s="10"/>
    </row>
    <row r="297" ht="28" customHeight="1" spans="1:9">
      <c r="A297" s="5" t="s">
        <v>2725</v>
      </c>
      <c r="B297" s="6" t="s">
        <v>962</v>
      </c>
      <c r="C297" s="6" t="s">
        <v>12</v>
      </c>
      <c r="D297" s="7" t="s">
        <v>963</v>
      </c>
      <c r="E297" s="6" t="s">
        <v>61</v>
      </c>
      <c r="F297" s="8">
        <v>371</v>
      </c>
      <c r="G297" s="9"/>
      <c r="H297" s="9"/>
      <c r="I297" s="10"/>
    </row>
    <row r="298" ht="28" customHeight="1" spans="1:9">
      <c r="A298" s="5" t="s">
        <v>2726</v>
      </c>
      <c r="B298" s="6" t="s">
        <v>690</v>
      </c>
      <c r="C298" s="6" t="s">
        <v>12</v>
      </c>
      <c r="D298" s="7" t="s">
        <v>691</v>
      </c>
      <c r="E298" s="6" t="s">
        <v>61</v>
      </c>
      <c r="F298" s="8">
        <v>318</v>
      </c>
      <c r="G298" s="9"/>
      <c r="H298" s="9"/>
      <c r="I298" s="10"/>
    </row>
    <row r="299" ht="28" customHeight="1" spans="1:9">
      <c r="A299" s="5" t="s">
        <v>2727</v>
      </c>
      <c r="B299" s="6" t="s">
        <v>926</v>
      </c>
      <c r="C299" s="6" t="s">
        <v>12</v>
      </c>
      <c r="D299" s="7" t="s">
        <v>927</v>
      </c>
      <c r="E299" s="6" t="s">
        <v>61</v>
      </c>
      <c r="F299" s="8">
        <v>1060</v>
      </c>
      <c r="G299" s="9"/>
      <c r="H299" s="9"/>
      <c r="I299" s="10"/>
    </row>
    <row r="300" ht="28" customHeight="1" spans="1:9">
      <c r="A300" s="5" t="s">
        <v>2728</v>
      </c>
      <c r="B300" s="6" t="s">
        <v>1454</v>
      </c>
      <c r="C300" s="6" t="s">
        <v>12</v>
      </c>
      <c r="D300" s="7" t="s">
        <v>1455</v>
      </c>
      <c r="E300" s="6" t="s">
        <v>61</v>
      </c>
      <c r="F300" s="8">
        <v>848</v>
      </c>
      <c r="G300" s="9"/>
      <c r="H300" s="9"/>
      <c r="I300" s="10"/>
    </row>
    <row r="301" ht="28" customHeight="1" spans="1:9">
      <c r="A301" s="5" t="s">
        <v>2729</v>
      </c>
      <c r="B301" s="6" t="s">
        <v>145</v>
      </c>
      <c r="C301" s="6" t="s">
        <v>12</v>
      </c>
      <c r="D301" s="7" t="s">
        <v>146</v>
      </c>
      <c r="E301" s="6" t="s">
        <v>61</v>
      </c>
      <c r="F301" s="8">
        <v>530</v>
      </c>
      <c r="G301" s="9"/>
      <c r="H301" s="9"/>
      <c r="I301" s="10"/>
    </row>
    <row r="302" ht="28" customHeight="1" spans="1:9">
      <c r="A302" s="5" t="s">
        <v>2730</v>
      </c>
      <c r="B302" s="6" t="s">
        <v>307</v>
      </c>
      <c r="C302" s="6" t="s">
        <v>12</v>
      </c>
      <c r="D302" s="7" t="s">
        <v>308</v>
      </c>
      <c r="E302" s="6" t="s">
        <v>61</v>
      </c>
      <c r="F302" s="8">
        <v>424</v>
      </c>
      <c r="G302" s="9"/>
      <c r="H302" s="9"/>
      <c r="I302" s="10"/>
    </row>
    <row r="303" ht="16" customHeight="1" spans="1:9">
      <c r="A303" s="5" t="s">
        <v>2731</v>
      </c>
      <c r="B303" s="6" t="s">
        <v>678</v>
      </c>
      <c r="C303" s="6" t="s">
        <v>12</v>
      </c>
      <c r="D303" s="7" t="s">
        <v>679</v>
      </c>
      <c r="E303" s="6" t="s">
        <v>52</v>
      </c>
      <c r="F303" s="8">
        <v>1060</v>
      </c>
      <c r="G303" s="9"/>
      <c r="H303" s="9"/>
      <c r="I303" s="10"/>
    </row>
    <row r="304" ht="16" customHeight="1" spans="1:9">
      <c r="A304" s="5" t="s">
        <v>2732</v>
      </c>
      <c r="B304" s="6" t="s">
        <v>1903</v>
      </c>
      <c r="C304" s="6" t="s">
        <v>12</v>
      </c>
      <c r="D304" s="7" t="s">
        <v>1904</v>
      </c>
      <c r="E304" s="6" t="s">
        <v>52</v>
      </c>
      <c r="F304" s="8">
        <v>8480</v>
      </c>
      <c r="G304" s="9"/>
      <c r="H304" s="9"/>
      <c r="I304" s="10"/>
    </row>
    <row r="305" ht="16" customHeight="1" spans="1:9">
      <c r="A305" s="5" t="s">
        <v>2733</v>
      </c>
      <c r="B305" s="6" t="s">
        <v>1011</v>
      </c>
      <c r="C305" s="6" t="s">
        <v>12</v>
      </c>
      <c r="D305" s="7" t="s">
        <v>1012</v>
      </c>
      <c r="E305" s="6" t="s">
        <v>52</v>
      </c>
      <c r="F305" s="8">
        <v>10600</v>
      </c>
      <c r="G305" s="9"/>
      <c r="H305" s="9"/>
      <c r="I305" s="10"/>
    </row>
    <row r="306" ht="28" customHeight="1" spans="1:9">
      <c r="A306" s="5" t="s">
        <v>2734</v>
      </c>
      <c r="B306" s="6" t="s">
        <v>1466</v>
      </c>
      <c r="C306" s="6" t="s">
        <v>12</v>
      </c>
      <c r="D306" s="7" t="s">
        <v>1467</v>
      </c>
      <c r="E306" s="6" t="s">
        <v>52</v>
      </c>
      <c r="F306" s="8">
        <v>3816</v>
      </c>
      <c r="G306" s="9"/>
      <c r="H306" s="9"/>
      <c r="I306" s="10"/>
    </row>
    <row r="307" ht="28" customHeight="1" spans="1:9">
      <c r="A307" s="5" t="s">
        <v>2735</v>
      </c>
      <c r="B307" s="6" t="s">
        <v>558</v>
      </c>
      <c r="C307" s="6" t="s">
        <v>12</v>
      </c>
      <c r="D307" s="7" t="s">
        <v>559</v>
      </c>
      <c r="E307" s="6" t="s">
        <v>52</v>
      </c>
      <c r="F307" s="8">
        <v>3180</v>
      </c>
      <c r="G307" s="9"/>
      <c r="H307" s="9"/>
      <c r="I307" s="10"/>
    </row>
    <row r="308" ht="28" customHeight="1" spans="1:9">
      <c r="A308" s="5" t="s">
        <v>2736</v>
      </c>
      <c r="B308" s="6" t="s">
        <v>1670</v>
      </c>
      <c r="C308" s="6" t="s">
        <v>12</v>
      </c>
      <c r="D308" s="7" t="s">
        <v>1671</v>
      </c>
      <c r="E308" s="6" t="s">
        <v>52</v>
      </c>
      <c r="F308" s="8">
        <v>1590</v>
      </c>
      <c r="G308" s="9"/>
      <c r="H308" s="9"/>
      <c r="I308" s="10"/>
    </row>
    <row r="309" ht="28" customHeight="1" spans="1:9">
      <c r="A309" s="5" t="s">
        <v>2737</v>
      </c>
      <c r="B309" s="6" t="s">
        <v>2233</v>
      </c>
      <c r="C309" s="6" t="s">
        <v>12</v>
      </c>
      <c r="D309" s="7" t="s">
        <v>2234</v>
      </c>
      <c r="E309" s="6" t="s">
        <v>52</v>
      </c>
      <c r="F309" s="8">
        <v>848</v>
      </c>
      <c r="G309" s="9"/>
      <c r="H309" s="9"/>
      <c r="I309" s="10"/>
    </row>
    <row r="310" ht="28" customHeight="1" spans="1:9">
      <c r="A310" s="5" t="s">
        <v>2738</v>
      </c>
      <c r="B310" s="6" t="s">
        <v>858</v>
      </c>
      <c r="C310" s="6" t="s">
        <v>12</v>
      </c>
      <c r="D310" s="7" t="s">
        <v>859</v>
      </c>
      <c r="E310" s="6" t="s">
        <v>66</v>
      </c>
      <c r="F310" s="8">
        <v>848</v>
      </c>
      <c r="G310" s="9"/>
      <c r="H310" s="9"/>
      <c r="I310" s="10"/>
    </row>
    <row r="311" ht="28" customHeight="1" spans="1:9">
      <c r="A311" s="5" t="s">
        <v>2739</v>
      </c>
      <c r="B311" s="6" t="s">
        <v>505</v>
      </c>
      <c r="C311" s="6" t="s">
        <v>12</v>
      </c>
      <c r="D311" s="7" t="s">
        <v>506</v>
      </c>
      <c r="E311" s="6" t="s">
        <v>66</v>
      </c>
      <c r="F311" s="8">
        <v>848</v>
      </c>
      <c r="G311" s="9"/>
      <c r="H311" s="9"/>
      <c r="I311" s="10"/>
    </row>
    <row r="312" ht="28" customHeight="1" spans="1:9">
      <c r="A312" s="5" t="s">
        <v>2740</v>
      </c>
      <c r="B312" s="6" t="s">
        <v>1331</v>
      </c>
      <c r="C312" s="6" t="s">
        <v>12</v>
      </c>
      <c r="D312" s="7" t="s">
        <v>1332</v>
      </c>
      <c r="E312" s="6" t="s">
        <v>66</v>
      </c>
      <c r="F312" s="8">
        <v>848</v>
      </c>
      <c r="G312" s="9"/>
      <c r="H312" s="9"/>
      <c r="I312" s="10"/>
    </row>
    <row r="313" ht="28" customHeight="1" spans="1:9">
      <c r="A313" s="5" t="s">
        <v>2741</v>
      </c>
      <c r="B313" s="6" t="s">
        <v>379</v>
      </c>
      <c r="C313" s="6" t="s">
        <v>12</v>
      </c>
      <c r="D313" s="7" t="s">
        <v>380</v>
      </c>
      <c r="E313" s="6" t="s">
        <v>381</v>
      </c>
      <c r="F313" s="8">
        <v>848</v>
      </c>
      <c r="G313" s="9"/>
      <c r="H313" s="9"/>
      <c r="I313" s="10"/>
    </row>
    <row r="314" ht="28" customHeight="1" spans="1:9">
      <c r="A314" s="5" t="s">
        <v>2742</v>
      </c>
      <c r="B314" s="6" t="s">
        <v>1787</v>
      </c>
      <c r="C314" s="6" t="s">
        <v>12</v>
      </c>
      <c r="D314" s="7" t="s">
        <v>1788</v>
      </c>
      <c r="E314" s="6" t="s">
        <v>381</v>
      </c>
      <c r="F314" s="8">
        <v>636</v>
      </c>
      <c r="G314" s="9"/>
      <c r="H314" s="9"/>
      <c r="I314" s="10"/>
    </row>
    <row r="315" ht="28" customHeight="1" spans="1:9">
      <c r="A315" s="5" t="s">
        <v>2743</v>
      </c>
      <c r="B315" s="6" t="s">
        <v>542</v>
      </c>
      <c r="C315" s="6" t="s">
        <v>12</v>
      </c>
      <c r="D315" s="7" t="s">
        <v>543</v>
      </c>
      <c r="E315" s="6" t="s">
        <v>381</v>
      </c>
      <c r="F315" s="8">
        <v>530</v>
      </c>
      <c r="G315" s="9"/>
      <c r="H315" s="9"/>
      <c r="I315" s="10"/>
    </row>
    <row r="316" ht="28" customHeight="1" spans="1:9">
      <c r="A316" s="5" t="s">
        <v>2744</v>
      </c>
      <c r="B316" s="6" t="s">
        <v>826</v>
      </c>
      <c r="C316" s="6" t="s">
        <v>12</v>
      </c>
      <c r="D316" s="7" t="s">
        <v>827</v>
      </c>
      <c r="E316" s="6" t="s">
        <v>381</v>
      </c>
      <c r="F316" s="8">
        <v>424</v>
      </c>
      <c r="G316" s="9"/>
      <c r="H316" s="9"/>
      <c r="I316" s="10"/>
    </row>
    <row r="317" ht="28" customHeight="1" spans="1:9">
      <c r="A317" s="5" t="s">
        <v>2745</v>
      </c>
      <c r="B317" s="6" t="s">
        <v>1863</v>
      </c>
      <c r="C317" s="6" t="s">
        <v>12</v>
      </c>
      <c r="D317" s="7" t="s">
        <v>1864</v>
      </c>
      <c r="E317" s="6" t="s">
        <v>381</v>
      </c>
      <c r="F317" s="8">
        <v>318</v>
      </c>
      <c r="G317" s="9"/>
      <c r="H317" s="9"/>
      <c r="I317" s="10"/>
    </row>
    <row r="318" ht="28" customHeight="1" spans="1:9">
      <c r="A318" s="5" t="s">
        <v>2746</v>
      </c>
      <c r="B318" s="6" t="s">
        <v>1343</v>
      </c>
      <c r="C318" s="6" t="s">
        <v>12</v>
      </c>
      <c r="D318" s="7" t="s">
        <v>1344</v>
      </c>
      <c r="E318" s="6" t="s">
        <v>381</v>
      </c>
      <c r="F318" s="8">
        <v>212</v>
      </c>
      <c r="G318" s="9"/>
      <c r="H318" s="9"/>
      <c r="I318" s="10"/>
    </row>
    <row r="319" ht="16" customHeight="1" spans="1:9">
      <c r="A319" s="5" t="s">
        <v>2747</v>
      </c>
      <c r="B319" s="6" t="s">
        <v>550</v>
      </c>
      <c r="C319" s="6" t="s">
        <v>12</v>
      </c>
      <c r="D319" s="7" t="s">
        <v>551</v>
      </c>
      <c r="E319" s="6" t="s">
        <v>52</v>
      </c>
      <c r="F319" s="8">
        <v>4333.33</v>
      </c>
      <c r="G319" s="9"/>
      <c r="H319" s="9"/>
      <c r="I319" s="10"/>
    </row>
    <row r="320" ht="16" customHeight="1" spans="1:9">
      <c r="A320" s="5" t="s">
        <v>2748</v>
      </c>
      <c r="B320" s="6" t="s">
        <v>1111</v>
      </c>
      <c r="C320" s="6" t="s">
        <v>12</v>
      </c>
      <c r="D320" s="7" t="s">
        <v>1112</v>
      </c>
      <c r="E320" s="6" t="s">
        <v>52</v>
      </c>
      <c r="F320" s="8">
        <v>1853.67</v>
      </c>
      <c r="G320" s="9"/>
      <c r="H320" s="9"/>
      <c r="I320" s="10"/>
    </row>
    <row r="321" ht="28" customHeight="1" spans="1:9">
      <c r="A321" s="5" t="s">
        <v>2749</v>
      </c>
      <c r="B321" s="6" t="s">
        <v>295</v>
      </c>
      <c r="C321" s="6" t="s">
        <v>12</v>
      </c>
      <c r="D321" s="7" t="s">
        <v>296</v>
      </c>
      <c r="E321" s="6" t="s">
        <v>52</v>
      </c>
      <c r="F321" s="8">
        <v>1590</v>
      </c>
      <c r="G321" s="9"/>
      <c r="H321" s="9"/>
      <c r="I321" s="10"/>
    </row>
    <row r="322" ht="16" customHeight="1" spans="1:9">
      <c r="A322" s="5" t="s">
        <v>2750</v>
      </c>
      <c r="B322" s="6" t="s">
        <v>1739</v>
      </c>
      <c r="C322" s="6" t="s">
        <v>12</v>
      </c>
      <c r="D322" s="7" t="s">
        <v>1740</v>
      </c>
      <c r="E322" s="6" t="s">
        <v>52</v>
      </c>
      <c r="F322" s="8">
        <v>636</v>
      </c>
      <c r="G322" s="9"/>
      <c r="H322" s="9"/>
      <c r="I322" s="10"/>
    </row>
    <row r="323" ht="16" customHeight="1" spans="1:9">
      <c r="A323" s="5" t="s">
        <v>2751</v>
      </c>
      <c r="B323" s="6" t="s">
        <v>1763</v>
      </c>
      <c r="C323" s="6" t="s">
        <v>12</v>
      </c>
      <c r="D323" s="7" t="s">
        <v>1764</v>
      </c>
      <c r="E323" s="6" t="s">
        <v>52</v>
      </c>
      <c r="F323" s="8">
        <v>1272</v>
      </c>
      <c r="G323" s="9"/>
      <c r="H323" s="9"/>
      <c r="I323" s="10"/>
    </row>
    <row r="324" ht="28" customHeight="1" spans="1:9">
      <c r="A324" s="5" t="s">
        <v>2752</v>
      </c>
      <c r="B324" s="6" t="s">
        <v>1199</v>
      </c>
      <c r="C324" s="6" t="s">
        <v>12</v>
      </c>
      <c r="D324" s="7" t="s">
        <v>1200</v>
      </c>
      <c r="E324" s="6" t="s">
        <v>52</v>
      </c>
      <c r="F324" s="8">
        <v>825.74</v>
      </c>
      <c r="G324" s="9"/>
      <c r="H324" s="9"/>
      <c r="I324" s="10"/>
    </row>
    <row r="325" ht="28" customHeight="1" spans="1:9">
      <c r="A325" s="5" t="s">
        <v>2753</v>
      </c>
      <c r="B325" s="6" t="s">
        <v>125</v>
      </c>
      <c r="C325" s="6" t="s">
        <v>12</v>
      </c>
      <c r="D325" s="7" t="s">
        <v>126</v>
      </c>
      <c r="E325" s="6" t="s">
        <v>52</v>
      </c>
      <c r="F325" s="8">
        <v>521.52</v>
      </c>
      <c r="G325" s="9"/>
      <c r="H325" s="9"/>
      <c r="I325" s="10"/>
    </row>
    <row r="326" ht="28" customHeight="1" spans="1:9">
      <c r="A326" s="5" t="s">
        <v>2754</v>
      </c>
      <c r="B326" s="6" t="s">
        <v>1151</v>
      </c>
      <c r="C326" s="6" t="s">
        <v>12</v>
      </c>
      <c r="D326" s="7" t="s">
        <v>1152</v>
      </c>
      <c r="E326" s="6" t="s">
        <v>52</v>
      </c>
      <c r="F326" s="8">
        <v>246.98</v>
      </c>
      <c r="G326" s="9"/>
      <c r="H326" s="9"/>
      <c r="I326" s="10"/>
    </row>
    <row r="327" ht="28" customHeight="1" spans="1:9">
      <c r="A327" s="5" t="s">
        <v>2755</v>
      </c>
      <c r="B327" s="6" t="s">
        <v>1686</v>
      </c>
      <c r="C327" s="6" t="s">
        <v>12</v>
      </c>
      <c r="D327" s="7" t="s">
        <v>1687</v>
      </c>
      <c r="E327" s="6" t="s">
        <v>52</v>
      </c>
      <c r="F327" s="8">
        <v>161.12</v>
      </c>
      <c r="G327" s="9"/>
      <c r="H327" s="9"/>
      <c r="I327" s="10"/>
    </row>
    <row r="328" ht="42" customHeight="1" spans="1:9">
      <c r="A328" s="5" t="s">
        <v>2756</v>
      </c>
      <c r="B328" s="6" t="s">
        <v>79</v>
      </c>
      <c r="C328" s="6" t="s">
        <v>12</v>
      </c>
      <c r="D328" s="7" t="s">
        <v>80</v>
      </c>
      <c r="E328" s="6" t="s">
        <v>52</v>
      </c>
      <c r="F328" s="8">
        <v>12500</v>
      </c>
      <c r="G328" s="9"/>
      <c r="H328" s="9"/>
      <c r="I328" s="10"/>
    </row>
    <row r="329" ht="28" customHeight="1" spans="1:9">
      <c r="A329" s="5" t="s">
        <v>2757</v>
      </c>
      <c r="B329" s="6" t="s">
        <v>1662</v>
      </c>
      <c r="C329" s="6" t="s">
        <v>12</v>
      </c>
      <c r="D329" s="7" t="s">
        <v>1663</v>
      </c>
      <c r="E329" s="6" t="s">
        <v>52</v>
      </c>
      <c r="F329" s="8">
        <v>5300</v>
      </c>
      <c r="G329" s="9"/>
      <c r="H329" s="9"/>
      <c r="I329" s="10"/>
    </row>
    <row r="330" ht="28" customHeight="1" spans="1:9">
      <c r="A330" s="5" t="s">
        <v>2758</v>
      </c>
      <c r="B330" s="6" t="s">
        <v>1586</v>
      </c>
      <c r="C330" s="6" t="s">
        <v>12</v>
      </c>
      <c r="D330" s="7" t="s">
        <v>1587</v>
      </c>
      <c r="E330" s="6" t="s">
        <v>52</v>
      </c>
      <c r="F330" s="8">
        <v>5733.33</v>
      </c>
      <c r="G330" s="9"/>
      <c r="H330" s="9"/>
      <c r="I330" s="10"/>
    </row>
    <row r="331" ht="28" customHeight="1" spans="1:9">
      <c r="A331" s="5" t="s">
        <v>2759</v>
      </c>
      <c r="B331" s="6" t="s">
        <v>1919</v>
      </c>
      <c r="C331" s="6" t="s">
        <v>12</v>
      </c>
      <c r="D331" s="7" t="s">
        <v>1920</v>
      </c>
      <c r="E331" s="6" t="s">
        <v>52</v>
      </c>
      <c r="F331" s="8">
        <v>6000</v>
      </c>
      <c r="G331" s="9"/>
      <c r="H331" s="9"/>
      <c r="I331" s="10"/>
    </row>
    <row r="332" ht="69" customHeight="1" spans="1:9">
      <c r="A332" s="5" t="s">
        <v>2760</v>
      </c>
      <c r="B332" s="6" t="s">
        <v>1384</v>
      </c>
      <c r="C332" s="6" t="s">
        <v>12</v>
      </c>
      <c r="D332" s="7" t="s">
        <v>1385</v>
      </c>
      <c r="E332" s="6" t="s">
        <v>52</v>
      </c>
      <c r="F332" s="8">
        <v>14310</v>
      </c>
      <c r="G332" s="9"/>
      <c r="H332" s="9"/>
      <c r="I332" s="10"/>
    </row>
    <row r="333" ht="42" customHeight="1" spans="1:9">
      <c r="A333" s="5" t="s">
        <v>2761</v>
      </c>
      <c r="B333" s="6" t="s">
        <v>782</v>
      </c>
      <c r="C333" s="6" t="s">
        <v>12</v>
      </c>
      <c r="D333" s="7" t="s">
        <v>783</v>
      </c>
      <c r="E333" s="6" t="s">
        <v>52</v>
      </c>
      <c r="F333" s="8">
        <v>2120</v>
      </c>
      <c r="G333" s="9"/>
      <c r="H333" s="9"/>
      <c r="I333" s="10"/>
    </row>
    <row r="334" ht="28" customHeight="1" spans="1:9">
      <c r="A334" s="5" t="s">
        <v>2762</v>
      </c>
      <c r="B334" s="6" t="s">
        <v>501</v>
      </c>
      <c r="C334" s="6" t="s">
        <v>12</v>
      </c>
      <c r="D334" s="7" t="s">
        <v>502</v>
      </c>
      <c r="E334" s="6" t="s">
        <v>52</v>
      </c>
      <c r="F334" s="8">
        <v>2544</v>
      </c>
      <c r="G334" s="9"/>
      <c r="H334" s="9"/>
      <c r="I334" s="10"/>
    </row>
    <row r="335" ht="28" customHeight="1" spans="1:9">
      <c r="A335" s="5" t="s">
        <v>2763</v>
      </c>
      <c r="B335" s="6" t="s">
        <v>170</v>
      </c>
      <c r="C335" s="6" t="s">
        <v>12</v>
      </c>
      <c r="D335" s="7" t="s">
        <v>171</v>
      </c>
      <c r="E335" s="6" t="s">
        <v>52</v>
      </c>
      <c r="F335" s="8">
        <v>900</v>
      </c>
      <c r="G335" s="9"/>
      <c r="H335" s="9"/>
      <c r="I335" s="10"/>
    </row>
    <row r="336" ht="28" customHeight="1" spans="1:9">
      <c r="A336" s="5" t="s">
        <v>2764</v>
      </c>
      <c r="B336" s="6" t="s">
        <v>1255</v>
      </c>
      <c r="C336" s="6" t="s">
        <v>12</v>
      </c>
      <c r="D336" s="7" t="s">
        <v>1256</v>
      </c>
      <c r="E336" s="6" t="s">
        <v>52</v>
      </c>
      <c r="F336" s="8">
        <v>633.33</v>
      </c>
      <c r="G336" s="9"/>
      <c r="H336" s="9"/>
      <c r="I336" s="10"/>
    </row>
    <row r="337" ht="28" customHeight="1" spans="1:9">
      <c r="A337" s="5" t="s">
        <v>2765</v>
      </c>
      <c r="B337" s="6" t="s">
        <v>518</v>
      </c>
      <c r="C337" s="6" t="s">
        <v>12</v>
      </c>
      <c r="D337" s="7" t="s">
        <v>519</v>
      </c>
      <c r="E337" s="6" t="s">
        <v>52</v>
      </c>
      <c r="F337" s="8">
        <v>2120</v>
      </c>
      <c r="G337" s="9"/>
      <c r="H337" s="9"/>
      <c r="I337" s="10"/>
    </row>
    <row r="338" ht="28" customHeight="1" spans="1:9">
      <c r="A338" s="5" t="s">
        <v>2766</v>
      </c>
      <c r="B338" s="6" t="s">
        <v>942</v>
      </c>
      <c r="C338" s="6" t="s">
        <v>12</v>
      </c>
      <c r="D338" s="7" t="s">
        <v>943</v>
      </c>
      <c r="E338" s="6" t="s">
        <v>52</v>
      </c>
      <c r="F338" s="8">
        <v>2066.67</v>
      </c>
      <c r="G338" s="9"/>
      <c r="H338" s="9"/>
      <c r="I338" s="10"/>
    </row>
    <row r="339" ht="28" customHeight="1" spans="1:9">
      <c r="A339" s="5" t="s">
        <v>2767</v>
      </c>
      <c r="B339" s="6" t="s">
        <v>1927</v>
      </c>
      <c r="C339" s="6" t="s">
        <v>12</v>
      </c>
      <c r="D339" s="7" t="s">
        <v>1928</v>
      </c>
      <c r="E339" s="6" t="s">
        <v>52</v>
      </c>
      <c r="F339" s="8">
        <v>2833.33</v>
      </c>
      <c r="G339" s="9"/>
      <c r="H339" s="9"/>
      <c r="I339" s="10"/>
    </row>
    <row r="340" ht="42" customHeight="1" spans="1:9">
      <c r="A340" s="5" t="s">
        <v>2768</v>
      </c>
      <c r="B340" s="6" t="s">
        <v>1995</v>
      </c>
      <c r="C340" s="6" t="s">
        <v>12</v>
      </c>
      <c r="D340" s="7" t="s">
        <v>1996</v>
      </c>
      <c r="E340" s="6" t="s">
        <v>1997</v>
      </c>
      <c r="F340" s="8">
        <v>2900</v>
      </c>
      <c r="G340" s="9"/>
      <c r="H340" s="9"/>
      <c r="I340" s="10"/>
    </row>
    <row r="341" ht="28" customHeight="1" spans="1:9">
      <c r="A341" s="5" t="s">
        <v>2769</v>
      </c>
      <c r="B341" s="6" t="s">
        <v>1396</v>
      </c>
      <c r="C341" s="6" t="s">
        <v>12</v>
      </c>
      <c r="D341" s="7" t="s">
        <v>1397</v>
      </c>
      <c r="E341" s="6" t="s">
        <v>1398</v>
      </c>
      <c r="F341" s="8">
        <v>1900</v>
      </c>
      <c r="G341" s="9"/>
      <c r="H341" s="9"/>
      <c r="I341" s="10"/>
    </row>
    <row r="342" ht="28" customHeight="1" spans="1:9">
      <c r="A342" s="5" t="s">
        <v>2770</v>
      </c>
      <c r="B342" s="6" t="s">
        <v>1323</v>
      </c>
      <c r="C342" s="6" t="s">
        <v>12</v>
      </c>
      <c r="D342" s="7" t="s">
        <v>1324</v>
      </c>
      <c r="E342" s="6" t="s">
        <v>52</v>
      </c>
      <c r="F342" s="8">
        <v>1833.33</v>
      </c>
      <c r="G342" s="9"/>
      <c r="H342" s="9"/>
      <c r="I342" s="10"/>
    </row>
    <row r="343" ht="28" customHeight="1" spans="1:9">
      <c r="A343" s="5" t="s">
        <v>2771</v>
      </c>
      <c r="B343" s="6" t="s">
        <v>987</v>
      </c>
      <c r="C343" s="6" t="s">
        <v>12</v>
      </c>
      <c r="D343" s="7" t="s">
        <v>988</v>
      </c>
      <c r="E343" s="6" t="s">
        <v>52</v>
      </c>
      <c r="F343" s="8">
        <v>1666.67</v>
      </c>
      <c r="G343" s="9"/>
      <c r="H343" s="9"/>
      <c r="I343" s="10"/>
    </row>
    <row r="344" ht="28" customHeight="1" spans="1:9">
      <c r="A344" s="5" t="s">
        <v>2772</v>
      </c>
      <c r="B344" s="6" t="s">
        <v>718</v>
      </c>
      <c r="C344" s="6" t="s">
        <v>12</v>
      </c>
      <c r="D344" s="7" t="s">
        <v>719</v>
      </c>
      <c r="E344" s="6" t="s">
        <v>52</v>
      </c>
      <c r="F344" s="8">
        <v>1187.2</v>
      </c>
      <c r="G344" s="9"/>
      <c r="H344" s="9"/>
      <c r="I344" s="10"/>
    </row>
    <row r="345" ht="28" customHeight="1" spans="1:9">
      <c r="A345" s="5" t="s">
        <v>2773</v>
      </c>
      <c r="B345" s="6" t="s">
        <v>2020</v>
      </c>
      <c r="C345" s="6" t="s">
        <v>12</v>
      </c>
      <c r="D345" s="7" t="s">
        <v>2021</v>
      </c>
      <c r="E345" s="6" t="s">
        <v>52</v>
      </c>
      <c r="F345" s="8">
        <v>890.4</v>
      </c>
      <c r="G345" s="9"/>
      <c r="H345" s="9"/>
      <c r="I345" s="10"/>
    </row>
    <row r="346" ht="28" customHeight="1" spans="1:9">
      <c r="A346" s="5" t="s">
        <v>2774</v>
      </c>
      <c r="B346" s="6" t="s">
        <v>2229</v>
      </c>
      <c r="C346" s="6" t="s">
        <v>12</v>
      </c>
      <c r="D346" s="7" t="s">
        <v>2230</v>
      </c>
      <c r="E346" s="6" t="s">
        <v>52</v>
      </c>
      <c r="F346" s="8">
        <v>212</v>
      </c>
      <c r="G346" s="9"/>
      <c r="H346" s="9"/>
      <c r="I346" s="10"/>
    </row>
    <row r="347" ht="42" customHeight="1" spans="1:9">
      <c r="A347" s="5" t="s">
        <v>2775</v>
      </c>
      <c r="B347" s="6" t="s">
        <v>2092</v>
      </c>
      <c r="C347" s="6" t="s">
        <v>12</v>
      </c>
      <c r="D347" s="7" t="s">
        <v>2093</v>
      </c>
      <c r="E347" s="6" t="s">
        <v>52</v>
      </c>
      <c r="F347" s="8">
        <v>400</v>
      </c>
      <c r="G347" s="9"/>
      <c r="H347" s="9"/>
      <c r="I347" s="10"/>
    </row>
    <row r="348" ht="42" customHeight="1" spans="1:9">
      <c r="A348" s="5" t="s">
        <v>2776</v>
      </c>
      <c r="B348" s="6" t="s">
        <v>291</v>
      </c>
      <c r="C348" s="6" t="s">
        <v>12</v>
      </c>
      <c r="D348" s="7" t="s">
        <v>292</v>
      </c>
      <c r="E348" s="6" t="s">
        <v>52</v>
      </c>
      <c r="F348" s="8">
        <v>700</v>
      </c>
      <c r="G348" s="9"/>
      <c r="H348" s="9"/>
      <c r="I348" s="10"/>
    </row>
    <row r="349" ht="42" customHeight="1" spans="1:9">
      <c r="A349" s="5" t="s">
        <v>2777</v>
      </c>
      <c r="B349" s="6" t="s">
        <v>461</v>
      </c>
      <c r="C349" s="6" t="s">
        <v>12</v>
      </c>
      <c r="D349" s="7" t="s">
        <v>462</v>
      </c>
      <c r="E349" s="6" t="s">
        <v>52</v>
      </c>
      <c r="F349" s="8">
        <v>400</v>
      </c>
      <c r="G349" s="9"/>
      <c r="H349" s="9"/>
      <c r="I349" s="10"/>
    </row>
    <row r="350" ht="28" customHeight="1" spans="1:9">
      <c r="A350" s="5" t="s">
        <v>2778</v>
      </c>
      <c r="B350" s="6" t="s">
        <v>1295</v>
      </c>
      <c r="C350" s="6" t="s">
        <v>12</v>
      </c>
      <c r="D350" s="7" t="s">
        <v>1296</v>
      </c>
      <c r="E350" s="6" t="s">
        <v>52</v>
      </c>
      <c r="F350" s="8">
        <v>848</v>
      </c>
      <c r="G350" s="9"/>
      <c r="H350" s="9"/>
      <c r="I350" s="10"/>
    </row>
    <row r="351" ht="42" customHeight="1" spans="1:9">
      <c r="A351" s="5" t="s">
        <v>2779</v>
      </c>
      <c r="B351" s="6" t="s">
        <v>584</v>
      </c>
      <c r="C351" s="6" t="s">
        <v>12</v>
      </c>
      <c r="D351" s="7" t="s">
        <v>585</v>
      </c>
      <c r="E351" s="6" t="s">
        <v>112</v>
      </c>
      <c r="F351" s="8">
        <v>344.5</v>
      </c>
      <c r="G351" s="9"/>
      <c r="H351" s="9"/>
      <c r="I351" s="10"/>
    </row>
    <row r="352" ht="28" customHeight="1" spans="1:9">
      <c r="A352" s="5" t="s">
        <v>2780</v>
      </c>
      <c r="B352" s="6" t="s">
        <v>2024</v>
      </c>
      <c r="C352" s="6" t="s">
        <v>12</v>
      </c>
      <c r="D352" s="7" t="s">
        <v>2025</v>
      </c>
      <c r="E352" s="6" t="s">
        <v>259</v>
      </c>
      <c r="F352" s="8">
        <v>371</v>
      </c>
      <c r="G352" s="9"/>
      <c r="H352" s="9"/>
      <c r="I352" s="10"/>
    </row>
    <row r="353" ht="28" customHeight="1" spans="1:9">
      <c r="A353" s="5" t="s">
        <v>2781</v>
      </c>
      <c r="B353" s="6" t="s">
        <v>1915</v>
      </c>
      <c r="C353" s="6" t="s">
        <v>12</v>
      </c>
      <c r="D353" s="7" t="s">
        <v>1916</v>
      </c>
      <c r="E353" s="6" t="s">
        <v>259</v>
      </c>
      <c r="F353" s="8">
        <v>702</v>
      </c>
      <c r="G353" s="9"/>
      <c r="H353" s="9"/>
      <c r="I353" s="10"/>
    </row>
    <row r="354" ht="28" customHeight="1" spans="1:9">
      <c r="A354" s="5" t="s">
        <v>2782</v>
      </c>
      <c r="B354" s="6" t="s">
        <v>1751</v>
      </c>
      <c r="C354" s="6" t="s">
        <v>12</v>
      </c>
      <c r="D354" s="7" t="s">
        <v>1752</v>
      </c>
      <c r="E354" s="6" t="s">
        <v>259</v>
      </c>
      <c r="F354" s="8">
        <v>1272</v>
      </c>
      <c r="G354" s="9"/>
      <c r="H354" s="9"/>
      <c r="I354" s="10"/>
    </row>
    <row r="355" ht="42" customHeight="1" spans="1:9">
      <c r="A355" s="5" t="s">
        <v>2783</v>
      </c>
      <c r="B355" s="6" t="s">
        <v>1606</v>
      </c>
      <c r="C355" s="6" t="s">
        <v>12</v>
      </c>
      <c r="D355" s="7" t="s">
        <v>1607</v>
      </c>
      <c r="E355" s="6" t="s">
        <v>112</v>
      </c>
      <c r="F355" s="8">
        <v>95.4</v>
      </c>
      <c r="G355" s="9"/>
      <c r="H355" s="9"/>
      <c r="I355" s="10"/>
    </row>
    <row r="356" ht="42" customHeight="1" spans="1:9">
      <c r="A356" s="5" t="s">
        <v>2784</v>
      </c>
      <c r="B356" s="6" t="s">
        <v>1514</v>
      </c>
      <c r="C356" s="6" t="s">
        <v>12</v>
      </c>
      <c r="D356" s="7" t="s">
        <v>1515</v>
      </c>
      <c r="E356" s="6" t="s">
        <v>89</v>
      </c>
      <c r="F356" s="8">
        <v>440</v>
      </c>
      <c r="G356" s="9"/>
      <c r="H356" s="9"/>
      <c r="I356" s="10"/>
    </row>
    <row r="357" ht="28" customHeight="1" spans="1:9">
      <c r="A357" s="5" t="s">
        <v>2785</v>
      </c>
      <c r="B357" s="6" t="s">
        <v>1795</v>
      </c>
      <c r="C357" s="6" t="s">
        <v>12</v>
      </c>
      <c r="D357" s="7" t="s">
        <v>1796</v>
      </c>
      <c r="E357" s="6" t="s">
        <v>52</v>
      </c>
      <c r="F357" s="8">
        <v>493.33</v>
      </c>
      <c r="G357" s="9"/>
      <c r="H357" s="9"/>
      <c r="I357" s="10"/>
    </row>
    <row r="358" ht="28" customHeight="1" spans="1:9">
      <c r="A358" s="5" t="s">
        <v>2786</v>
      </c>
      <c r="B358" s="6" t="s">
        <v>1103</v>
      </c>
      <c r="C358" s="6" t="s">
        <v>12</v>
      </c>
      <c r="D358" s="7" t="s">
        <v>1104</v>
      </c>
      <c r="E358" s="6" t="s">
        <v>52</v>
      </c>
      <c r="F358" s="8">
        <v>371</v>
      </c>
      <c r="G358" s="9"/>
      <c r="H358" s="9"/>
      <c r="I358" s="10"/>
    </row>
    <row r="359" ht="28" customHeight="1" spans="1:9">
      <c r="A359" s="5" t="s">
        <v>2787</v>
      </c>
      <c r="B359" s="6" t="s">
        <v>2208</v>
      </c>
      <c r="C359" s="6" t="s">
        <v>12</v>
      </c>
      <c r="D359" s="7" t="s">
        <v>2209</v>
      </c>
      <c r="E359" s="6" t="s">
        <v>52</v>
      </c>
      <c r="F359" s="8">
        <v>848</v>
      </c>
      <c r="G359" s="9"/>
      <c r="H359" s="9"/>
      <c r="I359" s="10"/>
    </row>
    <row r="360" ht="28" customHeight="1" spans="1:9">
      <c r="A360" s="5" t="s">
        <v>2788</v>
      </c>
      <c r="B360" s="6" t="s">
        <v>1203</v>
      </c>
      <c r="C360" s="6" t="s">
        <v>12</v>
      </c>
      <c r="D360" s="7" t="s">
        <v>1204</v>
      </c>
      <c r="E360" s="6" t="s">
        <v>52</v>
      </c>
      <c r="F360" s="8">
        <v>1060</v>
      </c>
      <c r="G360" s="9"/>
      <c r="H360" s="9"/>
      <c r="I360" s="10"/>
    </row>
    <row r="361" ht="28" customHeight="1" spans="1:9">
      <c r="A361" s="5" t="s">
        <v>2789</v>
      </c>
      <c r="B361" s="6" t="s">
        <v>1139</v>
      </c>
      <c r="C361" s="6" t="s">
        <v>12</v>
      </c>
      <c r="D361" s="7" t="s">
        <v>1140</v>
      </c>
      <c r="E361" s="6" t="s">
        <v>52</v>
      </c>
      <c r="F361" s="8">
        <v>583.33</v>
      </c>
      <c r="G361" s="9"/>
      <c r="H361" s="9"/>
      <c r="I361" s="10"/>
    </row>
    <row r="362" ht="28" customHeight="1" spans="1:9">
      <c r="A362" s="5" t="s">
        <v>2790</v>
      </c>
      <c r="B362" s="6" t="s">
        <v>315</v>
      </c>
      <c r="C362" s="6" t="s">
        <v>12</v>
      </c>
      <c r="D362" s="7" t="s">
        <v>316</v>
      </c>
      <c r="E362" s="6" t="s">
        <v>52</v>
      </c>
      <c r="F362" s="8">
        <v>689</v>
      </c>
      <c r="G362" s="9"/>
      <c r="H362" s="9"/>
      <c r="I362" s="10"/>
    </row>
    <row r="363" ht="28" customHeight="1" spans="1:9">
      <c r="A363" s="5" t="s">
        <v>2791</v>
      </c>
      <c r="B363" s="6" t="s">
        <v>157</v>
      </c>
      <c r="C363" s="6" t="s">
        <v>12</v>
      </c>
      <c r="D363" s="7" t="s">
        <v>158</v>
      </c>
      <c r="E363" s="6" t="s">
        <v>52</v>
      </c>
      <c r="F363" s="8">
        <v>763.2</v>
      </c>
      <c r="G363" s="9"/>
      <c r="H363" s="9"/>
      <c r="I363" s="10"/>
    </row>
    <row r="364" ht="28" customHeight="1" spans="1:9">
      <c r="A364" s="5" t="s">
        <v>2792</v>
      </c>
      <c r="B364" s="6" t="s">
        <v>457</v>
      </c>
      <c r="C364" s="6" t="s">
        <v>12</v>
      </c>
      <c r="D364" s="7" t="s">
        <v>458</v>
      </c>
      <c r="E364" s="6" t="s">
        <v>52</v>
      </c>
      <c r="F364" s="8">
        <v>763.2</v>
      </c>
      <c r="G364" s="9"/>
      <c r="H364" s="9"/>
      <c r="I364" s="10"/>
    </row>
    <row r="365" ht="28" customHeight="1" spans="1:9">
      <c r="A365" s="5" t="s">
        <v>2793</v>
      </c>
      <c r="B365" s="6" t="s">
        <v>794</v>
      </c>
      <c r="C365" s="6" t="s">
        <v>12</v>
      </c>
      <c r="D365" s="7" t="s">
        <v>795</v>
      </c>
      <c r="E365" s="6" t="s">
        <v>52</v>
      </c>
      <c r="F365" s="8">
        <v>614.8</v>
      </c>
      <c r="G365" s="9"/>
      <c r="H365" s="9"/>
      <c r="I365" s="10"/>
    </row>
    <row r="366" ht="28" customHeight="1" spans="1:9">
      <c r="A366" s="5" t="s">
        <v>2794</v>
      </c>
      <c r="B366" s="6" t="s">
        <v>473</v>
      </c>
      <c r="C366" s="6" t="s">
        <v>12</v>
      </c>
      <c r="D366" s="7" t="s">
        <v>474</v>
      </c>
      <c r="E366" s="6" t="s">
        <v>52</v>
      </c>
      <c r="F366" s="8">
        <v>636</v>
      </c>
      <c r="G366" s="9"/>
      <c r="H366" s="9"/>
      <c r="I366" s="10"/>
    </row>
    <row r="367" ht="28" customHeight="1" spans="1:9">
      <c r="A367" s="5" t="s">
        <v>2795</v>
      </c>
      <c r="B367" s="6" t="s">
        <v>1087</v>
      </c>
      <c r="C367" s="6" t="s">
        <v>12</v>
      </c>
      <c r="D367" s="7" t="s">
        <v>1088</v>
      </c>
      <c r="E367" s="6" t="s">
        <v>52</v>
      </c>
      <c r="F367" s="8">
        <v>636</v>
      </c>
      <c r="G367" s="9"/>
      <c r="H367" s="9"/>
      <c r="I367" s="10"/>
    </row>
    <row r="368" ht="28" customHeight="1" spans="1:9">
      <c r="A368" s="5" t="s">
        <v>2796</v>
      </c>
      <c r="B368" s="6" t="s">
        <v>1339</v>
      </c>
      <c r="C368" s="6" t="s">
        <v>12</v>
      </c>
      <c r="D368" s="7" t="s">
        <v>1340</v>
      </c>
      <c r="E368" s="6" t="s">
        <v>52</v>
      </c>
      <c r="F368" s="8">
        <v>636</v>
      </c>
      <c r="G368" s="9"/>
      <c r="H368" s="9"/>
      <c r="I368" s="10"/>
    </row>
    <row r="369" ht="28" customHeight="1" spans="1:9">
      <c r="A369" s="5" t="s">
        <v>2797</v>
      </c>
      <c r="B369" s="6" t="s">
        <v>371</v>
      </c>
      <c r="C369" s="6" t="s">
        <v>12</v>
      </c>
      <c r="D369" s="7" t="s">
        <v>372</v>
      </c>
      <c r="E369" s="6" t="s">
        <v>52</v>
      </c>
      <c r="F369" s="8">
        <v>636</v>
      </c>
      <c r="G369" s="9"/>
      <c r="H369" s="9"/>
      <c r="I369" s="10"/>
    </row>
    <row r="370" ht="28" customHeight="1" spans="1:9">
      <c r="A370" s="5" t="s">
        <v>2798</v>
      </c>
      <c r="B370" s="6" t="s">
        <v>1035</v>
      </c>
      <c r="C370" s="6" t="s">
        <v>12</v>
      </c>
      <c r="D370" s="7" t="s">
        <v>1036</v>
      </c>
      <c r="E370" s="6" t="s">
        <v>52</v>
      </c>
      <c r="F370" s="8">
        <v>560</v>
      </c>
      <c r="G370" s="9"/>
      <c r="H370" s="9"/>
      <c r="I370" s="10"/>
    </row>
    <row r="371" ht="28" customHeight="1" spans="1:9">
      <c r="A371" s="5" t="s">
        <v>2799</v>
      </c>
      <c r="B371" s="6" t="s">
        <v>798</v>
      </c>
      <c r="C371" s="6" t="s">
        <v>12</v>
      </c>
      <c r="D371" s="7" t="s">
        <v>799</v>
      </c>
      <c r="E371" s="6" t="s">
        <v>52</v>
      </c>
      <c r="F371" s="8">
        <v>583</v>
      </c>
      <c r="G371" s="9"/>
      <c r="H371" s="9"/>
      <c r="I371" s="10"/>
    </row>
    <row r="372" ht="28" customHeight="1" spans="1:9">
      <c r="A372" s="5" t="s">
        <v>2800</v>
      </c>
      <c r="B372" s="6" t="s">
        <v>319</v>
      </c>
      <c r="C372" s="6" t="s">
        <v>12</v>
      </c>
      <c r="D372" s="7" t="s">
        <v>320</v>
      </c>
      <c r="E372" s="6" t="s">
        <v>52</v>
      </c>
      <c r="F372" s="8">
        <v>499</v>
      </c>
      <c r="G372" s="9"/>
      <c r="H372" s="9"/>
      <c r="I372" s="10"/>
    </row>
    <row r="373" ht="16" customHeight="1" spans="1:9">
      <c r="A373" s="5" t="s">
        <v>2801</v>
      </c>
      <c r="B373" s="6" t="s">
        <v>274</v>
      </c>
      <c r="C373" s="6" t="s">
        <v>12</v>
      </c>
      <c r="D373" s="7" t="s">
        <v>275</v>
      </c>
      <c r="E373" s="6" t="s">
        <v>276</v>
      </c>
      <c r="F373" s="8">
        <v>318</v>
      </c>
      <c r="G373" s="9"/>
      <c r="H373" s="9"/>
      <c r="I373" s="10"/>
    </row>
    <row r="374" ht="28" customHeight="1" spans="1:9">
      <c r="A374" s="5" t="s">
        <v>2802</v>
      </c>
      <c r="B374" s="6" t="s">
        <v>485</v>
      </c>
      <c r="C374" s="6" t="s">
        <v>12</v>
      </c>
      <c r="D374" s="7" t="s">
        <v>486</v>
      </c>
      <c r="E374" s="6" t="s">
        <v>52</v>
      </c>
      <c r="F374" s="8">
        <v>416.67</v>
      </c>
      <c r="G374" s="9"/>
      <c r="H374" s="9"/>
      <c r="I374" s="10"/>
    </row>
    <row r="375" ht="42" customHeight="1" spans="1:9">
      <c r="A375" s="5" t="s">
        <v>2803</v>
      </c>
      <c r="B375" s="6" t="s">
        <v>141</v>
      </c>
      <c r="C375" s="6" t="s">
        <v>12</v>
      </c>
      <c r="D375" s="7" t="s">
        <v>142</v>
      </c>
      <c r="E375" s="6" t="s">
        <v>52</v>
      </c>
      <c r="F375" s="8">
        <v>2650</v>
      </c>
      <c r="G375" s="9"/>
      <c r="H375" s="9"/>
      <c r="I375" s="10"/>
    </row>
    <row r="376" ht="42" customHeight="1" spans="1:9">
      <c r="A376" s="5" t="s">
        <v>2804</v>
      </c>
      <c r="B376" s="6" t="s">
        <v>101</v>
      </c>
      <c r="C376" s="6" t="s">
        <v>12</v>
      </c>
      <c r="D376" s="7" t="s">
        <v>102</v>
      </c>
      <c r="E376" s="6" t="s">
        <v>52</v>
      </c>
      <c r="F376" s="8">
        <v>1266.67</v>
      </c>
      <c r="G376" s="9"/>
      <c r="H376" s="9"/>
      <c r="I376" s="10"/>
    </row>
    <row r="377" ht="42" customHeight="1" spans="1:9">
      <c r="A377" s="5" t="s">
        <v>2805</v>
      </c>
      <c r="B377" s="6" t="s">
        <v>790</v>
      </c>
      <c r="C377" s="6" t="s">
        <v>12</v>
      </c>
      <c r="D377" s="7" t="s">
        <v>791</v>
      </c>
      <c r="E377" s="6" t="s">
        <v>52</v>
      </c>
      <c r="F377" s="8">
        <v>2200</v>
      </c>
      <c r="G377" s="9"/>
      <c r="H377" s="9"/>
      <c r="I377" s="10"/>
    </row>
    <row r="378" ht="42" customHeight="1" spans="1:9">
      <c r="A378" s="5" t="s">
        <v>2806</v>
      </c>
      <c r="B378" s="6" t="s">
        <v>1099</v>
      </c>
      <c r="C378" s="6" t="s">
        <v>12</v>
      </c>
      <c r="D378" s="7" t="s">
        <v>1100</v>
      </c>
      <c r="E378" s="6" t="s">
        <v>52</v>
      </c>
      <c r="F378" s="8">
        <v>1200</v>
      </c>
      <c r="G378" s="9"/>
      <c r="H378" s="9"/>
      <c r="I378" s="10"/>
    </row>
    <row r="379" ht="28" customHeight="1" spans="1:9">
      <c r="A379" s="5" t="s">
        <v>2807</v>
      </c>
      <c r="B379" s="6" t="s">
        <v>1327</v>
      </c>
      <c r="C379" s="6" t="s">
        <v>12</v>
      </c>
      <c r="D379" s="7" t="s">
        <v>1328</v>
      </c>
      <c r="E379" s="6" t="s">
        <v>52</v>
      </c>
      <c r="F379" s="8">
        <v>2374.4</v>
      </c>
      <c r="G379" s="9"/>
      <c r="H379" s="9"/>
      <c r="I379" s="10"/>
    </row>
    <row r="380" ht="28" customHeight="1" spans="1:9">
      <c r="A380" s="5" t="s">
        <v>2808</v>
      </c>
      <c r="B380" s="6" t="s">
        <v>404</v>
      </c>
      <c r="C380" s="6" t="s">
        <v>12</v>
      </c>
      <c r="D380" s="7" t="s">
        <v>405</v>
      </c>
      <c r="E380" s="6" t="s">
        <v>52</v>
      </c>
      <c r="F380" s="8">
        <v>2968</v>
      </c>
      <c r="G380" s="9"/>
      <c r="H380" s="9"/>
      <c r="I380" s="10"/>
    </row>
    <row r="381" ht="28" customHeight="1" spans="1:9">
      <c r="A381" s="5" t="s">
        <v>2809</v>
      </c>
      <c r="B381" s="6" t="s">
        <v>367</v>
      </c>
      <c r="C381" s="6" t="s">
        <v>12</v>
      </c>
      <c r="D381" s="7" t="s">
        <v>368</v>
      </c>
      <c r="E381" s="6" t="s">
        <v>52</v>
      </c>
      <c r="F381" s="8">
        <v>2968</v>
      </c>
      <c r="G381" s="9"/>
      <c r="H381" s="9"/>
      <c r="I381" s="10"/>
    </row>
    <row r="382" ht="28" customHeight="1" spans="1:9">
      <c r="A382" s="5" t="s">
        <v>2810</v>
      </c>
      <c r="B382" s="6" t="s">
        <v>1626</v>
      </c>
      <c r="C382" s="6" t="s">
        <v>12</v>
      </c>
      <c r="D382" s="7" t="s">
        <v>1627</v>
      </c>
      <c r="E382" s="6" t="s">
        <v>52</v>
      </c>
      <c r="F382" s="8">
        <v>3180</v>
      </c>
      <c r="G382" s="9"/>
      <c r="H382" s="9"/>
      <c r="I382" s="10"/>
    </row>
    <row r="383" ht="42" customHeight="1" spans="1:9">
      <c r="A383" s="5" t="s">
        <v>2811</v>
      </c>
      <c r="B383" s="6" t="s">
        <v>1771</v>
      </c>
      <c r="C383" s="6" t="s">
        <v>12</v>
      </c>
      <c r="D383" s="7" t="s">
        <v>1772</v>
      </c>
      <c r="E383" s="6" t="s">
        <v>66</v>
      </c>
      <c r="F383" s="8">
        <v>159</v>
      </c>
      <c r="G383" s="9"/>
      <c r="H383" s="9"/>
      <c r="I383" s="10"/>
    </row>
    <row r="384" ht="42" customHeight="1" spans="1:9">
      <c r="A384" s="5" t="s">
        <v>2812</v>
      </c>
      <c r="B384" s="6" t="s">
        <v>762</v>
      </c>
      <c r="C384" s="6" t="s">
        <v>12</v>
      </c>
      <c r="D384" s="7" t="s">
        <v>763</v>
      </c>
      <c r="E384" s="6" t="s">
        <v>66</v>
      </c>
      <c r="F384" s="8">
        <v>159</v>
      </c>
      <c r="G384" s="9"/>
      <c r="H384" s="9"/>
      <c r="I384" s="10"/>
    </row>
    <row r="385" ht="42" customHeight="1" spans="1:9">
      <c r="A385" s="5" t="s">
        <v>2813</v>
      </c>
      <c r="B385" s="6" t="s">
        <v>2100</v>
      </c>
      <c r="C385" s="6" t="s">
        <v>12</v>
      </c>
      <c r="D385" s="7" t="s">
        <v>2101</v>
      </c>
      <c r="E385" s="6" t="s">
        <v>66</v>
      </c>
      <c r="F385" s="8">
        <v>169.6</v>
      </c>
      <c r="G385" s="9"/>
      <c r="H385" s="9"/>
      <c r="I385" s="10"/>
    </row>
    <row r="386" ht="42" customHeight="1" spans="1:9">
      <c r="A386" s="5" t="s">
        <v>2814</v>
      </c>
      <c r="B386" s="6" t="s">
        <v>1895</v>
      </c>
      <c r="C386" s="6" t="s">
        <v>12</v>
      </c>
      <c r="D386" s="7" t="s">
        <v>1896</v>
      </c>
      <c r="E386" s="6" t="s">
        <v>66</v>
      </c>
      <c r="F386" s="8">
        <v>185.5</v>
      </c>
      <c r="G386" s="9"/>
      <c r="H386" s="9"/>
      <c r="I386" s="10"/>
    </row>
    <row r="387" ht="42" customHeight="1" spans="1:9">
      <c r="A387" s="5" t="s">
        <v>2815</v>
      </c>
      <c r="B387" s="6" t="s">
        <v>2060</v>
      </c>
      <c r="C387" s="6" t="s">
        <v>12</v>
      </c>
      <c r="D387" s="7" t="s">
        <v>2061</v>
      </c>
      <c r="E387" s="6" t="s">
        <v>66</v>
      </c>
      <c r="F387" s="8">
        <v>183.33</v>
      </c>
      <c r="G387" s="9"/>
      <c r="H387" s="9"/>
      <c r="I387" s="10"/>
    </row>
    <row r="388" ht="42" customHeight="1" spans="1:9">
      <c r="A388" s="5" t="s">
        <v>2816</v>
      </c>
      <c r="B388" s="6" t="s">
        <v>810</v>
      </c>
      <c r="C388" s="6" t="s">
        <v>12</v>
      </c>
      <c r="D388" s="7" t="s">
        <v>811</v>
      </c>
      <c r="E388" s="6" t="s">
        <v>52</v>
      </c>
      <c r="F388" s="8">
        <v>424</v>
      </c>
      <c r="G388" s="9"/>
      <c r="H388" s="9"/>
      <c r="I388" s="10"/>
    </row>
    <row r="389" ht="28" customHeight="1" spans="1:9">
      <c r="A389" s="5" t="s">
        <v>2817</v>
      </c>
      <c r="B389" s="6" t="s">
        <v>2148</v>
      </c>
      <c r="C389" s="6" t="s">
        <v>12</v>
      </c>
      <c r="D389" s="7" t="s">
        <v>2149</v>
      </c>
      <c r="E389" s="6" t="s">
        <v>52</v>
      </c>
      <c r="F389" s="8">
        <v>159</v>
      </c>
      <c r="G389" s="9"/>
      <c r="H389" s="9"/>
      <c r="I389" s="10"/>
    </row>
    <row r="390" ht="42" customHeight="1" spans="1:9">
      <c r="A390" s="5" t="s">
        <v>2818</v>
      </c>
      <c r="B390" s="6" t="s">
        <v>1405</v>
      </c>
      <c r="C390" s="6" t="s">
        <v>12</v>
      </c>
      <c r="D390" s="7" t="s">
        <v>1406</v>
      </c>
      <c r="E390" s="6" t="s">
        <v>52</v>
      </c>
      <c r="F390" s="8">
        <v>1060</v>
      </c>
      <c r="G390" s="9"/>
      <c r="H390" s="9"/>
      <c r="I390" s="10"/>
    </row>
    <row r="391" ht="42" customHeight="1" spans="1:9">
      <c r="A391" s="5" t="s">
        <v>2819</v>
      </c>
      <c r="B391" s="6" t="s">
        <v>1979</v>
      </c>
      <c r="C391" s="6" t="s">
        <v>12</v>
      </c>
      <c r="D391" s="7" t="s">
        <v>1980</v>
      </c>
      <c r="E391" s="6" t="s">
        <v>66</v>
      </c>
      <c r="F391" s="8">
        <v>318</v>
      </c>
      <c r="G391" s="9"/>
      <c r="H391" s="9"/>
      <c r="I391" s="10"/>
    </row>
    <row r="392" ht="28" customHeight="1" spans="1:9">
      <c r="A392" s="5" t="s">
        <v>2820</v>
      </c>
      <c r="B392" s="6" t="s">
        <v>335</v>
      </c>
      <c r="C392" s="6" t="s">
        <v>12</v>
      </c>
      <c r="D392" s="7" t="s">
        <v>336</v>
      </c>
      <c r="E392" s="6" t="s">
        <v>52</v>
      </c>
      <c r="F392" s="8">
        <v>1219</v>
      </c>
      <c r="G392" s="9"/>
      <c r="H392" s="9"/>
      <c r="I392" s="10"/>
    </row>
    <row r="393" ht="28" customHeight="1" spans="1:9">
      <c r="A393" s="5" t="s">
        <v>2821</v>
      </c>
      <c r="B393" s="6" t="s">
        <v>493</v>
      </c>
      <c r="C393" s="6" t="s">
        <v>12</v>
      </c>
      <c r="D393" s="7" t="s">
        <v>494</v>
      </c>
      <c r="E393" s="6" t="s">
        <v>52</v>
      </c>
      <c r="F393" s="8">
        <v>212</v>
      </c>
      <c r="G393" s="9"/>
      <c r="H393" s="9"/>
      <c r="I393" s="10"/>
    </row>
    <row r="394" ht="28" customHeight="1" spans="1:9">
      <c r="A394" s="5" t="s">
        <v>2822</v>
      </c>
      <c r="B394" s="6" t="s">
        <v>2160</v>
      </c>
      <c r="C394" s="6" t="s">
        <v>12</v>
      </c>
      <c r="D394" s="7" t="s">
        <v>2161</v>
      </c>
      <c r="E394" s="6" t="s">
        <v>52</v>
      </c>
      <c r="F394" s="8">
        <v>318</v>
      </c>
      <c r="G394" s="9"/>
      <c r="H394" s="9"/>
      <c r="I394" s="10"/>
    </row>
    <row r="395" ht="28" customHeight="1" spans="1:9">
      <c r="A395" s="5" t="s">
        <v>2823</v>
      </c>
      <c r="B395" s="6" t="s">
        <v>1943</v>
      </c>
      <c r="C395" s="6" t="s">
        <v>12</v>
      </c>
      <c r="D395" s="7" t="s">
        <v>1944</v>
      </c>
      <c r="E395" s="6" t="s">
        <v>52</v>
      </c>
      <c r="F395" s="8">
        <v>212</v>
      </c>
      <c r="G395" s="9"/>
      <c r="H395" s="9"/>
      <c r="I395" s="10"/>
    </row>
    <row r="396" ht="28" customHeight="1" spans="1:9">
      <c r="A396" s="5" t="s">
        <v>2824</v>
      </c>
      <c r="B396" s="6" t="s">
        <v>918</v>
      </c>
      <c r="C396" s="6" t="s">
        <v>12</v>
      </c>
      <c r="D396" s="7" t="s">
        <v>919</v>
      </c>
      <c r="E396" s="6" t="s">
        <v>52</v>
      </c>
      <c r="F396" s="8">
        <v>318</v>
      </c>
      <c r="G396" s="9"/>
      <c r="H396" s="9"/>
      <c r="I396" s="10"/>
    </row>
    <row r="397" ht="42" customHeight="1" spans="1:9">
      <c r="A397" s="5" t="s">
        <v>2825</v>
      </c>
      <c r="B397" s="6" t="s">
        <v>822</v>
      </c>
      <c r="C397" s="6" t="s">
        <v>12</v>
      </c>
      <c r="D397" s="7" t="s">
        <v>823</v>
      </c>
      <c r="E397" s="6" t="s">
        <v>52</v>
      </c>
      <c r="F397" s="8">
        <v>42.4</v>
      </c>
      <c r="G397" s="9"/>
      <c r="H397" s="9"/>
      <c r="I397" s="10"/>
    </row>
    <row r="398" ht="28" customHeight="1" spans="1:9">
      <c r="A398" s="5" t="s">
        <v>2826</v>
      </c>
      <c r="B398" s="6" t="s">
        <v>894</v>
      </c>
      <c r="C398" s="6" t="s">
        <v>12</v>
      </c>
      <c r="D398" s="7" t="s">
        <v>895</v>
      </c>
      <c r="E398" s="6" t="s">
        <v>52</v>
      </c>
      <c r="F398" s="8">
        <v>212</v>
      </c>
      <c r="G398" s="9"/>
      <c r="H398" s="9"/>
      <c r="I398" s="10"/>
    </row>
    <row r="399" ht="16" customHeight="1" spans="1:9">
      <c r="A399" s="5" t="s">
        <v>2827</v>
      </c>
      <c r="B399" s="6" t="s">
        <v>978</v>
      </c>
      <c r="C399" s="6" t="s">
        <v>12</v>
      </c>
      <c r="D399" s="7" t="s">
        <v>979</v>
      </c>
      <c r="E399" s="6" t="s">
        <v>980</v>
      </c>
      <c r="F399" s="8">
        <v>180.2</v>
      </c>
      <c r="G399" s="9"/>
      <c r="H399" s="9"/>
      <c r="I399" s="10"/>
    </row>
    <row r="400" ht="16" customHeight="1" spans="1:9">
      <c r="A400" s="5" t="s">
        <v>2828</v>
      </c>
      <c r="B400" s="6" t="s">
        <v>1839</v>
      </c>
      <c r="C400" s="6" t="s">
        <v>12</v>
      </c>
      <c r="D400" s="7" t="s">
        <v>1840</v>
      </c>
      <c r="E400" s="6" t="s">
        <v>980</v>
      </c>
      <c r="F400" s="8">
        <v>95.4</v>
      </c>
      <c r="G400" s="9"/>
      <c r="H400" s="9"/>
      <c r="I400" s="10"/>
    </row>
    <row r="401" ht="16" customHeight="1" spans="1:9">
      <c r="A401" s="5" t="s">
        <v>2829</v>
      </c>
      <c r="B401" s="6" t="s">
        <v>1955</v>
      </c>
      <c r="C401" s="6" t="s">
        <v>12</v>
      </c>
      <c r="D401" s="7" t="s">
        <v>1956</v>
      </c>
      <c r="E401" s="6" t="s">
        <v>52</v>
      </c>
      <c r="F401" s="8">
        <v>530</v>
      </c>
      <c r="G401" s="9"/>
      <c r="H401" s="9"/>
      <c r="I401" s="10"/>
    </row>
    <row r="402" ht="16" customHeight="1" spans="1:9">
      <c r="A402" s="5" t="s">
        <v>2830</v>
      </c>
      <c r="B402" s="6" t="s">
        <v>1875</v>
      </c>
      <c r="C402" s="6" t="s">
        <v>12</v>
      </c>
      <c r="D402" s="7" t="s">
        <v>1876</v>
      </c>
      <c r="E402" s="6" t="s">
        <v>52</v>
      </c>
      <c r="F402" s="8">
        <v>689</v>
      </c>
      <c r="G402" s="9"/>
      <c r="H402" s="9"/>
      <c r="I402" s="10"/>
    </row>
    <row r="403" ht="16" customHeight="1" spans="1:9">
      <c r="A403" s="5" t="s">
        <v>2831</v>
      </c>
      <c r="B403" s="6" t="s">
        <v>1570</v>
      </c>
      <c r="C403" s="6" t="s">
        <v>12</v>
      </c>
      <c r="D403" s="7" t="s">
        <v>1571</v>
      </c>
      <c r="E403" s="6" t="s">
        <v>52</v>
      </c>
      <c r="F403" s="8">
        <v>424</v>
      </c>
      <c r="G403" s="9"/>
      <c r="H403" s="9"/>
      <c r="I403" s="10"/>
    </row>
    <row r="404" ht="16" customHeight="1" spans="1:9">
      <c r="A404" s="5" t="s">
        <v>2832</v>
      </c>
      <c r="B404" s="6" t="s">
        <v>2200</v>
      </c>
      <c r="C404" s="6" t="s">
        <v>12</v>
      </c>
      <c r="D404" s="7" t="s">
        <v>2201</v>
      </c>
      <c r="E404" s="6" t="s">
        <v>52</v>
      </c>
      <c r="F404" s="8">
        <v>530</v>
      </c>
      <c r="G404" s="9"/>
      <c r="H404" s="9"/>
      <c r="I404" s="10"/>
    </row>
    <row r="405" ht="16" customHeight="1" spans="1:9">
      <c r="A405" s="5" t="s">
        <v>2833</v>
      </c>
      <c r="B405" s="6" t="s">
        <v>392</v>
      </c>
      <c r="C405" s="6" t="s">
        <v>12</v>
      </c>
      <c r="D405" s="7" t="s">
        <v>393</v>
      </c>
      <c r="E405" s="6" t="s">
        <v>52</v>
      </c>
      <c r="F405" s="8">
        <v>742</v>
      </c>
      <c r="G405" s="9"/>
      <c r="H405" s="9"/>
      <c r="I405" s="10"/>
    </row>
    <row r="406" ht="16" customHeight="1" spans="1:9">
      <c r="A406" s="5" t="s">
        <v>2834</v>
      </c>
      <c r="B406" s="6" t="s">
        <v>1654</v>
      </c>
      <c r="C406" s="6" t="s">
        <v>12</v>
      </c>
      <c r="D406" s="7" t="s">
        <v>1655</v>
      </c>
      <c r="E406" s="6" t="s">
        <v>52</v>
      </c>
      <c r="F406" s="8">
        <v>296</v>
      </c>
      <c r="G406" s="9"/>
      <c r="H406" s="9"/>
      <c r="I406" s="10"/>
    </row>
    <row r="407" ht="16" customHeight="1" spans="1:9">
      <c r="A407" s="5" t="s">
        <v>2835</v>
      </c>
      <c r="B407" s="6" t="s">
        <v>604</v>
      </c>
      <c r="C407" s="6" t="s">
        <v>12</v>
      </c>
      <c r="D407" s="7" t="s">
        <v>605</v>
      </c>
      <c r="E407" s="6" t="s">
        <v>52</v>
      </c>
      <c r="F407" s="8">
        <v>371</v>
      </c>
      <c r="G407" s="9"/>
      <c r="H407" s="9"/>
      <c r="I407" s="10"/>
    </row>
    <row r="408" ht="16" customHeight="1" spans="1:9">
      <c r="A408" s="5" t="s">
        <v>2836</v>
      </c>
      <c r="B408" s="6" t="s">
        <v>1819</v>
      </c>
      <c r="C408" s="6" t="s">
        <v>12</v>
      </c>
      <c r="D408" s="7" t="s">
        <v>1820</v>
      </c>
      <c r="E408" s="6" t="s">
        <v>52</v>
      </c>
      <c r="F408" s="8">
        <v>498.2</v>
      </c>
      <c r="G408" s="9"/>
      <c r="H408" s="9"/>
      <c r="I408" s="10"/>
    </row>
    <row r="409" ht="16" customHeight="1" spans="1:9">
      <c r="A409" s="5" t="s">
        <v>2837</v>
      </c>
      <c r="B409" s="6" t="s">
        <v>974</v>
      </c>
      <c r="C409" s="6" t="s">
        <v>12</v>
      </c>
      <c r="D409" s="7" t="s">
        <v>975</v>
      </c>
      <c r="E409" s="6" t="s">
        <v>52</v>
      </c>
      <c r="F409" s="8">
        <v>689</v>
      </c>
      <c r="G409" s="9"/>
      <c r="H409" s="9"/>
      <c r="I409" s="10"/>
    </row>
    <row r="410" ht="16" customHeight="1" spans="1:9">
      <c r="A410" s="5" t="s">
        <v>2838</v>
      </c>
      <c r="B410" s="6" t="s">
        <v>830</v>
      </c>
      <c r="C410" s="6" t="s">
        <v>12</v>
      </c>
      <c r="D410" s="7" t="s">
        <v>831</v>
      </c>
      <c r="E410" s="6" t="s">
        <v>52</v>
      </c>
      <c r="F410" s="8">
        <v>366.67</v>
      </c>
      <c r="G410" s="9"/>
      <c r="H410" s="9"/>
      <c r="I410" s="10"/>
    </row>
    <row r="411" ht="16" customHeight="1" spans="1:9">
      <c r="A411" s="5" t="s">
        <v>2839</v>
      </c>
      <c r="B411" s="6" t="s">
        <v>1355</v>
      </c>
      <c r="C411" s="6" t="s">
        <v>12</v>
      </c>
      <c r="D411" s="7" t="s">
        <v>1356</v>
      </c>
      <c r="E411" s="6" t="s">
        <v>52</v>
      </c>
      <c r="F411" s="8">
        <v>302.1</v>
      </c>
      <c r="G411" s="9"/>
      <c r="H411" s="9"/>
      <c r="I411" s="10"/>
    </row>
    <row r="412" ht="16" customHeight="1" spans="1:9">
      <c r="A412" s="5" t="s">
        <v>2840</v>
      </c>
      <c r="B412" s="6" t="s">
        <v>1574</v>
      </c>
      <c r="C412" s="6" t="s">
        <v>12</v>
      </c>
      <c r="D412" s="7" t="s">
        <v>1575</v>
      </c>
      <c r="E412" s="6" t="s">
        <v>52</v>
      </c>
      <c r="F412" s="8">
        <v>302.1</v>
      </c>
      <c r="G412" s="9"/>
      <c r="H412" s="9"/>
      <c r="I412" s="10"/>
    </row>
    <row r="413" ht="42" customHeight="1" spans="1:9">
      <c r="A413" s="5" t="s">
        <v>2841</v>
      </c>
      <c r="B413" s="6" t="s">
        <v>566</v>
      </c>
      <c r="C413" s="6" t="s">
        <v>12</v>
      </c>
      <c r="D413" s="7" t="s">
        <v>567</v>
      </c>
      <c r="E413" s="6" t="s">
        <v>52</v>
      </c>
      <c r="F413" s="8">
        <v>253.33</v>
      </c>
      <c r="G413" s="9"/>
      <c r="H413" s="9"/>
      <c r="I413" s="10"/>
    </row>
    <row r="414" ht="42" customHeight="1" spans="1:9">
      <c r="A414" s="5" t="s">
        <v>2842</v>
      </c>
      <c r="B414" s="6" t="s">
        <v>1259</v>
      </c>
      <c r="C414" s="6" t="s">
        <v>12</v>
      </c>
      <c r="D414" s="7" t="s">
        <v>1260</v>
      </c>
      <c r="E414" s="6" t="s">
        <v>52</v>
      </c>
      <c r="F414" s="8">
        <v>183.33</v>
      </c>
      <c r="G414" s="9"/>
      <c r="H414" s="9"/>
      <c r="I414" s="10"/>
    </row>
    <row r="415" ht="42" customHeight="1" spans="1:9">
      <c r="A415" s="5" t="s">
        <v>2843</v>
      </c>
      <c r="B415" s="6" t="s">
        <v>64</v>
      </c>
      <c r="C415" s="6" t="s">
        <v>12</v>
      </c>
      <c r="D415" s="7" t="s">
        <v>65</v>
      </c>
      <c r="E415" s="6" t="s">
        <v>66</v>
      </c>
      <c r="F415" s="8">
        <v>176.67</v>
      </c>
      <c r="G415" s="9"/>
      <c r="H415" s="9"/>
      <c r="I415" s="10"/>
    </row>
    <row r="416" ht="42" customHeight="1" spans="1:9">
      <c r="A416" s="5" t="s">
        <v>2844</v>
      </c>
      <c r="B416" s="6" t="s">
        <v>714</v>
      </c>
      <c r="C416" s="6" t="s">
        <v>12</v>
      </c>
      <c r="D416" s="7" t="s">
        <v>715</v>
      </c>
      <c r="E416" s="6" t="s">
        <v>66</v>
      </c>
      <c r="F416" s="8">
        <v>190.8</v>
      </c>
      <c r="G416" s="9"/>
      <c r="H416" s="9"/>
      <c r="I416" s="10"/>
    </row>
    <row r="417" ht="42" customHeight="1" spans="1:9">
      <c r="A417" s="5" t="s">
        <v>2845</v>
      </c>
      <c r="B417" s="6" t="s">
        <v>1706</v>
      </c>
      <c r="C417" s="6" t="s">
        <v>12</v>
      </c>
      <c r="D417" s="7" t="s">
        <v>1707</v>
      </c>
      <c r="E417" s="6" t="s">
        <v>66</v>
      </c>
      <c r="F417" s="8">
        <v>402.8</v>
      </c>
      <c r="G417" s="9"/>
      <c r="H417" s="9"/>
      <c r="I417" s="10"/>
    </row>
    <row r="418" ht="42" customHeight="1" spans="1:9">
      <c r="A418" s="5" t="s">
        <v>2846</v>
      </c>
      <c r="B418" s="6" t="s">
        <v>192</v>
      </c>
      <c r="C418" s="6" t="s">
        <v>12</v>
      </c>
      <c r="D418" s="7" t="s">
        <v>193</v>
      </c>
      <c r="E418" s="6" t="s">
        <v>52</v>
      </c>
      <c r="F418" s="8">
        <v>381.6</v>
      </c>
      <c r="G418" s="9"/>
      <c r="H418" s="9"/>
      <c r="I418" s="10"/>
    </row>
    <row r="419" ht="42" customHeight="1" spans="1:9">
      <c r="A419" s="5" t="s">
        <v>2847</v>
      </c>
      <c r="B419" s="6" t="s">
        <v>1899</v>
      </c>
      <c r="C419" s="6" t="s">
        <v>12</v>
      </c>
      <c r="D419" s="7" t="s">
        <v>1900</v>
      </c>
      <c r="E419" s="6" t="s">
        <v>52</v>
      </c>
      <c r="F419" s="8">
        <v>699.6</v>
      </c>
      <c r="G419" s="9"/>
      <c r="H419" s="9"/>
      <c r="I419" s="10"/>
    </row>
    <row r="420" ht="42" customHeight="1" spans="1:9">
      <c r="A420" s="5" t="s">
        <v>2848</v>
      </c>
      <c r="B420" s="6" t="s">
        <v>1799</v>
      </c>
      <c r="C420" s="6" t="s">
        <v>12</v>
      </c>
      <c r="D420" s="7" t="s">
        <v>1800</v>
      </c>
      <c r="E420" s="6" t="s">
        <v>52</v>
      </c>
      <c r="F420" s="8">
        <v>636</v>
      </c>
      <c r="G420" s="9"/>
      <c r="H420" s="9"/>
      <c r="I420" s="10"/>
    </row>
    <row r="421" ht="28" customHeight="1" spans="1:9">
      <c r="A421" s="5" t="s">
        <v>2849</v>
      </c>
      <c r="B421" s="6" t="s">
        <v>1674</v>
      </c>
      <c r="C421" s="6" t="s">
        <v>12</v>
      </c>
      <c r="D421" s="7" t="s">
        <v>1675</v>
      </c>
      <c r="E421" s="6" t="s">
        <v>52</v>
      </c>
      <c r="F421" s="8">
        <v>127.2</v>
      </c>
      <c r="G421" s="9"/>
      <c r="H421" s="9"/>
      <c r="I421" s="10"/>
    </row>
    <row r="422" ht="28" customHeight="1" spans="1:9">
      <c r="A422" s="5" t="s">
        <v>2850</v>
      </c>
      <c r="B422" s="6" t="s">
        <v>1534</v>
      </c>
      <c r="C422" s="6" t="s">
        <v>12</v>
      </c>
      <c r="D422" s="7" t="s">
        <v>1535</v>
      </c>
      <c r="E422" s="6" t="s">
        <v>52</v>
      </c>
      <c r="F422" s="8">
        <v>127.2</v>
      </c>
      <c r="G422" s="9"/>
      <c r="H422" s="9"/>
      <c r="I422" s="10"/>
    </row>
    <row r="423" ht="28" customHeight="1" spans="1:9">
      <c r="A423" s="5" t="s">
        <v>2851</v>
      </c>
      <c r="B423" s="6" t="s">
        <v>1803</v>
      </c>
      <c r="C423" s="6" t="s">
        <v>12</v>
      </c>
      <c r="D423" s="7" t="s">
        <v>1804</v>
      </c>
      <c r="E423" s="6" t="s">
        <v>52</v>
      </c>
      <c r="F423" s="8">
        <v>212</v>
      </c>
      <c r="G423" s="9"/>
      <c r="H423" s="9"/>
      <c r="I423" s="10"/>
    </row>
    <row r="424" ht="28" customHeight="1" spans="1:9">
      <c r="A424" s="5" t="s">
        <v>2852</v>
      </c>
      <c r="B424" s="6" t="s">
        <v>1911</v>
      </c>
      <c r="C424" s="6" t="s">
        <v>12</v>
      </c>
      <c r="D424" s="7" t="s">
        <v>1912</v>
      </c>
      <c r="E424" s="6" t="s">
        <v>52</v>
      </c>
      <c r="F424" s="8">
        <v>508.8</v>
      </c>
      <c r="G424" s="9"/>
      <c r="H424" s="9"/>
      <c r="I424" s="10"/>
    </row>
    <row r="425" ht="28" customHeight="1" spans="1:9">
      <c r="A425" s="5" t="s">
        <v>2853</v>
      </c>
      <c r="B425" s="6" t="s">
        <v>1690</v>
      </c>
      <c r="C425" s="6" t="s">
        <v>12</v>
      </c>
      <c r="D425" s="7" t="s">
        <v>1691</v>
      </c>
      <c r="E425" s="6" t="s">
        <v>52</v>
      </c>
      <c r="F425" s="8">
        <v>212</v>
      </c>
      <c r="G425" s="9"/>
      <c r="H425" s="9"/>
      <c r="I425" s="10"/>
    </row>
    <row r="426" ht="28" customHeight="1" spans="1:9">
      <c r="A426" s="5" t="s">
        <v>2854</v>
      </c>
      <c r="B426" s="6" t="s">
        <v>188</v>
      </c>
      <c r="C426" s="6" t="s">
        <v>12</v>
      </c>
      <c r="D426" s="7" t="s">
        <v>189</v>
      </c>
      <c r="E426" s="6" t="s">
        <v>52</v>
      </c>
      <c r="F426" s="8">
        <v>318</v>
      </c>
      <c r="G426" s="9"/>
      <c r="H426" s="9"/>
      <c r="I426" s="10"/>
    </row>
    <row r="427" ht="28" customHeight="1" spans="1:9">
      <c r="A427" s="5" t="s">
        <v>2855</v>
      </c>
      <c r="B427" s="6" t="s">
        <v>1530</v>
      </c>
      <c r="C427" s="6" t="s">
        <v>12</v>
      </c>
      <c r="D427" s="7" t="s">
        <v>1531</v>
      </c>
      <c r="E427" s="6" t="s">
        <v>52</v>
      </c>
      <c r="F427" s="8">
        <v>424</v>
      </c>
      <c r="G427" s="9"/>
      <c r="H427" s="9"/>
      <c r="I427" s="10"/>
    </row>
    <row r="428" ht="28" customHeight="1" spans="1:9">
      <c r="A428" s="5" t="s">
        <v>2856</v>
      </c>
      <c r="B428" s="6" t="s">
        <v>522</v>
      </c>
      <c r="C428" s="6" t="s">
        <v>12</v>
      </c>
      <c r="D428" s="7" t="s">
        <v>523</v>
      </c>
      <c r="E428" s="6" t="s">
        <v>52</v>
      </c>
      <c r="F428" s="8">
        <v>424</v>
      </c>
      <c r="G428" s="9"/>
      <c r="H428" s="9"/>
      <c r="I428" s="10"/>
    </row>
    <row r="429" ht="28" customHeight="1" spans="1:9">
      <c r="A429" s="5" t="s">
        <v>2857</v>
      </c>
      <c r="B429" s="6" t="s">
        <v>2140</v>
      </c>
      <c r="C429" s="6" t="s">
        <v>12</v>
      </c>
      <c r="D429" s="7" t="s">
        <v>2141</v>
      </c>
      <c r="E429" s="6" t="s">
        <v>52</v>
      </c>
      <c r="F429" s="8">
        <v>416.67</v>
      </c>
      <c r="G429" s="9"/>
      <c r="H429" s="9"/>
      <c r="I429" s="10"/>
    </row>
    <row r="430" ht="28" customHeight="1" spans="1:9">
      <c r="A430" s="5" t="s">
        <v>2858</v>
      </c>
      <c r="B430" s="6" t="s">
        <v>1367</v>
      </c>
      <c r="C430" s="6" t="s">
        <v>12</v>
      </c>
      <c r="D430" s="7" t="s">
        <v>1368</v>
      </c>
      <c r="E430" s="6" t="s">
        <v>52</v>
      </c>
      <c r="F430" s="8">
        <v>466.67</v>
      </c>
      <c r="G430" s="9"/>
      <c r="H430" s="9"/>
      <c r="I430" s="10"/>
    </row>
    <row r="431" ht="28" customHeight="1" spans="1:9">
      <c r="A431" s="5" t="s">
        <v>2859</v>
      </c>
      <c r="B431" s="6" t="s">
        <v>1710</v>
      </c>
      <c r="C431" s="6" t="s">
        <v>12</v>
      </c>
      <c r="D431" s="7" t="s">
        <v>1711</v>
      </c>
      <c r="E431" s="6" t="s">
        <v>52</v>
      </c>
      <c r="F431" s="8">
        <v>466.67</v>
      </c>
      <c r="G431" s="9"/>
      <c r="H431" s="9"/>
      <c r="I431" s="10"/>
    </row>
    <row r="432" ht="28" customHeight="1" spans="1:9">
      <c r="A432" s="5" t="s">
        <v>2860</v>
      </c>
      <c r="B432" s="6" t="s">
        <v>758</v>
      </c>
      <c r="C432" s="6" t="s">
        <v>12</v>
      </c>
      <c r="D432" s="7" t="s">
        <v>759</v>
      </c>
      <c r="E432" s="6" t="s">
        <v>52</v>
      </c>
      <c r="F432" s="8">
        <v>233</v>
      </c>
      <c r="G432" s="9"/>
      <c r="H432" s="9"/>
      <c r="I432" s="10"/>
    </row>
    <row r="433" ht="42" customHeight="1" spans="1:9">
      <c r="A433" s="5" t="s">
        <v>2861</v>
      </c>
      <c r="B433" s="6" t="s">
        <v>1175</v>
      </c>
      <c r="C433" s="6" t="s">
        <v>12</v>
      </c>
      <c r="D433" s="7" t="s">
        <v>1176</v>
      </c>
      <c r="E433" s="6" t="s">
        <v>52</v>
      </c>
      <c r="F433" s="8">
        <v>1700</v>
      </c>
      <c r="G433" s="9"/>
      <c r="H433" s="9"/>
      <c r="I433" s="10"/>
    </row>
    <row r="434" ht="42" customHeight="1" spans="1:9">
      <c r="A434" s="5" t="s">
        <v>2862</v>
      </c>
      <c r="B434" s="6" t="s">
        <v>1351</v>
      </c>
      <c r="C434" s="6" t="s">
        <v>12</v>
      </c>
      <c r="D434" s="7" t="s">
        <v>1352</v>
      </c>
      <c r="E434" s="6" t="s">
        <v>52</v>
      </c>
      <c r="F434" s="8">
        <v>1833.33</v>
      </c>
      <c r="G434" s="9"/>
      <c r="H434" s="9"/>
      <c r="I434" s="10"/>
    </row>
    <row r="435" ht="42" customHeight="1" spans="1:9">
      <c r="A435" s="5" t="s">
        <v>2863</v>
      </c>
      <c r="B435" s="6" t="s">
        <v>1526</v>
      </c>
      <c r="C435" s="6" t="s">
        <v>12</v>
      </c>
      <c r="D435" s="7" t="s">
        <v>1527</v>
      </c>
      <c r="E435" s="6" t="s">
        <v>52</v>
      </c>
      <c r="F435" s="8">
        <v>106</v>
      </c>
      <c r="G435" s="9"/>
      <c r="H435" s="9"/>
      <c r="I435" s="10"/>
    </row>
    <row r="436" ht="28" customHeight="1" spans="1:9">
      <c r="A436" s="5" t="s">
        <v>2864</v>
      </c>
      <c r="B436" s="6" t="s">
        <v>2088</v>
      </c>
      <c r="C436" s="6" t="s">
        <v>12</v>
      </c>
      <c r="D436" s="7" t="s">
        <v>2089</v>
      </c>
      <c r="E436" s="6" t="s">
        <v>52</v>
      </c>
      <c r="F436" s="8">
        <v>212</v>
      </c>
      <c r="G436" s="9"/>
      <c r="H436" s="9"/>
      <c r="I436" s="10"/>
    </row>
    <row r="437" ht="28" customHeight="1" spans="1:9">
      <c r="A437" s="5" t="s">
        <v>2865</v>
      </c>
      <c r="B437" s="6" t="s">
        <v>327</v>
      </c>
      <c r="C437" s="6" t="s">
        <v>12</v>
      </c>
      <c r="D437" s="7" t="s">
        <v>328</v>
      </c>
      <c r="E437" s="6" t="s">
        <v>52</v>
      </c>
      <c r="F437" s="8">
        <v>148.4</v>
      </c>
      <c r="G437" s="9"/>
      <c r="H437" s="9"/>
      <c r="I437" s="10"/>
    </row>
    <row r="438" ht="42" customHeight="1" spans="1:9">
      <c r="A438" s="5" t="s">
        <v>2866</v>
      </c>
      <c r="B438" s="6" t="s">
        <v>1421</v>
      </c>
      <c r="C438" s="6" t="s">
        <v>12</v>
      </c>
      <c r="D438" s="7" t="s">
        <v>1422</v>
      </c>
      <c r="E438" s="6" t="s">
        <v>1423</v>
      </c>
      <c r="F438" s="8">
        <v>12.72</v>
      </c>
      <c r="G438" s="9"/>
      <c r="H438" s="9"/>
      <c r="I438" s="10"/>
    </row>
    <row r="439" ht="42" customHeight="1" spans="1:9">
      <c r="A439" s="5" t="s">
        <v>2867</v>
      </c>
      <c r="B439" s="6" t="s">
        <v>196</v>
      </c>
      <c r="C439" s="6" t="s">
        <v>12</v>
      </c>
      <c r="D439" s="7" t="s">
        <v>197</v>
      </c>
      <c r="E439" s="6" t="s">
        <v>76</v>
      </c>
      <c r="F439" s="8">
        <v>128.26</v>
      </c>
      <c r="G439" s="9"/>
      <c r="H439" s="9"/>
      <c r="I439" s="10"/>
    </row>
    <row r="440" ht="42" customHeight="1" spans="1:9">
      <c r="A440" s="5" t="s">
        <v>2868</v>
      </c>
      <c r="B440" s="6" t="s">
        <v>1638</v>
      </c>
      <c r="C440" s="6" t="s">
        <v>12</v>
      </c>
      <c r="D440" s="7" t="s">
        <v>1639</v>
      </c>
      <c r="E440" s="6" t="s">
        <v>76</v>
      </c>
      <c r="F440" s="8">
        <v>97.33</v>
      </c>
      <c r="G440" s="9"/>
      <c r="H440" s="9"/>
      <c r="I440" s="10"/>
    </row>
    <row r="441" ht="42" customHeight="1" spans="1:9">
      <c r="A441" s="5" t="s">
        <v>2869</v>
      </c>
      <c r="B441" s="6" t="s">
        <v>2184</v>
      </c>
      <c r="C441" s="6" t="s">
        <v>12</v>
      </c>
      <c r="D441" s="7" t="s">
        <v>2185</v>
      </c>
      <c r="E441" s="6" t="s">
        <v>76</v>
      </c>
      <c r="F441" s="8">
        <v>74.2</v>
      </c>
      <c r="G441" s="9"/>
      <c r="H441" s="9"/>
      <c r="I441" s="10"/>
    </row>
    <row r="442" ht="42" customHeight="1" spans="1:9">
      <c r="A442" s="5" t="s">
        <v>2870</v>
      </c>
      <c r="B442" s="6" t="s">
        <v>74</v>
      </c>
      <c r="C442" s="6" t="s">
        <v>12</v>
      </c>
      <c r="D442" s="7" t="s">
        <v>75</v>
      </c>
      <c r="E442" s="6" t="s">
        <v>76</v>
      </c>
      <c r="F442" s="8">
        <v>183.33</v>
      </c>
      <c r="G442" s="9"/>
      <c r="H442" s="9"/>
      <c r="I442" s="10"/>
    </row>
    <row r="443" ht="42" customHeight="1" spans="1:9">
      <c r="A443" s="5" t="s">
        <v>2871</v>
      </c>
      <c r="B443" s="6" t="s">
        <v>359</v>
      </c>
      <c r="C443" s="6" t="s">
        <v>12</v>
      </c>
      <c r="D443" s="7" t="s">
        <v>360</v>
      </c>
      <c r="E443" s="6" t="s">
        <v>76</v>
      </c>
      <c r="F443" s="8">
        <v>216.67</v>
      </c>
      <c r="G443" s="9"/>
      <c r="H443" s="9"/>
      <c r="I443" s="10"/>
    </row>
    <row r="444" ht="42" customHeight="1" spans="1:9">
      <c r="A444" s="5" t="s">
        <v>2872</v>
      </c>
      <c r="B444" s="6" t="s">
        <v>629</v>
      </c>
      <c r="C444" s="6" t="s">
        <v>12</v>
      </c>
      <c r="D444" s="7" t="s">
        <v>630</v>
      </c>
      <c r="E444" s="6" t="s">
        <v>76</v>
      </c>
      <c r="F444" s="8">
        <v>293.33</v>
      </c>
      <c r="G444" s="9"/>
      <c r="H444" s="9"/>
      <c r="I444" s="10"/>
    </row>
    <row r="445" ht="28" customHeight="1" spans="1:9">
      <c r="A445" s="5" t="s">
        <v>2873</v>
      </c>
      <c r="B445" s="6" t="s">
        <v>1119</v>
      </c>
      <c r="C445" s="6" t="s">
        <v>12</v>
      </c>
      <c r="D445" s="7" t="s">
        <v>1120</v>
      </c>
      <c r="E445" s="6" t="s">
        <v>112</v>
      </c>
      <c r="F445" s="8">
        <v>159</v>
      </c>
      <c r="G445" s="9"/>
      <c r="H445" s="9"/>
      <c r="I445" s="10"/>
    </row>
    <row r="446" ht="28" customHeight="1" spans="1:9">
      <c r="A446" s="5" t="s">
        <v>2874</v>
      </c>
      <c r="B446" s="6" t="s">
        <v>1195</v>
      </c>
      <c r="C446" s="6" t="s">
        <v>12</v>
      </c>
      <c r="D446" s="7" t="s">
        <v>1196</v>
      </c>
      <c r="E446" s="6" t="s">
        <v>112</v>
      </c>
      <c r="F446" s="8">
        <v>159</v>
      </c>
      <c r="G446" s="9"/>
      <c r="H446" s="9"/>
      <c r="I446" s="10"/>
    </row>
    <row r="447" ht="28" customHeight="1" spans="1:9">
      <c r="A447" s="5" t="s">
        <v>2875</v>
      </c>
      <c r="B447" s="6" t="s">
        <v>1578</v>
      </c>
      <c r="C447" s="6" t="s">
        <v>12</v>
      </c>
      <c r="D447" s="7" t="s">
        <v>1579</v>
      </c>
      <c r="E447" s="6" t="s">
        <v>112</v>
      </c>
      <c r="F447" s="8">
        <v>159</v>
      </c>
      <c r="G447" s="9"/>
      <c r="H447" s="9"/>
      <c r="I447" s="10"/>
    </row>
    <row r="448" ht="28" customHeight="1" spans="1:9">
      <c r="A448" s="5" t="s">
        <v>2876</v>
      </c>
      <c r="B448" s="6" t="s">
        <v>1582</v>
      </c>
      <c r="C448" s="6" t="s">
        <v>12</v>
      </c>
      <c r="D448" s="7" t="s">
        <v>1583</v>
      </c>
      <c r="E448" s="6" t="s">
        <v>112</v>
      </c>
      <c r="F448" s="8">
        <v>159</v>
      </c>
      <c r="G448" s="9"/>
      <c r="H448" s="9"/>
      <c r="I448" s="10"/>
    </row>
    <row r="449" ht="28" customHeight="1" spans="1:9">
      <c r="A449" s="5" t="s">
        <v>2877</v>
      </c>
      <c r="B449" s="6" t="s">
        <v>2000</v>
      </c>
      <c r="C449" s="6" t="s">
        <v>12</v>
      </c>
      <c r="D449" s="7" t="s">
        <v>2001</v>
      </c>
      <c r="E449" s="6" t="s">
        <v>112</v>
      </c>
      <c r="F449" s="8">
        <v>159</v>
      </c>
      <c r="G449" s="9"/>
      <c r="H449" s="9"/>
      <c r="I449" s="10"/>
    </row>
    <row r="450" ht="42" customHeight="1" spans="1:9">
      <c r="A450" s="5" t="s">
        <v>2878</v>
      </c>
      <c r="B450" s="6" t="s">
        <v>802</v>
      </c>
      <c r="C450" s="6" t="s">
        <v>12</v>
      </c>
      <c r="D450" s="7" t="s">
        <v>803</v>
      </c>
      <c r="E450" s="6" t="s">
        <v>52</v>
      </c>
      <c r="F450" s="8">
        <v>434.6</v>
      </c>
      <c r="G450" s="9"/>
      <c r="H450" s="9"/>
      <c r="I450" s="10"/>
    </row>
    <row r="451" ht="42" customHeight="1" spans="1:9">
      <c r="A451" s="5" t="s">
        <v>2879</v>
      </c>
      <c r="B451" s="6" t="s">
        <v>637</v>
      </c>
      <c r="C451" s="6" t="s">
        <v>12</v>
      </c>
      <c r="D451" s="7" t="s">
        <v>638</v>
      </c>
      <c r="E451" s="6" t="s">
        <v>52</v>
      </c>
      <c r="F451" s="8">
        <v>316.67</v>
      </c>
      <c r="G451" s="9"/>
      <c r="H451" s="9"/>
      <c r="I451" s="10"/>
    </row>
    <row r="452" ht="42" customHeight="1" spans="1:9">
      <c r="A452" s="5" t="s">
        <v>2880</v>
      </c>
      <c r="B452" s="6" t="s">
        <v>50</v>
      </c>
      <c r="C452" s="6" t="s">
        <v>12</v>
      </c>
      <c r="D452" s="7" t="s">
        <v>51</v>
      </c>
      <c r="E452" s="6" t="s">
        <v>52</v>
      </c>
      <c r="F452" s="8">
        <v>212</v>
      </c>
      <c r="G452" s="9"/>
      <c r="H452" s="9"/>
      <c r="I452" s="10"/>
    </row>
    <row r="453" ht="42" customHeight="1" spans="1:9">
      <c r="A453" s="5" t="s">
        <v>2881</v>
      </c>
      <c r="B453" s="6" t="s">
        <v>83</v>
      </c>
      <c r="C453" s="6" t="s">
        <v>12</v>
      </c>
      <c r="D453" s="7" t="s">
        <v>84</v>
      </c>
      <c r="E453" s="6" t="s">
        <v>52</v>
      </c>
      <c r="F453" s="8">
        <v>180.2</v>
      </c>
      <c r="G453" s="9"/>
      <c r="H453" s="9"/>
      <c r="I453" s="10"/>
    </row>
    <row r="454" ht="42" customHeight="1" spans="1:9">
      <c r="A454" s="5" t="s">
        <v>2882</v>
      </c>
      <c r="B454" s="6" t="s">
        <v>1147</v>
      </c>
      <c r="C454" s="6" t="s">
        <v>12</v>
      </c>
      <c r="D454" s="7" t="s">
        <v>1148</v>
      </c>
      <c r="E454" s="6" t="s">
        <v>52</v>
      </c>
      <c r="F454" s="8">
        <v>328.6</v>
      </c>
      <c r="G454" s="9"/>
      <c r="H454" s="9"/>
      <c r="I454" s="10"/>
    </row>
    <row r="455" ht="42" customHeight="1" spans="1:9">
      <c r="A455" s="5" t="s">
        <v>2883</v>
      </c>
      <c r="B455" s="6" t="s">
        <v>1835</v>
      </c>
      <c r="C455" s="6" t="s">
        <v>12</v>
      </c>
      <c r="D455" s="7" t="s">
        <v>1836</v>
      </c>
      <c r="E455" s="6" t="s">
        <v>66</v>
      </c>
      <c r="F455" s="8">
        <v>103.88</v>
      </c>
      <c r="G455" s="9"/>
      <c r="H455" s="9"/>
      <c r="I455" s="10"/>
    </row>
    <row r="456" ht="28" customHeight="1" spans="1:9">
      <c r="A456" s="5" t="s">
        <v>2884</v>
      </c>
      <c r="B456" s="6" t="s">
        <v>1554</v>
      </c>
      <c r="C456" s="6" t="s">
        <v>12</v>
      </c>
      <c r="D456" s="7" t="s">
        <v>1555</v>
      </c>
      <c r="E456" s="6" t="s">
        <v>52</v>
      </c>
      <c r="F456" s="8">
        <v>265</v>
      </c>
      <c r="G456" s="9"/>
      <c r="H456" s="9"/>
      <c r="I456" s="10"/>
    </row>
    <row r="457" ht="16" customHeight="1" spans="1:9">
      <c r="A457" s="5" t="s">
        <v>2885</v>
      </c>
      <c r="B457" s="6" t="s">
        <v>1650</v>
      </c>
      <c r="C457" s="6" t="s">
        <v>12</v>
      </c>
      <c r="D457" s="7" t="s">
        <v>1651</v>
      </c>
      <c r="E457" s="6" t="s">
        <v>52</v>
      </c>
      <c r="F457" s="8">
        <v>477</v>
      </c>
      <c r="G457" s="9"/>
      <c r="H457" s="9"/>
      <c r="I457" s="10"/>
    </row>
    <row r="458" ht="16" customHeight="1" spans="1:9">
      <c r="A458" s="5" t="s">
        <v>2886</v>
      </c>
      <c r="B458" s="6" t="s">
        <v>946</v>
      </c>
      <c r="C458" s="6" t="s">
        <v>12</v>
      </c>
      <c r="D458" s="7" t="s">
        <v>947</v>
      </c>
      <c r="E458" s="6" t="s">
        <v>52</v>
      </c>
      <c r="F458" s="8">
        <v>1166</v>
      </c>
      <c r="G458" s="9"/>
      <c r="H458" s="9"/>
      <c r="I458" s="10"/>
    </row>
    <row r="459" ht="16" customHeight="1" spans="1:9">
      <c r="A459" s="5" t="s">
        <v>2887</v>
      </c>
      <c r="B459" s="6" t="s">
        <v>1207</v>
      </c>
      <c r="C459" s="6" t="s">
        <v>12</v>
      </c>
      <c r="D459" s="7" t="s">
        <v>1208</v>
      </c>
      <c r="E459" s="6" t="s">
        <v>52</v>
      </c>
      <c r="F459" s="8">
        <v>233.2</v>
      </c>
      <c r="G459" s="9"/>
      <c r="H459" s="9"/>
      <c r="I459" s="10"/>
    </row>
    <row r="460" ht="16" customHeight="1" spans="1:9">
      <c r="A460" s="5" t="s">
        <v>2888</v>
      </c>
      <c r="B460" s="6" t="s">
        <v>1827</v>
      </c>
      <c r="C460" s="6" t="s">
        <v>12</v>
      </c>
      <c r="D460" s="7" t="s">
        <v>1828</v>
      </c>
      <c r="E460" s="6" t="s">
        <v>52</v>
      </c>
      <c r="F460" s="8">
        <v>530</v>
      </c>
      <c r="G460" s="9"/>
      <c r="H460" s="9"/>
      <c r="I460" s="10"/>
    </row>
    <row r="461" ht="16" customHeight="1" spans="1:9">
      <c r="A461" s="5" t="s">
        <v>2889</v>
      </c>
      <c r="B461" s="6" t="s">
        <v>241</v>
      </c>
      <c r="C461" s="6" t="s">
        <v>12</v>
      </c>
      <c r="D461" s="7" t="s">
        <v>242</v>
      </c>
      <c r="E461" s="6" t="s">
        <v>117</v>
      </c>
      <c r="F461" s="8">
        <v>530</v>
      </c>
      <c r="G461" s="9"/>
      <c r="H461" s="9"/>
      <c r="I461" s="10"/>
    </row>
    <row r="462" ht="16" customHeight="1" spans="1:9">
      <c r="A462" s="5" t="s">
        <v>2890</v>
      </c>
      <c r="B462" s="6" t="s">
        <v>351</v>
      </c>
      <c r="C462" s="6" t="s">
        <v>12</v>
      </c>
      <c r="D462" s="7" t="s">
        <v>352</v>
      </c>
      <c r="E462" s="6" t="s">
        <v>117</v>
      </c>
      <c r="F462" s="8">
        <v>1908</v>
      </c>
      <c r="G462" s="9"/>
      <c r="H462" s="9"/>
      <c r="I462" s="10"/>
    </row>
    <row r="463" ht="16" customHeight="1" spans="1:9">
      <c r="A463" s="5" t="s">
        <v>2891</v>
      </c>
      <c r="B463" s="6" t="s">
        <v>2152</v>
      </c>
      <c r="C463" s="6" t="s">
        <v>12</v>
      </c>
      <c r="D463" s="7" t="s">
        <v>2153</v>
      </c>
      <c r="E463" s="6" t="s">
        <v>117</v>
      </c>
      <c r="F463" s="8">
        <v>530</v>
      </c>
      <c r="G463" s="9"/>
      <c r="H463" s="9"/>
      <c r="I463" s="10"/>
    </row>
    <row r="464" ht="16" customHeight="1" spans="1:9">
      <c r="A464" s="5" t="s">
        <v>2892</v>
      </c>
      <c r="B464" s="6" t="s">
        <v>1963</v>
      </c>
      <c r="C464" s="6" t="s">
        <v>12</v>
      </c>
      <c r="D464" s="7" t="s">
        <v>1964</v>
      </c>
      <c r="E464" s="6" t="s">
        <v>117</v>
      </c>
      <c r="F464" s="8">
        <v>174.9</v>
      </c>
      <c r="G464" s="9"/>
      <c r="H464" s="9"/>
      <c r="I464" s="10"/>
    </row>
    <row r="465" ht="16" customHeight="1" spans="1:9">
      <c r="A465" s="5" t="s">
        <v>2893</v>
      </c>
      <c r="B465" s="6" t="s">
        <v>1718</v>
      </c>
      <c r="C465" s="6" t="s">
        <v>12</v>
      </c>
      <c r="D465" s="7" t="s">
        <v>1719</v>
      </c>
      <c r="E465" s="6" t="s">
        <v>117</v>
      </c>
      <c r="F465" s="8">
        <v>174.9</v>
      </c>
      <c r="G465" s="9"/>
      <c r="H465" s="9"/>
      <c r="I465" s="10"/>
    </row>
    <row r="466" ht="16" customHeight="1" spans="1:9">
      <c r="A466" s="5" t="s">
        <v>2894</v>
      </c>
      <c r="B466" s="6" t="s">
        <v>1183</v>
      </c>
      <c r="C466" s="6" t="s">
        <v>12</v>
      </c>
      <c r="D466" s="7" t="s">
        <v>1184</v>
      </c>
      <c r="E466" s="6" t="s">
        <v>117</v>
      </c>
      <c r="F466" s="8">
        <v>424</v>
      </c>
      <c r="G466" s="9"/>
      <c r="H466" s="9"/>
      <c r="I466" s="10"/>
    </row>
    <row r="467" ht="16" customHeight="1" spans="1:9">
      <c r="A467" s="5" t="s">
        <v>2895</v>
      </c>
      <c r="B467" s="6" t="s">
        <v>1380</v>
      </c>
      <c r="C467" s="6" t="s">
        <v>12</v>
      </c>
      <c r="D467" s="7" t="s">
        <v>1381</v>
      </c>
      <c r="E467" s="6" t="s">
        <v>117</v>
      </c>
      <c r="F467" s="8">
        <v>477</v>
      </c>
      <c r="G467" s="9"/>
      <c r="H467" s="9"/>
      <c r="I467" s="10"/>
    </row>
    <row r="468" ht="16" customHeight="1" spans="1:9">
      <c r="A468" s="5" t="s">
        <v>2896</v>
      </c>
      <c r="B468" s="6" t="s">
        <v>2212</v>
      </c>
      <c r="C468" s="6" t="s">
        <v>12</v>
      </c>
      <c r="D468" s="7" t="s">
        <v>2213</v>
      </c>
      <c r="E468" s="6" t="s">
        <v>117</v>
      </c>
      <c r="F468" s="8">
        <v>4770</v>
      </c>
      <c r="G468" s="9"/>
      <c r="H468" s="9"/>
      <c r="I468" s="10"/>
    </row>
    <row r="469" ht="16" customHeight="1" spans="1:9">
      <c r="A469" s="5" t="s">
        <v>2897</v>
      </c>
      <c r="B469" s="6" t="s">
        <v>2016</v>
      </c>
      <c r="C469" s="6" t="s">
        <v>12</v>
      </c>
      <c r="D469" s="7" t="s">
        <v>2017</v>
      </c>
      <c r="E469" s="6" t="s">
        <v>117</v>
      </c>
      <c r="F469" s="8">
        <v>1908</v>
      </c>
      <c r="G469" s="9"/>
      <c r="H469" s="9"/>
      <c r="I469" s="10"/>
    </row>
    <row r="470" ht="16" customHeight="1" spans="1:9">
      <c r="A470" s="5" t="s">
        <v>2898</v>
      </c>
      <c r="B470" s="6" t="s">
        <v>1815</v>
      </c>
      <c r="C470" s="6" t="s">
        <v>12</v>
      </c>
      <c r="D470" s="7" t="s">
        <v>1816</v>
      </c>
      <c r="E470" s="6" t="s">
        <v>1377</v>
      </c>
      <c r="F470" s="8">
        <v>4028</v>
      </c>
      <c r="G470" s="9"/>
      <c r="H470" s="9"/>
      <c r="I470" s="10"/>
    </row>
    <row r="471" ht="16" customHeight="1" spans="1:9">
      <c r="A471" s="5" t="s">
        <v>2899</v>
      </c>
      <c r="B471" s="6" t="s">
        <v>1375</v>
      </c>
      <c r="C471" s="6" t="s">
        <v>12</v>
      </c>
      <c r="D471" s="7" t="s">
        <v>1376</v>
      </c>
      <c r="E471" s="6" t="s">
        <v>1377</v>
      </c>
      <c r="F471" s="8">
        <v>4500</v>
      </c>
      <c r="G471" s="9"/>
      <c r="H471" s="9"/>
      <c r="I471" s="10"/>
    </row>
    <row r="472" ht="16" customHeight="1" spans="1:9">
      <c r="A472" s="5" t="s">
        <v>2900</v>
      </c>
      <c r="B472" s="6" t="s">
        <v>2096</v>
      </c>
      <c r="C472" s="6" t="s">
        <v>12</v>
      </c>
      <c r="D472" s="7" t="s">
        <v>2097</v>
      </c>
      <c r="E472" s="6" t="s">
        <v>1377</v>
      </c>
      <c r="F472" s="8">
        <v>6000</v>
      </c>
      <c r="G472" s="9"/>
      <c r="H472" s="9"/>
      <c r="I472" s="10"/>
    </row>
    <row r="473" ht="16" customHeight="1" spans="1:9">
      <c r="A473" s="5" t="s">
        <v>2901</v>
      </c>
      <c r="B473" s="6" t="s">
        <v>115</v>
      </c>
      <c r="C473" s="6" t="s">
        <v>12</v>
      </c>
      <c r="D473" s="7" t="s">
        <v>116</v>
      </c>
      <c r="E473" s="6" t="s">
        <v>117</v>
      </c>
      <c r="F473" s="8">
        <v>3180</v>
      </c>
      <c r="G473" s="9"/>
      <c r="H473" s="9"/>
      <c r="I473" s="10"/>
    </row>
    <row r="474" ht="16" customHeight="1" spans="1:9">
      <c r="A474" s="5" t="s">
        <v>2902</v>
      </c>
      <c r="B474" s="6" t="s">
        <v>1417</v>
      </c>
      <c r="C474" s="6" t="s">
        <v>12</v>
      </c>
      <c r="D474" s="7" t="s">
        <v>1418</v>
      </c>
      <c r="E474" s="6" t="s">
        <v>117</v>
      </c>
      <c r="F474" s="8">
        <v>4750</v>
      </c>
      <c r="G474" s="9"/>
      <c r="H474" s="9"/>
      <c r="I474" s="10"/>
    </row>
    <row r="475" ht="16" customHeight="1" spans="1:9">
      <c r="A475" s="5" t="s">
        <v>2903</v>
      </c>
      <c r="B475" s="6" t="s">
        <v>1051</v>
      </c>
      <c r="C475" s="6" t="s">
        <v>12</v>
      </c>
      <c r="D475" s="7" t="s">
        <v>1052</v>
      </c>
      <c r="E475" s="6" t="s">
        <v>117</v>
      </c>
      <c r="F475" s="8">
        <v>153.7</v>
      </c>
      <c r="G475" s="9"/>
      <c r="H475" s="9"/>
      <c r="I475" s="10"/>
    </row>
    <row r="476" ht="16" customHeight="1" spans="1:9">
      <c r="A476" s="5" t="s">
        <v>2904</v>
      </c>
      <c r="B476" s="6" t="s">
        <v>633</v>
      </c>
      <c r="C476" s="6" t="s">
        <v>12</v>
      </c>
      <c r="D476" s="7" t="s">
        <v>634</v>
      </c>
      <c r="E476" s="6" t="s">
        <v>117</v>
      </c>
      <c r="F476" s="8">
        <v>700</v>
      </c>
      <c r="G476" s="9"/>
      <c r="H476" s="9"/>
      <c r="I476" s="10"/>
    </row>
    <row r="477" ht="16" customHeight="1" spans="1:9">
      <c r="A477" s="5" t="s">
        <v>2905</v>
      </c>
      <c r="B477" s="6" t="s">
        <v>2221</v>
      </c>
      <c r="C477" s="6" t="s">
        <v>12</v>
      </c>
      <c r="D477" s="7" t="s">
        <v>2222</v>
      </c>
      <c r="E477" s="6" t="s">
        <v>117</v>
      </c>
      <c r="F477" s="8">
        <v>318</v>
      </c>
      <c r="G477" s="9"/>
      <c r="H477" s="9"/>
      <c r="I477" s="10"/>
    </row>
    <row r="478" ht="16" customHeight="1" spans="1:9">
      <c r="A478" s="5" t="s">
        <v>2906</v>
      </c>
      <c r="B478" s="6" t="s">
        <v>2245</v>
      </c>
      <c r="C478" s="6" t="s">
        <v>12</v>
      </c>
      <c r="D478" s="7" t="s">
        <v>2246</v>
      </c>
      <c r="E478" s="6" t="s">
        <v>117</v>
      </c>
      <c r="F478" s="8">
        <v>1590</v>
      </c>
      <c r="G478" s="9"/>
      <c r="H478" s="9"/>
      <c r="I478" s="10"/>
    </row>
    <row r="479" ht="16" customHeight="1" spans="1:9">
      <c r="A479" s="5" t="s">
        <v>2907</v>
      </c>
      <c r="B479" s="6" t="s">
        <v>87</v>
      </c>
      <c r="C479" s="6" t="s">
        <v>12</v>
      </c>
      <c r="D479" s="7" t="s">
        <v>88</v>
      </c>
      <c r="E479" s="6" t="s">
        <v>89</v>
      </c>
      <c r="F479" s="8">
        <v>0.11</v>
      </c>
      <c r="G479" s="9"/>
      <c r="H479" s="9"/>
      <c r="I479" s="10"/>
    </row>
    <row r="480" ht="16" customHeight="1" spans="1:9">
      <c r="A480" s="5" t="s">
        <v>2908</v>
      </c>
      <c r="B480" s="6" t="s">
        <v>666</v>
      </c>
      <c r="C480" s="6" t="s">
        <v>15</v>
      </c>
      <c r="D480" s="7" t="s">
        <v>667</v>
      </c>
      <c r="E480" s="6" t="s">
        <v>422</v>
      </c>
      <c r="F480" s="8">
        <v>416.67</v>
      </c>
      <c r="G480" s="9"/>
      <c r="H480" s="9"/>
      <c r="I480" s="10"/>
    </row>
    <row r="481" ht="16" customHeight="1" spans="1:9">
      <c r="A481" s="5" t="s">
        <v>2909</v>
      </c>
      <c r="B481" s="6" t="s">
        <v>1291</v>
      </c>
      <c r="C481" s="6" t="s">
        <v>15</v>
      </c>
      <c r="D481" s="7" t="s">
        <v>1292</v>
      </c>
      <c r="E481" s="6" t="s">
        <v>422</v>
      </c>
      <c r="F481" s="8">
        <v>1060</v>
      </c>
      <c r="G481" s="9"/>
      <c r="H481" s="9"/>
      <c r="I481" s="10"/>
    </row>
    <row r="482" ht="16" customHeight="1" spans="1:9">
      <c r="A482" s="5" t="s">
        <v>2910</v>
      </c>
      <c r="B482" s="6" t="s">
        <v>1566</v>
      </c>
      <c r="C482" s="6" t="s">
        <v>15</v>
      </c>
      <c r="D482" s="7" t="s">
        <v>1567</v>
      </c>
      <c r="E482" s="6" t="s">
        <v>422</v>
      </c>
      <c r="F482" s="8">
        <v>516.67</v>
      </c>
      <c r="G482" s="9"/>
      <c r="H482" s="9"/>
      <c r="I482" s="10"/>
    </row>
    <row r="483" ht="16" customHeight="1" spans="1:9">
      <c r="A483" s="5" t="s">
        <v>2911</v>
      </c>
      <c r="B483" s="6" t="s">
        <v>2064</v>
      </c>
      <c r="C483" s="6" t="s">
        <v>15</v>
      </c>
      <c r="D483" s="7" t="s">
        <v>2065</v>
      </c>
      <c r="E483" s="6" t="s">
        <v>422</v>
      </c>
      <c r="F483" s="8">
        <v>1484</v>
      </c>
      <c r="G483" s="9"/>
      <c r="H483" s="9"/>
      <c r="I483" s="10"/>
    </row>
    <row r="484" ht="16" customHeight="1" spans="1:9">
      <c r="A484" s="5" t="s">
        <v>2912</v>
      </c>
      <c r="B484" s="6" t="s">
        <v>2216</v>
      </c>
      <c r="C484" s="6" t="s">
        <v>15</v>
      </c>
      <c r="D484" s="7" t="s">
        <v>2217</v>
      </c>
      <c r="E484" s="6" t="s">
        <v>2218</v>
      </c>
      <c r="F484" s="8">
        <v>260</v>
      </c>
      <c r="G484" s="9"/>
      <c r="H484" s="9"/>
      <c r="I484" s="10"/>
    </row>
    <row r="485" ht="28" customHeight="1" spans="1:9">
      <c r="A485" s="5" t="s">
        <v>2913</v>
      </c>
      <c r="B485" s="6" t="s">
        <v>862</v>
      </c>
      <c r="C485" s="6" t="s">
        <v>15</v>
      </c>
      <c r="D485" s="7" t="s">
        <v>863</v>
      </c>
      <c r="E485" s="6" t="s">
        <v>89</v>
      </c>
      <c r="F485" s="8">
        <v>2400</v>
      </c>
      <c r="G485" s="9"/>
      <c r="H485" s="9"/>
      <c r="I485" s="10"/>
    </row>
    <row r="486" ht="16" customHeight="1" spans="1:9">
      <c r="A486" s="5" t="s">
        <v>2914</v>
      </c>
      <c r="B486" s="6" t="s">
        <v>674</v>
      </c>
      <c r="C486" s="6" t="s">
        <v>15</v>
      </c>
      <c r="D486" s="7" t="s">
        <v>675</v>
      </c>
      <c r="E486" s="6" t="s">
        <v>89</v>
      </c>
      <c r="F486" s="8">
        <v>3180</v>
      </c>
      <c r="G486" s="9"/>
      <c r="H486" s="9"/>
      <c r="I486" s="10"/>
    </row>
    <row r="487" ht="16" customHeight="1" spans="1:9">
      <c r="A487" s="5" t="s">
        <v>2915</v>
      </c>
      <c r="B487" s="6" t="s">
        <v>1775</v>
      </c>
      <c r="C487" s="6" t="s">
        <v>15</v>
      </c>
      <c r="D487" s="7" t="s">
        <v>1776</v>
      </c>
      <c r="E487" s="6" t="s">
        <v>422</v>
      </c>
      <c r="F487" s="8">
        <v>750</v>
      </c>
      <c r="G487" s="9"/>
      <c r="H487" s="9"/>
      <c r="I487" s="10"/>
    </row>
    <row r="488" ht="16" customHeight="1" spans="1:9">
      <c r="A488" s="5" t="s">
        <v>2916</v>
      </c>
      <c r="B488" s="6" t="s">
        <v>420</v>
      </c>
      <c r="C488" s="6" t="s">
        <v>15</v>
      </c>
      <c r="D488" s="7" t="s">
        <v>421</v>
      </c>
      <c r="E488" s="6" t="s">
        <v>422</v>
      </c>
      <c r="F488" s="8">
        <v>2968</v>
      </c>
      <c r="G488" s="9"/>
      <c r="H488" s="9"/>
      <c r="I488" s="10"/>
    </row>
    <row r="489" ht="16" customHeight="1" spans="1:9">
      <c r="A489" s="5" t="s">
        <v>2917</v>
      </c>
      <c r="B489" s="6" t="s">
        <v>1438</v>
      </c>
      <c r="C489" s="6" t="s">
        <v>15</v>
      </c>
      <c r="D489" s="7" t="s">
        <v>1439</v>
      </c>
      <c r="E489" s="6" t="s">
        <v>422</v>
      </c>
      <c r="F489" s="8">
        <v>3561.6</v>
      </c>
      <c r="G489" s="9"/>
      <c r="H489" s="9"/>
      <c r="I489" s="10"/>
    </row>
    <row r="490" ht="28" customHeight="1" spans="1:9">
      <c r="A490" s="5" t="s">
        <v>2918</v>
      </c>
      <c r="B490" s="6" t="s">
        <v>1191</v>
      </c>
      <c r="C490" s="6" t="s">
        <v>15</v>
      </c>
      <c r="D490" s="7" t="s">
        <v>1192</v>
      </c>
      <c r="E490" s="6" t="s">
        <v>107</v>
      </c>
      <c r="F490" s="8">
        <v>2200</v>
      </c>
      <c r="G490" s="9"/>
      <c r="H490" s="9"/>
      <c r="I490" s="10"/>
    </row>
    <row r="491" ht="16" customHeight="1" spans="1:9">
      <c r="A491" s="5" t="s">
        <v>2919</v>
      </c>
      <c r="B491" s="6" t="s">
        <v>1959</v>
      </c>
      <c r="C491" s="6" t="s">
        <v>15</v>
      </c>
      <c r="D491" s="7" t="s">
        <v>1960</v>
      </c>
      <c r="E491" s="6" t="s">
        <v>107</v>
      </c>
      <c r="F491" s="8">
        <v>2066.67</v>
      </c>
      <c r="G491" s="9"/>
      <c r="H491" s="9"/>
      <c r="I491" s="10"/>
    </row>
    <row r="492" ht="28" customHeight="1" spans="1:9">
      <c r="A492" s="5" t="s">
        <v>2920</v>
      </c>
      <c r="B492" s="6" t="s">
        <v>546</v>
      </c>
      <c r="C492" s="6" t="s">
        <v>15</v>
      </c>
      <c r="D492" s="7" t="s">
        <v>547</v>
      </c>
      <c r="E492" s="6" t="s">
        <v>107</v>
      </c>
      <c r="F492" s="8">
        <v>2438</v>
      </c>
      <c r="G492" s="9"/>
      <c r="H492" s="9"/>
      <c r="I492" s="10"/>
    </row>
    <row r="493" ht="28" customHeight="1" spans="1:9">
      <c r="A493" s="5" t="s">
        <v>2921</v>
      </c>
      <c r="B493" s="6" t="s">
        <v>1243</v>
      </c>
      <c r="C493" s="6" t="s">
        <v>15</v>
      </c>
      <c r="D493" s="7" t="s">
        <v>1244</v>
      </c>
      <c r="E493" s="6" t="s">
        <v>107</v>
      </c>
      <c r="F493" s="8">
        <v>3498</v>
      </c>
      <c r="G493" s="9"/>
      <c r="H493" s="9"/>
      <c r="I493" s="10"/>
    </row>
    <row r="494" ht="16" customHeight="1" spans="1:9">
      <c r="A494" s="5" t="s">
        <v>2922</v>
      </c>
      <c r="B494" s="6" t="s">
        <v>1987</v>
      </c>
      <c r="C494" s="6" t="s">
        <v>15</v>
      </c>
      <c r="D494" s="7" t="s">
        <v>1988</v>
      </c>
      <c r="E494" s="6" t="s">
        <v>107</v>
      </c>
      <c r="F494" s="8">
        <v>1500</v>
      </c>
      <c r="G494" s="9"/>
      <c r="H494" s="9"/>
      <c r="I494" s="10"/>
    </row>
    <row r="495" ht="28" customHeight="1" spans="1:9">
      <c r="A495" s="5" t="s">
        <v>2923</v>
      </c>
      <c r="B495" s="6" t="s">
        <v>1019</v>
      </c>
      <c r="C495" s="6" t="s">
        <v>15</v>
      </c>
      <c r="D495" s="7" t="s">
        <v>1020</v>
      </c>
      <c r="E495" s="6" t="s">
        <v>107</v>
      </c>
      <c r="F495" s="8">
        <v>3498.33</v>
      </c>
      <c r="G495" s="9"/>
      <c r="H495" s="9"/>
      <c r="I495" s="10"/>
    </row>
    <row r="496" ht="16" customHeight="1" spans="1:9">
      <c r="A496" s="5" t="s">
        <v>2924</v>
      </c>
      <c r="B496" s="6" t="s">
        <v>616</v>
      </c>
      <c r="C496" s="6" t="s">
        <v>15</v>
      </c>
      <c r="D496" s="7" t="s">
        <v>617</v>
      </c>
      <c r="E496" s="6" t="s">
        <v>618</v>
      </c>
      <c r="F496" s="8">
        <v>3500</v>
      </c>
      <c r="G496" s="9"/>
      <c r="H496" s="9"/>
      <c r="I496" s="10"/>
    </row>
    <row r="497" ht="16" customHeight="1" spans="1:9">
      <c r="A497" s="5" t="s">
        <v>2925</v>
      </c>
      <c r="B497" s="6" t="s">
        <v>1235</v>
      </c>
      <c r="C497" s="6" t="s">
        <v>15</v>
      </c>
      <c r="D497" s="7" t="s">
        <v>1236</v>
      </c>
      <c r="E497" s="6" t="s">
        <v>107</v>
      </c>
      <c r="F497" s="8">
        <v>604.2</v>
      </c>
      <c r="G497" s="9"/>
      <c r="H497" s="9"/>
      <c r="I497" s="10"/>
    </row>
    <row r="498" ht="16" customHeight="1" spans="1:9">
      <c r="A498" s="5" t="s">
        <v>2926</v>
      </c>
      <c r="B498" s="6" t="s">
        <v>2241</v>
      </c>
      <c r="C498" s="6" t="s">
        <v>15</v>
      </c>
      <c r="D498" s="7" t="s">
        <v>2242</v>
      </c>
      <c r="E498" s="6" t="s">
        <v>107</v>
      </c>
      <c r="F498" s="8">
        <v>614.8</v>
      </c>
      <c r="G498" s="9"/>
      <c r="H498" s="9"/>
      <c r="I498" s="10"/>
    </row>
    <row r="499" ht="28" customHeight="1" spans="1:9">
      <c r="A499" s="5" t="s">
        <v>2927</v>
      </c>
      <c r="B499" s="6" t="s">
        <v>1538</v>
      </c>
      <c r="C499" s="6" t="s">
        <v>15</v>
      </c>
      <c r="D499" s="7" t="s">
        <v>1539</v>
      </c>
      <c r="E499" s="6" t="s">
        <v>107</v>
      </c>
      <c r="F499" s="8">
        <v>1484</v>
      </c>
      <c r="G499" s="9"/>
      <c r="H499" s="9"/>
      <c r="I499" s="10"/>
    </row>
    <row r="500" ht="16" customHeight="1" spans="1:9">
      <c r="A500" s="5" t="s">
        <v>2928</v>
      </c>
      <c r="B500" s="6" t="s">
        <v>212</v>
      </c>
      <c r="C500" s="6" t="s">
        <v>15</v>
      </c>
      <c r="D500" s="7" t="s">
        <v>213</v>
      </c>
      <c r="E500" s="6" t="s">
        <v>185</v>
      </c>
      <c r="F500" s="8">
        <v>316.67</v>
      </c>
      <c r="G500" s="9"/>
      <c r="H500" s="9"/>
      <c r="I500" s="10"/>
    </row>
    <row r="501" ht="16" customHeight="1" spans="1:9">
      <c r="A501" s="5" t="s">
        <v>2929</v>
      </c>
      <c r="B501" s="6" t="s">
        <v>1251</v>
      </c>
      <c r="C501" s="6" t="s">
        <v>15</v>
      </c>
      <c r="D501" s="7" t="s">
        <v>1252</v>
      </c>
      <c r="E501" s="6" t="s">
        <v>185</v>
      </c>
      <c r="F501" s="8">
        <v>318</v>
      </c>
      <c r="G501" s="9"/>
      <c r="H501" s="9"/>
      <c r="I501" s="10"/>
    </row>
    <row r="502" ht="16" customHeight="1" spans="1:9">
      <c r="A502" s="5" t="s">
        <v>2930</v>
      </c>
      <c r="B502" s="6" t="s">
        <v>1167</v>
      </c>
      <c r="C502" s="6" t="s">
        <v>15</v>
      </c>
      <c r="D502" s="7" t="s">
        <v>1168</v>
      </c>
      <c r="E502" s="6" t="s">
        <v>185</v>
      </c>
      <c r="F502" s="8">
        <v>424</v>
      </c>
      <c r="G502" s="9"/>
      <c r="H502" s="9"/>
      <c r="I502" s="10"/>
    </row>
    <row r="503" ht="16" customHeight="1" spans="1:9">
      <c r="A503" s="5" t="s">
        <v>2931</v>
      </c>
      <c r="B503" s="6" t="s">
        <v>1392</v>
      </c>
      <c r="C503" s="6" t="s">
        <v>15</v>
      </c>
      <c r="D503" s="7" t="s">
        <v>1393</v>
      </c>
      <c r="E503" s="6" t="s">
        <v>185</v>
      </c>
      <c r="F503" s="8">
        <v>190.8</v>
      </c>
      <c r="G503" s="9"/>
      <c r="H503" s="9"/>
      <c r="I503" s="10"/>
    </row>
    <row r="504" ht="42" customHeight="1" spans="1:9">
      <c r="A504" s="5" t="s">
        <v>2932</v>
      </c>
      <c r="B504" s="6" t="s">
        <v>388</v>
      </c>
      <c r="C504" s="6" t="s">
        <v>15</v>
      </c>
      <c r="D504" s="7" t="s">
        <v>389</v>
      </c>
      <c r="E504" s="6" t="s">
        <v>185</v>
      </c>
      <c r="F504" s="8">
        <v>948</v>
      </c>
      <c r="G504" s="9"/>
      <c r="H504" s="9"/>
      <c r="I504" s="10"/>
    </row>
    <row r="505" ht="28" customHeight="1" spans="1:9">
      <c r="A505" s="5" t="s">
        <v>2933</v>
      </c>
      <c r="B505" s="6" t="s">
        <v>183</v>
      </c>
      <c r="C505" s="6" t="s">
        <v>15</v>
      </c>
      <c r="D505" s="7" t="s">
        <v>184</v>
      </c>
      <c r="E505" s="6" t="s">
        <v>185</v>
      </c>
      <c r="F505" s="8">
        <v>689</v>
      </c>
      <c r="G505" s="9"/>
      <c r="H505" s="9"/>
      <c r="I505" s="10"/>
    </row>
    <row r="506" ht="28" customHeight="1" spans="1:9">
      <c r="A506" s="5" t="s">
        <v>2934</v>
      </c>
      <c r="B506" s="6" t="s">
        <v>1307</v>
      </c>
      <c r="C506" s="6" t="s">
        <v>15</v>
      </c>
      <c r="D506" s="7" t="s">
        <v>1308</v>
      </c>
      <c r="E506" s="6" t="s">
        <v>185</v>
      </c>
      <c r="F506" s="8">
        <v>318</v>
      </c>
      <c r="G506" s="9"/>
      <c r="H506" s="9"/>
      <c r="I506" s="10"/>
    </row>
    <row r="507" ht="28" customHeight="1" spans="1:9">
      <c r="A507" s="5" t="s">
        <v>2935</v>
      </c>
      <c r="B507" s="6" t="s">
        <v>922</v>
      </c>
      <c r="C507" s="6" t="s">
        <v>15</v>
      </c>
      <c r="D507" s="7" t="s">
        <v>923</v>
      </c>
      <c r="E507" s="6" t="s">
        <v>185</v>
      </c>
      <c r="F507" s="8">
        <v>2000</v>
      </c>
      <c r="G507" s="9"/>
      <c r="H507" s="9"/>
      <c r="I507" s="10"/>
    </row>
    <row r="508" ht="16" customHeight="1" spans="1:9">
      <c r="A508" s="5" t="s">
        <v>2936</v>
      </c>
      <c r="B508" s="6" t="s">
        <v>1831</v>
      </c>
      <c r="C508" s="6" t="s">
        <v>16</v>
      </c>
      <c r="D508" s="7" t="s">
        <v>1832</v>
      </c>
      <c r="E508" s="6" t="s">
        <v>107</v>
      </c>
      <c r="F508" s="8">
        <v>1060</v>
      </c>
      <c r="G508" s="9"/>
      <c r="H508" s="9"/>
      <c r="I508" s="10"/>
    </row>
    <row r="509" ht="16" customHeight="1" spans="1:9">
      <c r="A509" s="5" t="s">
        <v>2405</v>
      </c>
      <c r="B509" s="6" t="s">
        <v>1694</v>
      </c>
      <c r="C509" s="6" t="s">
        <v>16</v>
      </c>
      <c r="D509" s="7" t="s">
        <v>1695</v>
      </c>
      <c r="E509" s="6" t="s">
        <v>107</v>
      </c>
      <c r="F509" s="8">
        <v>848</v>
      </c>
      <c r="G509" s="9"/>
      <c r="H509" s="9"/>
      <c r="I509" s="10"/>
    </row>
    <row r="510" ht="16" customHeight="1" spans="1:9">
      <c r="A510" s="5" t="s">
        <v>2406</v>
      </c>
      <c r="B510" s="6" t="s">
        <v>870</v>
      </c>
      <c r="C510" s="6" t="s">
        <v>16</v>
      </c>
      <c r="D510" s="7" t="s">
        <v>871</v>
      </c>
      <c r="E510" s="6" t="s">
        <v>107</v>
      </c>
      <c r="F510" s="8">
        <v>530</v>
      </c>
      <c r="G510" s="9"/>
      <c r="H510" s="9"/>
      <c r="I510" s="10"/>
    </row>
    <row r="511" ht="16" customHeight="1" spans="1:9">
      <c r="A511" s="5" t="s">
        <v>2937</v>
      </c>
      <c r="B511" s="6" t="s">
        <v>806</v>
      </c>
      <c r="C511" s="6" t="s">
        <v>16</v>
      </c>
      <c r="D511" s="7" t="s">
        <v>807</v>
      </c>
      <c r="E511" s="6" t="s">
        <v>107</v>
      </c>
      <c r="F511" s="8">
        <v>530</v>
      </c>
      <c r="G511" s="9"/>
      <c r="H511" s="9"/>
      <c r="I511" s="10"/>
    </row>
    <row r="512" ht="16" customHeight="1" spans="1:9">
      <c r="A512" s="5" t="s">
        <v>2938</v>
      </c>
      <c r="B512" s="6" t="s">
        <v>1319</v>
      </c>
      <c r="C512" s="6" t="s">
        <v>16</v>
      </c>
      <c r="D512" s="7" t="s">
        <v>1320</v>
      </c>
      <c r="E512" s="6" t="s">
        <v>107</v>
      </c>
      <c r="F512" s="8">
        <v>671.33</v>
      </c>
      <c r="G512" s="9"/>
      <c r="H512" s="9"/>
      <c r="I512" s="10"/>
    </row>
    <row r="513" ht="16" customHeight="1" spans="1:9">
      <c r="A513" s="5" t="s">
        <v>2939</v>
      </c>
      <c r="B513" s="6" t="s">
        <v>1083</v>
      </c>
      <c r="C513" s="6" t="s">
        <v>16</v>
      </c>
      <c r="D513" s="7" t="s">
        <v>1084</v>
      </c>
      <c r="E513" s="6" t="s">
        <v>107</v>
      </c>
      <c r="F513" s="8">
        <v>989.33</v>
      </c>
      <c r="G513" s="9"/>
      <c r="H513" s="9"/>
      <c r="I513" s="10"/>
    </row>
    <row r="514" ht="16" customHeight="1" spans="1:9">
      <c r="A514" s="5" t="s">
        <v>2940</v>
      </c>
      <c r="B514" s="6" t="s">
        <v>105</v>
      </c>
      <c r="C514" s="6" t="s">
        <v>16</v>
      </c>
      <c r="D514" s="7" t="s">
        <v>106</v>
      </c>
      <c r="E514" s="6" t="s">
        <v>107</v>
      </c>
      <c r="F514" s="8">
        <v>1060</v>
      </c>
      <c r="G514" s="9"/>
      <c r="H514" s="9"/>
      <c r="I514" s="10"/>
    </row>
    <row r="515" ht="16" customHeight="1" spans="1:9">
      <c r="A515" s="5" t="s">
        <v>2941</v>
      </c>
      <c r="B515" s="6" t="s">
        <v>437</v>
      </c>
      <c r="C515" s="6" t="s">
        <v>16</v>
      </c>
      <c r="D515" s="7" t="s">
        <v>438</v>
      </c>
      <c r="E515" s="6" t="s">
        <v>107</v>
      </c>
      <c r="F515" s="8">
        <v>1590</v>
      </c>
      <c r="G515" s="9"/>
      <c r="H515" s="9"/>
      <c r="I515" s="10"/>
    </row>
    <row r="516" ht="16" customHeight="1" spans="1:9">
      <c r="A516" s="5" t="s">
        <v>2942</v>
      </c>
      <c r="B516" s="6" t="s">
        <v>1871</v>
      </c>
      <c r="C516" s="6" t="s">
        <v>18</v>
      </c>
      <c r="D516" s="7" t="s">
        <v>1872</v>
      </c>
      <c r="E516" s="6" t="s">
        <v>107</v>
      </c>
      <c r="F516" s="8">
        <v>2120</v>
      </c>
      <c r="G516" s="9"/>
      <c r="H516" s="9"/>
      <c r="I516" s="10"/>
    </row>
    <row r="517" ht="28" customHeight="1" spans="1:9">
      <c r="A517" s="5" t="s">
        <v>2943</v>
      </c>
      <c r="B517" s="6" t="s">
        <v>991</v>
      </c>
      <c r="C517" s="6" t="s">
        <v>18</v>
      </c>
      <c r="D517" s="7" t="s">
        <v>992</v>
      </c>
      <c r="E517" s="6" t="s">
        <v>107</v>
      </c>
      <c r="F517" s="8">
        <v>1590</v>
      </c>
      <c r="G517" s="9"/>
      <c r="H517" s="9"/>
      <c r="I517" s="10"/>
    </row>
    <row r="518" ht="16" customHeight="1" spans="1:9">
      <c r="A518" s="5" t="s">
        <v>2944</v>
      </c>
      <c r="B518" s="6" t="s">
        <v>513</v>
      </c>
      <c r="C518" s="6" t="s">
        <v>19</v>
      </c>
      <c r="D518" s="7" t="s">
        <v>514</v>
      </c>
      <c r="E518" s="6" t="s">
        <v>515</v>
      </c>
      <c r="F518" s="8">
        <v>530</v>
      </c>
      <c r="G518" s="9"/>
      <c r="H518" s="9"/>
      <c r="I518" s="10"/>
    </row>
    <row r="519" ht="16" customHeight="1" spans="1:9">
      <c r="A519" s="5" t="s">
        <v>2945</v>
      </c>
      <c r="B519" s="6" t="s">
        <v>702</v>
      </c>
      <c r="C519" s="6" t="s">
        <v>19</v>
      </c>
      <c r="D519" s="7" t="s">
        <v>703</v>
      </c>
      <c r="E519" s="6" t="s">
        <v>515</v>
      </c>
      <c r="F519" s="8">
        <v>848</v>
      </c>
      <c r="G519" s="9"/>
      <c r="H519" s="9"/>
      <c r="I519" s="10"/>
    </row>
    <row r="520" ht="16" customHeight="1" spans="1:9">
      <c r="A520" s="5" t="s">
        <v>2946</v>
      </c>
      <c r="B520" s="6" t="s">
        <v>600</v>
      </c>
      <c r="C520" s="6" t="s">
        <v>19</v>
      </c>
      <c r="D520" s="7" t="s">
        <v>601</v>
      </c>
      <c r="E520" s="6" t="s">
        <v>515</v>
      </c>
      <c r="F520" s="8">
        <v>1272</v>
      </c>
      <c r="G520" s="9"/>
      <c r="H520" s="9"/>
      <c r="I520" s="10"/>
    </row>
    <row r="521" ht="16" customHeight="1" spans="1:9">
      <c r="A521" s="5" t="s">
        <v>2947</v>
      </c>
      <c r="B521" s="6" t="s">
        <v>646</v>
      </c>
      <c r="C521" s="6" t="s">
        <v>19</v>
      </c>
      <c r="D521" s="7" t="s">
        <v>647</v>
      </c>
      <c r="E521" s="6" t="s">
        <v>515</v>
      </c>
      <c r="F521" s="8">
        <v>650</v>
      </c>
      <c r="G521" s="9"/>
      <c r="H521" s="9"/>
      <c r="I521" s="10"/>
    </row>
    <row r="522" ht="16" customHeight="1" spans="1:9">
      <c r="A522" s="5" t="s">
        <v>2948</v>
      </c>
      <c r="B522" s="6" t="s">
        <v>178</v>
      </c>
      <c r="C522" s="6" t="s">
        <v>19</v>
      </c>
      <c r="D522" s="7" t="s">
        <v>179</v>
      </c>
      <c r="E522" s="6" t="s">
        <v>180</v>
      </c>
      <c r="F522" s="8">
        <v>1272</v>
      </c>
      <c r="G522" s="9"/>
      <c r="H522" s="9"/>
      <c r="I522" s="10"/>
    </row>
    <row r="523" ht="16" customHeight="1" spans="1:9">
      <c r="A523" s="5" t="s">
        <v>2949</v>
      </c>
      <c r="B523" s="6" t="s">
        <v>906</v>
      </c>
      <c r="C523" s="6" t="s">
        <v>19</v>
      </c>
      <c r="D523" s="7" t="s">
        <v>907</v>
      </c>
      <c r="E523" s="6" t="s">
        <v>643</v>
      </c>
      <c r="F523" s="8">
        <v>81.62</v>
      </c>
      <c r="G523" s="9"/>
      <c r="H523" s="9"/>
      <c r="I523" s="10"/>
    </row>
    <row r="524" ht="16" customHeight="1" spans="1:9">
      <c r="A524" s="5" t="s">
        <v>2950</v>
      </c>
      <c r="B524" s="6" t="s">
        <v>174</v>
      </c>
      <c r="C524" s="6" t="s">
        <v>19</v>
      </c>
      <c r="D524" s="7" t="s">
        <v>175</v>
      </c>
      <c r="E524" s="6" t="s">
        <v>122</v>
      </c>
      <c r="F524" s="8">
        <v>10</v>
      </c>
      <c r="G524" s="9"/>
      <c r="H524" s="9"/>
      <c r="I524" s="10"/>
    </row>
    <row r="525" ht="16" customHeight="1" spans="1:9">
      <c r="A525" s="5" t="s">
        <v>2951</v>
      </c>
      <c r="B525" s="6" t="s">
        <v>425</v>
      </c>
      <c r="C525" s="6" t="s">
        <v>19</v>
      </c>
      <c r="D525" s="7" t="s">
        <v>426</v>
      </c>
      <c r="E525" s="6" t="s">
        <v>180</v>
      </c>
      <c r="F525" s="8">
        <v>1060</v>
      </c>
      <c r="G525" s="9"/>
      <c r="H525" s="9"/>
      <c r="I525" s="10"/>
    </row>
    <row r="526" ht="16" customHeight="1" spans="1:9">
      <c r="A526" s="5" t="s">
        <v>2952</v>
      </c>
      <c r="B526" s="6" t="s">
        <v>1502</v>
      </c>
      <c r="C526" s="6" t="s">
        <v>19</v>
      </c>
      <c r="D526" s="7" t="s">
        <v>1503</v>
      </c>
      <c r="E526" s="6" t="s">
        <v>643</v>
      </c>
      <c r="F526" s="8">
        <v>74.2</v>
      </c>
      <c r="G526" s="9"/>
      <c r="H526" s="9"/>
      <c r="I526" s="10"/>
    </row>
    <row r="527" ht="16" customHeight="1" spans="1:9">
      <c r="A527" s="5" t="s">
        <v>2953</v>
      </c>
      <c r="B527" s="6" t="s">
        <v>592</v>
      </c>
      <c r="C527" s="6" t="s">
        <v>19</v>
      </c>
      <c r="D527" s="7" t="s">
        <v>593</v>
      </c>
      <c r="E527" s="6" t="s">
        <v>122</v>
      </c>
      <c r="F527" s="8">
        <v>10</v>
      </c>
      <c r="G527" s="9"/>
      <c r="H527" s="9"/>
      <c r="I527" s="10"/>
    </row>
    <row r="528" ht="16" customHeight="1" spans="1:9">
      <c r="A528" s="5" t="s">
        <v>2954</v>
      </c>
      <c r="B528" s="6" t="s">
        <v>746</v>
      </c>
      <c r="C528" s="6" t="s">
        <v>19</v>
      </c>
      <c r="D528" s="7" t="s">
        <v>747</v>
      </c>
      <c r="E528" s="6" t="s">
        <v>180</v>
      </c>
      <c r="F528" s="8">
        <v>1500</v>
      </c>
      <c r="G528" s="9"/>
      <c r="H528" s="9"/>
      <c r="I528" s="10"/>
    </row>
    <row r="529" ht="16" customHeight="1" spans="1:9">
      <c r="A529" s="5" t="s">
        <v>2955</v>
      </c>
      <c r="B529" s="6" t="s">
        <v>641</v>
      </c>
      <c r="C529" s="6" t="s">
        <v>19</v>
      </c>
      <c r="D529" s="7" t="s">
        <v>642</v>
      </c>
      <c r="E529" s="6" t="s">
        <v>643</v>
      </c>
      <c r="F529" s="8">
        <v>120</v>
      </c>
      <c r="G529" s="9"/>
      <c r="H529" s="9"/>
      <c r="I529" s="10"/>
    </row>
    <row r="530" ht="16" customHeight="1" spans="1:9">
      <c r="A530" s="5" t="s">
        <v>2956</v>
      </c>
      <c r="B530" s="6" t="s">
        <v>412</v>
      </c>
      <c r="C530" s="6" t="s">
        <v>19</v>
      </c>
      <c r="D530" s="7" t="s">
        <v>413</v>
      </c>
      <c r="E530" s="6" t="s">
        <v>122</v>
      </c>
      <c r="F530" s="8">
        <v>15</v>
      </c>
      <c r="G530" s="9"/>
      <c r="H530" s="9"/>
      <c r="I530" s="10"/>
    </row>
    <row r="531" ht="16" customHeight="1" spans="1:9">
      <c r="A531" s="5" t="s">
        <v>2957</v>
      </c>
      <c r="B531" s="6" t="s">
        <v>866</v>
      </c>
      <c r="C531" s="6" t="s">
        <v>19</v>
      </c>
      <c r="D531" s="7" t="s">
        <v>867</v>
      </c>
      <c r="E531" s="6" t="s">
        <v>180</v>
      </c>
      <c r="F531" s="8">
        <v>1866.67</v>
      </c>
      <c r="G531" s="9"/>
      <c r="H531" s="9"/>
      <c r="I531" s="10"/>
    </row>
    <row r="532" ht="16" customHeight="1" spans="1:9">
      <c r="A532" s="5" t="s">
        <v>2958</v>
      </c>
      <c r="B532" s="6" t="s">
        <v>1031</v>
      </c>
      <c r="C532" s="6" t="s">
        <v>19</v>
      </c>
      <c r="D532" s="7" t="s">
        <v>1032</v>
      </c>
      <c r="E532" s="6" t="s">
        <v>643</v>
      </c>
      <c r="F532" s="8">
        <v>133.33</v>
      </c>
      <c r="G532" s="9"/>
      <c r="H532" s="9"/>
      <c r="I532" s="10"/>
    </row>
    <row r="533" ht="16" customHeight="1" spans="1:9">
      <c r="A533" s="5" t="s">
        <v>2959</v>
      </c>
      <c r="B533" s="6" t="s">
        <v>120</v>
      </c>
      <c r="C533" s="6" t="s">
        <v>19</v>
      </c>
      <c r="D533" s="7" t="s">
        <v>121</v>
      </c>
      <c r="E533" s="6" t="s">
        <v>122</v>
      </c>
      <c r="F533" s="8">
        <v>18.33</v>
      </c>
      <c r="G533" s="9"/>
      <c r="H533" s="9"/>
      <c r="I533" s="10"/>
    </row>
    <row r="534" ht="16" customHeight="1" spans="1:9">
      <c r="A534" s="5" t="s">
        <v>2960</v>
      </c>
      <c r="B534" s="6" t="s">
        <v>2068</v>
      </c>
      <c r="C534" s="6" t="s">
        <v>20</v>
      </c>
      <c r="D534" s="7" t="s">
        <v>2069</v>
      </c>
      <c r="E534" s="6" t="s">
        <v>185</v>
      </c>
      <c r="F534" s="8">
        <v>446.26</v>
      </c>
      <c r="G534" s="9"/>
      <c r="H534" s="9"/>
      <c r="I534" s="10"/>
    </row>
    <row r="535" ht="16" customHeight="1" spans="1:9">
      <c r="A535" s="5" t="s">
        <v>2961</v>
      </c>
      <c r="B535" s="6" t="s">
        <v>1315</v>
      </c>
      <c r="C535" s="6" t="s">
        <v>20</v>
      </c>
      <c r="D535" s="7" t="s">
        <v>1316</v>
      </c>
      <c r="E535" s="6" t="s">
        <v>185</v>
      </c>
      <c r="F535" s="8">
        <v>742</v>
      </c>
      <c r="G535" s="9"/>
      <c r="H535" s="9"/>
      <c r="I535" s="10"/>
    </row>
    <row r="536" ht="16" customHeight="1" spans="1:9">
      <c r="A536" s="5" t="s">
        <v>2962</v>
      </c>
      <c r="B536" s="6" t="s">
        <v>1755</v>
      </c>
      <c r="C536" s="6" t="s">
        <v>20</v>
      </c>
      <c r="D536" s="7" t="s">
        <v>1756</v>
      </c>
      <c r="E536" s="6" t="s">
        <v>185</v>
      </c>
      <c r="F536" s="8">
        <v>1272</v>
      </c>
      <c r="G536" s="9"/>
      <c r="H536" s="9"/>
      <c r="I536" s="10"/>
    </row>
    <row r="537" ht="16" customHeight="1" spans="1:9">
      <c r="A537" s="5" t="s">
        <v>2963</v>
      </c>
      <c r="B537" s="6" t="s">
        <v>526</v>
      </c>
      <c r="C537" s="6" t="s">
        <v>20</v>
      </c>
      <c r="D537" s="7" t="s">
        <v>527</v>
      </c>
      <c r="E537" s="6" t="s">
        <v>117</v>
      </c>
      <c r="F537" s="8">
        <v>530</v>
      </c>
      <c r="G537" s="9"/>
      <c r="H537" s="9"/>
      <c r="I537" s="10"/>
    </row>
    <row r="538" ht="16" customHeight="1" spans="1:9">
      <c r="A538" s="5" t="s">
        <v>2964</v>
      </c>
      <c r="B538" s="6" t="s">
        <v>662</v>
      </c>
      <c r="C538" s="6" t="s">
        <v>20</v>
      </c>
      <c r="D538" s="7" t="s">
        <v>663</v>
      </c>
      <c r="E538" s="6" t="s">
        <v>117</v>
      </c>
      <c r="F538" s="8">
        <v>1590</v>
      </c>
      <c r="G538" s="9"/>
      <c r="H538" s="9"/>
      <c r="I538" s="10"/>
    </row>
    <row r="539" ht="16" customHeight="1" spans="1:9">
      <c r="A539" s="5" t="s">
        <v>2965</v>
      </c>
      <c r="B539" s="6" t="s">
        <v>1546</v>
      </c>
      <c r="C539" s="6" t="s">
        <v>20</v>
      </c>
      <c r="D539" s="7" t="s">
        <v>1547</v>
      </c>
      <c r="E539" s="6" t="s">
        <v>117</v>
      </c>
      <c r="F539" s="8">
        <v>2120</v>
      </c>
      <c r="G539" s="9"/>
      <c r="H539" s="9"/>
      <c r="I539" s="10"/>
    </row>
    <row r="540" ht="16" customHeight="1" spans="1:9">
      <c r="A540" s="5" t="s">
        <v>2339</v>
      </c>
      <c r="B540" s="6" t="s">
        <v>1714</v>
      </c>
      <c r="C540" s="6" t="s">
        <v>21</v>
      </c>
      <c r="D540" s="7" t="s">
        <v>1715</v>
      </c>
      <c r="E540" s="6" t="s">
        <v>71</v>
      </c>
      <c r="F540" s="8">
        <v>0.1</v>
      </c>
      <c r="G540" s="9"/>
      <c r="H540" s="9"/>
      <c r="I540" s="10"/>
    </row>
    <row r="541" ht="16" customHeight="1" spans="1:9">
      <c r="A541" s="5" t="s">
        <v>2966</v>
      </c>
      <c r="B541" s="6" t="s">
        <v>1283</v>
      </c>
      <c r="C541" s="6" t="s">
        <v>21</v>
      </c>
      <c r="D541" s="7" t="s">
        <v>1284</v>
      </c>
      <c r="E541" s="6" t="s">
        <v>71</v>
      </c>
      <c r="F541" s="8">
        <v>0.06</v>
      </c>
      <c r="G541" s="9"/>
      <c r="H541" s="9"/>
      <c r="I541" s="10"/>
    </row>
    <row r="542" ht="16" customHeight="1" spans="1:9">
      <c r="A542" s="5" t="s">
        <v>2416</v>
      </c>
      <c r="B542" s="6" t="s">
        <v>562</v>
      </c>
      <c r="C542" s="6" t="s">
        <v>21</v>
      </c>
      <c r="D542" s="7" t="s">
        <v>563</v>
      </c>
      <c r="E542" s="6" t="s">
        <v>71</v>
      </c>
      <c r="F542" s="8">
        <v>0.06</v>
      </c>
      <c r="G542" s="9"/>
      <c r="H542" s="9"/>
      <c r="I542" s="10"/>
    </row>
    <row r="543" ht="16" customHeight="1" spans="1:9">
      <c r="A543" s="5" t="s">
        <v>2967</v>
      </c>
      <c r="B543" s="6" t="s">
        <v>279</v>
      </c>
      <c r="C543" s="6" t="s">
        <v>21</v>
      </c>
      <c r="D543" s="7" t="s">
        <v>280</v>
      </c>
      <c r="E543" s="6" t="s">
        <v>71</v>
      </c>
      <c r="F543" s="8">
        <v>0.1</v>
      </c>
      <c r="G543" s="9"/>
      <c r="H543" s="9"/>
      <c r="I543" s="10"/>
    </row>
    <row r="544" ht="16" customHeight="1" spans="1:9">
      <c r="A544" s="5" t="s">
        <v>2968</v>
      </c>
      <c r="B544" s="6" t="s">
        <v>2225</v>
      </c>
      <c r="C544" s="6" t="s">
        <v>21</v>
      </c>
      <c r="D544" s="7" t="s">
        <v>2226</v>
      </c>
      <c r="E544" s="6" t="s">
        <v>71</v>
      </c>
      <c r="F544" s="8">
        <v>0.06</v>
      </c>
      <c r="G544" s="9"/>
      <c r="H544" s="9"/>
      <c r="I544" s="10"/>
    </row>
    <row r="545" ht="16" customHeight="1" spans="1:9">
      <c r="A545" s="5" t="s">
        <v>2969</v>
      </c>
      <c r="B545" s="6" t="s">
        <v>930</v>
      </c>
      <c r="C545" s="6" t="s">
        <v>21</v>
      </c>
      <c r="D545" s="7" t="s">
        <v>931</v>
      </c>
      <c r="E545" s="6" t="s">
        <v>71</v>
      </c>
      <c r="F545" s="8">
        <v>0.06</v>
      </c>
      <c r="G545" s="9"/>
      <c r="H545" s="9"/>
      <c r="I545" s="10"/>
    </row>
    <row r="546" ht="16" customHeight="1" spans="1:9">
      <c r="A546" s="5" t="s">
        <v>2419</v>
      </c>
      <c r="B546" s="6" t="s">
        <v>1363</v>
      </c>
      <c r="C546" s="6" t="s">
        <v>11</v>
      </c>
      <c r="D546" s="7" t="s">
        <v>1364</v>
      </c>
      <c r="E546" s="6" t="s">
        <v>71</v>
      </c>
      <c r="F546" s="8">
        <v>0.06</v>
      </c>
      <c r="G546" s="9"/>
      <c r="H546" s="9"/>
      <c r="I546" s="10"/>
    </row>
    <row r="547" ht="16" customHeight="1" spans="1:9">
      <c r="A547" s="5" t="s">
        <v>2970</v>
      </c>
      <c r="B547" s="6" t="s">
        <v>898</v>
      </c>
      <c r="C547" s="6" t="s">
        <v>11</v>
      </c>
      <c r="D547" s="7" t="s">
        <v>899</v>
      </c>
      <c r="E547" s="6" t="s">
        <v>71</v>
      </c>
      <c r="F547" s="8">
        <v>0.06</v>
      </c>
      <c r="G547" s="9"/>
      <c r="H547" s="9"/>
      <c r="I547" s="10"/>
    </row>
    <row r="548" customHeight="1" spans="1:9">
      <c r="A548" s="5" t="s">
        <v>2971</v>
      </c>
      <c r="B548" s="6" t="s">
        <v>1263</v>
      </c>
      <c r="C548" s="6" t="s">
        <v>11</v>
      </c>
      <c r="D548" s="7" t="s">
        <v>1264</v>
      </c>
      <c r="E548" s="6" t="s">
        <v>71</v>
      </c>
      <c r="F548" s="8">
        <v>0.06</v>
      </c>
      <c r="G548" s="9"/>
      <c r="H548" s="9"/>
      <c r="I548" s="10"/>
    </row>
    <row r="549" ht="16" customHeight="1" spans="1:9">
      <c r="A549" s="5" t="s">
        <v>2972</v>
      </c>
      <c r="B549" s="6" t="s">
        <v>69</v>
      </c>
      <c r="C549" s="6" t="s">
        <v>11</v>
      </c>
      <c r="D549" s="7" t="s">
        <v>70</v>
      </c>
      <c r="E549" s="6" t="s">
        <v>71</v>
      </c>
      <c r="F549" s="8">
        <v>0.06</v>
      </c>
      <c r="G549" s="9"/>
      <c r="H549" s="9"/>
      <c r="I549" s="10"/>
    </row>
    <row r="550" ht="16" customHeight="1" spans="1:9">
      <c r="A550" s="5" t="s">
        <v>2973</v>
      </c>
      <c r="B550" s="6" t="s">
        <v>2277</v>
      </c>
      <c r="C550" s="6" t="s">
        <v>2973</v>
      </c>
      <c r="D550" s="7" t="s">
        <v>2278</v>
      </c>
      <c r="E550" s="6" t="s">
        <v>71</v>
      </c>
      <c r="F550" s="8">
        <v>0</v>
      </c>
      <c r="G550" s="9"/>
      <c r="H550" s="9"/>
      <c r="I550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2025-10-09T12:26:00Z</dcterms:created>
  <dcterms:modified xsi:type="dcterms:W3CDTF">2025-11-06T02:44:08Z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15236D335F074777A2E48561DA52CC9C_13</vt:lpwstr>
  </property>
  <property fmtid="{D5CDD505-2E9C-101B-9397-08002B2CF9AE}" pid="3" name="KSOProductBuildVer">
    <vt:lpwstr>2052-12.1.0.23542</vt:lpwstr>
  </property>
</Properties>
</file>