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结算单" sheetId="11" r:id="rId2"/>
    <sheet name="预算单" sheetId="10" r:id="rId3"/>
    <sheet name="老师交通票报销明细" sheetId="12" r:id="rId4"/>
  </sheets>
  <calcPr calcId="125725" calcOnSave="0"/>
</workbook>
</file>

<file path=xl/calcChain.xml><?xml version="1.0" encoding="utf-8"?>
<calcChain xmlns="http://schemas.openxmlformats.org/spreadsheetml/2006/main">
  <c r="F47" i="11"/>
  <c r="F46"/>
  <c r="F28"/>
  <c r="B8" i="12"/>
  <c r="F50" i="11"/>
  <c r="F51" s="1"/>
  <c r="E14" s="1"/>
  <c r="F45"/>
  <c r="F44"/>
  <c r="F40"/>
  <c r="F39"/>
  <c r="F38"/>
  <c r="F37"/>
  <c r="F33"/>
  <c r="F32"/>
  <c r="F34" s="1"/>
  <c r="E15" s="1"/>
  <c r="F27"/>
  <c r="F29" s="1"/>
  <c r="F26"/>
  <c r="F25"/>
  <c r="F21"/>
  <c r="F20"/>
  <c r="F38" i="10"/>
  <c r="F39"/>
  <c r="F40"/>
  <c r="F37"/>
  <c r="D9"/>
  <c r="F21"/>
  <c r="F33"/>
  <c r="F32"/>
  <c r="F34" s="1"/>
  <c r="E15" s="1"/>
  <c r="F27"/>
  <c r="F28"/>
  <c r="F26"/>
  <c r="F49"/>
  <c r="F50" s="1"/>
  <c r="E14" s="1"/>
  <c r="F45"/>
  <c r="F44"/>
  <c r="F22"/>
  <c r="F20"/>
  <c r="D10" i="11" l="1"/>
  <c r="F41"/>
  <c r="D12" s="1"/>
  <c r="E13"/>
  <c r="F22"/>
  <c r="D9" s="1"/>
  <c r="D11"/>
  <c r="F41" i="10"/>
  <c r="F29"/>
  <c r="D10" s="1"/>
  <c r="D12"/>
  <c r="F23"/>
  <c r="F46"/>
  <c r="E13" s="1"/>
  <c r="D11"/>
  <c r="C54" i="11" l="1"/>
  <c r="F54" s="1"/>
  <c r="D16" s="1"/>
  <c r="D17" s="1"/>
  <c r="C53" i="10"/>
  <c r="F53" s="1"/>
  <c r="F54" s="1"/>
  <c r="F55" i="11" l="1"/>
  <c r="D16" i="10"/>
  <c r="D17" s="1"/>
</calcChain>
</file>

<file path=xl/sharedStrings.xml><?xml version="1.0" encoding="utf-8"?>
<sst xmlns="http://schemas.openxmlformats.org/spreadsheetml/2006/main" count="244" uniqueCount="94">
  <si>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</si>
  <si>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</si>
  <si>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</si>
  <si>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</si>
  <si>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</si>
  <si>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</si>
  <si>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</si>
  <si>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</si>
  <si>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</si>
  <si>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</si>
  <si>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</si>
  <si>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</si>
  <si>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</si>
  <si>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</si>
  <si>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</si>
  <si>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</si>
  <si>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</si>
  <si>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</si>
  <si>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</si>
  <si>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</si>
  <si>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</si>
  <si>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</si>
  <si>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</si>
  <si>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</si>
  <si>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</si>
  <si>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</si>
  <si>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</si>
  <si>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</si>
  <si>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</si>
  <si>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</si>
  <si>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</si>
  <si>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</si>
  <si>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</si>
  <si>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</si>
  <si>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</si>
  <si>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</si>
  <si>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</si>
  <si>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</si>
  <si>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</si>
  <si>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</si>
  <si>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</si>
  <si>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</si>
  <si>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</si>
  <si>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</si>
  <si>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</si>
  <si>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</si>
  <si>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t>火车票</t>
    <phoneticPr fontId="9" type="noConversion"/>
  </si>
  <si>
    <t>数量价格预估，以实际为准</t>
    <phoneticPr fontId="27" type="noConversion"/>
  </si>
  <si>
    <r>
      <t>Project Name:         NASCE</t>
    </r>
    <r>
      <rPr>
        <sz val="12"/>
        <color indexed="8"/>
        <rFont val="宋体"/>
        <family val="3"/>
        <charset val="134"/>
      </rPr>
      <t>决赛评委费用</t>
    </r>
    <phoneticPr fontId="9" type="noConversion"/>
  </si>
  <si>
    <t xml:space="preserve">Project Date:           2018.11.4-9 </t>
    <phoneticPr fontId="24" type="noConversion"/>
  </si>
  <si>
    <t>Contact Info.:           Zhangwei  +86-15081995052</t>
    <phoneticPr fontId="9" type="noConversion"/>
  </si>
  <si>
    <t>5人，4日抵达，9日离开</t>
  </si>
  <si>
    <t>西安君悦酒店</t>
  </si>
  <si>
    <r>
      <t xml:space="preserve">Dinner
</t>
    </r>
    <r>
      <rPr>
        <sz val="10"/>
        <rFont val="宋体"/>
        <family val="3"/>
        <charset val="134"/>
      </rPr>
      <t>晚宴</t>
    </r>
  </si>
  <si>
    <r>
      <t xml:space="preserve">Lunch
</t>
    </r>
    <r>
      <rPr>
        <sz val="10"/>
        <rFont val="宋体"/>
        <family val="3"/>
        <charset val="134"/>
      </rPr>
      <t>午餐</t>
    </r>
  </si>
  <si>
    <t>5日午餐</t>
  </si>
  <si>
    <t>5日晚餐</t>
  </si>
  <si>
    <t>1</t>
    <phoneticPr fontId="24" type="noConversion"/>
  </si>
  <si>
    <t>专家机场送机</t>
    <phoneticPr fontId="27" type="noConversion"/>
  </si>
  <si>
    <t>专家机场接机</t>
    <phoneticPr fontId="27" type="noConversion"/>
  </si>
  <si>
    <t>会议用车</t>
    <phoneticPr fontId="27" type="noConversion"/>
  </si>
  <si>
    <t>金额为预估费用，以实际结算</t>
    <phoneticPr fontId="27" type="noConversion"/>
  </si>
  <si>
    <t>金额为预估费用，以实际结算</t>
    <phoneticPr fontId="27" type="noConversion"/>
  </si>
  <si>
    <t>公众号开发费用</t>
    <phoneticPr fontId="9" type="noConversion"/>
  </si>
  <si>
    <t>手册设计费</t>
    <phoneticPr fontId="9" type="noConversion"/>
  </si>
  <si>
    <t>决赛公众号开发费，以实际结算为准</t>
    <phoneticPr fontId="27" type="noConversion"/>
  </si>
  <si>
    <t>手册设计费用，以实际结算为准</t>
    <phoneticPr fontId="27" type="noConversion"/>
  </si>
  <si>
    <t>8</t>
    <phoneticPr fontId="24" type="noConversion"/>
  </si>
  <si>
    <t>5人参加决赛，4日抵达，9日离开,数量价格预估，以实际为准</t>
    <phoneticPr fontId="27" type="noConversion"/>
  </si>
  <si>
    <r>
      <t xml:space="preserve">
</t>
    </r>
    <r>
      <rPr>
        <sz val="10"/>
        <color rgb="FFFF0000"/>
        <rFont val="宋体"/>
        <family val="3"/>
        <charset val="134"/>
      </rPr>
      <t>机票</t>
    </r>
    <phoneticPr fontId="9" type="noConversion"/>
  </si>
  <si>
    <t>茶歇</t>
    <phoneticPr fontId="27" type="noConversion"/>
  </si>
  <si>
    <t>会场</t>
    <phoneticPr fontId="27" type="noConversion"/>
  </si>
  <si>
    <t>6人参加颁奖典礼，8日抵达，9日离开,数量价格预估，以实际为准</t>
    <phoneticPr fontId="27" type="noConversion"/>
  </si>
  <si>
    <t>西安中兴和泰酒店</t>
    <phoneticPr fontId="27" type="noConversion"/>
  </si>
  <si>
    <t>6人，8日抵达，9日离开</t>
    <phoneticPr fontId="27" type="noConversion"/>
  </si>
  <si>
    <t>5日会场。110平</t>
    <phoneticPr fontId="27" type="noConversion"/>
  </si>
  <si>
    <t>5日茶歇，上下午各一次</t>
    <phoneticPr fontId="27" type="noConversion"/>
  </si>
  <si>
    <t>老师交通票报销</t>
    <phoneticPr fontId="27" type="noConversion"/>
  </si>
  <si>
    <t>白松涛</t>
    <phoneticPr fontId="27" type="noConversion"/>
  </si>
  <si>
    <t>王书奇</t>
    <phoneticPr fontId="27" type="noConversion"/>
  </si>
  <si>
    <t>王永鑫</t>
    <phoneticPr fontId="27" type="noConversion"/>
  </si>
  <si>
    <t>陈仍</t>
    <phoneticPr fontId="27" type="noConversion"/>
  </si>
  <si>
    <t>张殿国</t>
    <phoneticPr fontId="27" type="noConversion"/>
  </si>
  <si>
    <t>郑维君</t>
    <phoneticPr fontId="27" type="noConversion"/>
  </si>
  <si>
    <t>总计</t>
    <phoneticPr fontId="27" type="noConversion"/>
  </si>
  <si>
    <t>老师交通票报销</t>
    <phoneticPr fontId="27" type="noConversion"/>
  </si>
  <si>
    <t>11位老师参会机票，详情请参看机票账单</t>
    <phoneticPr fontId="27" type="noConversion"/>
  </si>
  <si>
    <t>超时用车</t>
    <phoneticPr fontId="27" type="noConversion"/>
  </si>
  <si>
    <t>西安中兴和泰酒店</t>
    <phoneticPr fontId="27" type="noConversion"/>
  </si>
  <si>
    <t>6人，8日抵达，9日离开</t>
    <phoneticPr fontId="27" type="noConversion"/>
  </si>
  <si>
    <t>茶歇</t>
    <phoneticPr fontId="27" type="noConversion"/>
  </si>
  <si>
    <t>快递费用</t>
    <phoneticPr fontId="27" type="noConversion"/>
  </si>
  <si>
    <t>老师交通票快递费。</t>
    <phoneticPr fontId="27" type="noConversion"/>
  </si>
  <si>
    <t>详情请参看车队账单扫描件</t>
    <phoneticPr fontId="2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</si>
</sst>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color rgb="FFFF0000"/>
      <name val="宋体"/>
      <family val="3"/>
      <charset val="134"/>
    </font>
    <font>
      <sz val="10"/>
      <color rgb="FFFF0000"/>
      <name val="BMWTypeCondensedRegular"/>
      <family val="2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2" fillId="0" borderId="0"/>
    <xf numFmtId="0" fontId="26" fillId="0" borderId="0" applyProtection="0"/>
    <xf numFmtId="0" fontId="33" fillId="0" borderId="0" applyProtection="0"/>
    <xf numFmtId="0" fontId="4" fillId="0" borderId="0">
      <alignment vertical="center"/>
    </xf>
    <xf numFmtId="0" fontId="15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4" fillId="0" borderId="0"/>
    <xf numFmtId="0" fontId="15" fillId="0" borderId="0"/>
    <xf numFmtId="0" fontId="29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0" fontId="19" fillId="0" borderId="5" xfId="2" applyFont="1" applyFill="1" applyBorder="1" applyAlignment="1">
      <alignment horizontal="left" vertical="center" wrapText="1"/>
    </xf>
    <xf numFmtId="179" fontId="10" fillId="5" borderId="4" xfId="2" applyNumberFormat="1" applyFont="1" applyFill="1" applyBorder="1" applyAlignment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3" xfId="2" applyFont="1" applyFill="1" applyBorder="1" applyAlignment="1">
      <alignment horizontal="center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NumberFormat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left" vertical="center" wrapText="1"/>
    </xf>
    <xf numFmtId="178" fontId="18" fillId="0" borderId="20" xfId="2" applyNumberFormat="1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left" vertical="center" wrapText="1"/>
    </xf>
    <xf numFmtId="179" fontId="18" fillId="0" borderId="20" xfId="2" applyNumberFormat="1" applyFont="1" applyFill="1" applyBorder="1" applyAlignment="1">
      <alignment horizontal="right" vertical="center" wrapText="1"/>
    </xf>
    <xf numFmtId="0" fontId="19" fillId="0" borderId="21" xfId="2" applyFont="1" applyFill="1" applyBorder="1" applyAlignment="1">
      <alignment vertical="center" wrapText="1"/>
    </xf>
    <xf numFmtId="0" fontId="18" fillId="0" borderId="20" xfId="2" applyFont="1" applyFill="1" applyBorder="1" applyAlignment="1">
      <alignment horizontal="center" vertical="center" wrapText="1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Font="1" applyFill="1" applyBorder="1" applyAlignment="1">
      <alignment horizontal="left" vertical="center" wrapText="1"/>
    </xf>
    <xf numFmtId="0" fontId="19" fillId="0" borderId="21" xfId="2" applyNumberFormat="1" applyFont="1" applyFill="1" applyBorder="1" applyAlignment="1">
      <alignment horizontal="left" vertical="center" wrapText="1"/>
    </xf>
    <xf numFmtId="0" fontId="35" fillId="0" borderId="20" xfId="2" applyFont="1" applyFill="1" applyBorder="1" applyAlignment="1">
      <alignment horizontal="left" vertical="center" wrapText="1"/>
    </xf>
    <xf numFmtId="0" fontId="36" fillId="0" borderId="4" xfId="1" applyFont="1" applyFill="1" applyBorder="1" applyAlignment="1">
      <alignment horizontal="left" vertical="center" wrapText="1"/>
    </xf>
    <xf numFmtId="178" fontId="36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36" fillId="0" borderId="20" xfId="2" applyFont="1" applyFill="1" applyBorder="1" applyAlignment="1">
      <alignment horizontal="left" vertical="center" wrapText="1"/>
    </xf>
    <xf numFmtId="0" fontId="36" fillId="0" borderId="20" xfId="2" applyNumberFormat="1" applyFont="1" applyFill="1" applyBorder="1" applyAlignment="1">
      <alignment horizontal="center" vertical="center" wrapText="1"/>
    </xf>
    <xf numFmtId="178" fontId="36" fillId="0" borderId="4" xfId="2" applyNumberFormat="1" applyFont="1" applyFill="1" applyBorder="1" applyAlignment="1">
      <alignment horizontal="right" vertical="center" wrapText="1"/>
    </xf>
    <xf numFmtId="0" fontId="35" fillId="0" borderId="5" xfId="2" applyFont="1" applyFill="1" applyBorder="1" applyAlignment="1">
      <alignment vertical="center" wrapText="1"/>
    </xf>
    <xf numFmtId="178" fontId="36" fillId="0" borderId="20" xfId="2" applyNumberFormat="1" applyFont="1" applyFill="1" applyBorder="1" applyAlignment="1">
      <alignment horizontal="center" vertical="center" wrapText="1"/>
    </xf>
    <xf numFmtId="0" fontId="36" fillId="0" borderId="20" xfId="2" applyFont="1" applyFill="1" applyBorder="1" applyAlignment="1">
      <alignment horizontal="center" vertical="center" wrapText="1"/>
    </xf>
    <xf numFmtId="179" fontId="36" fillId="0" borderId="20" xfId="2" applyNumberFormat="1" applyFont="1" applyFill="1" applyBorder="1" applyAlignment="1">
      <alignment horizontal="right" vertical="center" wrapText="1"/>
    </xf>
    <xf numFmtId="0" fontId="35" fillId="0" borderId="21" xfId="2" applyFont="1" applyFill="1" applyBorder="1" applyAlignment="1">
      <alignment vertical="center" wrapText="1"/>
    </xf>
    <xf numFmtId="178" fontId="36" fillId="0" borderId="20" xfId="2" applyNumberFormat="1" applyFont="1" applyFill="1" applyBorder="1" applyAlignment="1">
      <alignment horizontal="right" vertical="center" wrapText="1"/>
    </xf>
    <xf numFmtId="0" fontId="35" fillId="0" borderId="21" xfId="2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8" fillId="0" borderId="20" xfId="0" applyFont="1" applyBorder="1">
      <alignment vertical="center"/>
    </xf>
    <xf numFmtId="0" fontId="0" fillId="0" borderId="20" xfId="0" applyBorder="1">
      <alignment vertical="center"/>
    </xf>
    <xf numFmtId="0" fontId="37" fillId="0" borderId="20" xfId="0" applyFont="1" applyBorder="1">
      <alignment vertical="center"/>
    </xf>
    <xf numFmtId="177" fontId="19" fillId="0" borderId="20" xfId="3" applyNumberFormat="1" applyFont="1" applyFill="1" applyBorder="1" applyAlignment="1">
      <alignment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9" fillId="0" borderId="21" xfId="2" applyFont="1" applyFill="1" applyBorder="1" applyAlignment="1">
      <alignment horizontal="left" vertical="center" wrapText="1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16" fillId="6" borderId="3" xfId="3" applyNumberFormat="1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  <xf numFmtId="0" fontId="28" fillId="0" borderId="20" xfId="0" applyFont="1" applyBorder="1" applyAlignment="1">
      <alignment horizontal="center" vertical="center"/>
    </xf>
  </cellXfs>
  <cellStyles count="5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10" xfId="46"/>
    <cellStyle name="常规 2 2" xfId="11"/>
    <cellStyle name="常规 2 2 2" xfId="17"/>
    <cellStyle name="常规 2 2 3" xfId="45"/>
    <cellStyle name="常规 2 2 4" xfId="52"/>
    <cellStyle name="常规 2 2 5" xfId="48"/>
    <cellStyle name="常规 2 2 6" xfId="47"/>
    <cellStyle name="常规 2 2 7" xfId="49"/>
    <cellStyle name="常规 2 3" xfId="18"/>
    <cellStyle name="常规 2 4" xfId="20"/>
    <cellStyle name="常规 2 5" xfId="31"/>
    <cellStyle name="常规 2 6" xfId="43"/>
    <cellStyle name="常规 2 7" xfId="51"/>
    <cellStyle name="常规 2 8" xfId="44"/>
    <cellStyle name="常规 2 9" xfId="50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topLeftCell="A28" zoomScale="80" zoomScaleNormal="80" workbookViewId="0">
      <selection activeCell="G32" sqref="G32"/>
    </sheetView>
  </sheetViews>
  <sheetFormatPr defaultColWidth="9" defaultRowHeight="13.8"/>
  <cols>
    <col min="1" max="1" width="18" style="1" customWidth="1"/>
    <col min="2" max="2" width="27.21875" style="1" customWidth="1"/>
    <col min="3" max="3" width="16" style="20" customWidth="1"/>
    <col min="4" max="4" width="11.21875" style="1" customWidth="1"/>
    <col min="5" max="5" width="11.109375" style="1" customWidth="1"/>
    <col min="6" max="6" width="15.88671875" style="21" customWidth="1"/>
    <col min="7" max="7" width="69.77734375" style="1" customWidth="1"/>
    <col min="8" max="16384" width="9" style="1"/>
  </cols>
  <sheetData>
    <row r="1" spans="1:7" ht="20.100000000000001" customHeight="1">
      <c r="A1" s="112" t="s">
        <v>42</v>
      </c>
      <c r="B1" s="113"/>
      <c r="C1" s="113"/>
      <c r="D1" s="113"/>
      <c r="E1" s="113"/>
      <c r="F1" s="113"/>
      <c r="G1" s="11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101" t="s">
        <v>48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101"/>
      <c r="E4" s="46"/>
      <c r="F4" s="45"/>
      <c r="G4" s="47"/>
    </row>
    <row r="5" spans="1:7" ht="20.100000000000001" customHeight="1">
      <c r="A5" s="30"/>
      <c r="B5" s="115" t="s">
        <v>19</v>
      </c>
      <c r="C5" s="115"/>
      <c r="D5" s="115"/>
      <c r="E5" s="115"/>
      <c r="F5" s="115"/>
      <c r="G5" s="48"/>
    </row>
    <row r="6" spans="1:7" ht="20.100000000000001" customHeight="1">
      <c r="A6" s="30"/>
      <c r="B6" s="115" t="s">
        <v>20</v>
      </c>
      <c r="C6" s="116"/>
      <c r="D6" s="116"/>
      <c r="E6" s="116"/>
      <c r="F6" s="116"/>
      <c r="G6" s="117"/>
    </row>
    <row r="7" spans="1:7" ht="20.100000000000001" customHeight="1">
      <c r="A7" s="30"/>
      <c r="B7" s="67" t="s">
        <v>50</v>
      </c>
      <c r="C7" s="45"/>
      <c r="D7" s="49"/>
      <c r="E7" s="49"/>
      <c r="F7" s="50"/>
      <c r="G7" s="48"/>
    </row>
    <row r="8" spans="1:7" ht="32.1" customHeight="1">
      <c r="A8" s="31"/>
      <c r="B8" s="118" t="s">
        <v>5</v>
      </c>
      <c r="C8" s="118"/>
      <c r="D8" s="118" t="s">
        <v>6</v>
      </c>
      <c r="E8" s="118"/>
      <c r="F8" s="37" t="s">
        <v>7</v>
      </c>
      <c r="G8" s="38" t="s">
        <v>8</v>
      </c>
    </row>
    <row r="9" spans="1:7" ht="32.1" customHeight="1">
      <c r="A9" s="32" t="s">
        <v>0</v>
      </c>
      <c r="B9" s="108" t="s">
        <v>22</v>
      </c>
      <c r="C9" s="109"/>
      <c r="D9" s="110">
        <f>F22</f>
        <v>33392.800000000003</v>
      </c>
      <c r="E9" s="111"/>
      <c r="F9" s="39"/>
      <c r="G9" s="40"/>
    </row>
    <row r="10" spans="1:7" ht="32.1" customHeight="1">
      <c r="A10" s="32" t="s">
        <v>1</v>
      </c>
      <c r="B10" s="108" t="s">
        <v>31</v>
      </c>
      <c r="C10" s="109"/>
      <c r="D10" s="110">
        <f>F29</f>
        <v>80476</v>
      </c>
      <c r="E10" s="111"/>
      <c r="F10" s="39"/>
      <c r="G10" s="40"/>
    </row>
    <row r="11" spans="1:7" ht="32.1" customHeight="1">
      <c r="A11" s="32" t="s">
        <v>3</v>
      </c>
      <c r="B11" s="108" t="s">
        <v>28</v>
      </c>
      <c r="C11" s="109"/>
      <c r="D11" s="110">
        <f>F34</f>
        <v>20699.810000000001</v>
      </c>
      <c r="E11" s="111"/>
      <c r="F11" s="39"/>
      <c r="G11" s="40"/>
    </row>
    <row r="12" spans="1:7" ht="32.1" customHeight="1">
      <c r="A12" s="32" t="s">
        <v>4</v>
      </c>
      <c r="B12" s="108" t="s">
        <v>27</v>
      </c>
      <c r="C12" s="109"/>
      <c r="D12" s="110">
        <f>F41</f>
        <v>25546</v>
      </c>
      <c r="E12" s="111"/>
      <c r="F12" s="39"/>
      <c r="G12" s="40"/>
    </row>
    <row r="13" spans="1:7" ht="32.1" customHeight="1">
      <c r="A13" s="32" t="s">
        <v>34</v>
      </c>
      <c r="B13" s="54" t="s">
        <v>40</v>
      </c>
      <c r="C13" s="98"/>
      <c r="D13" s="99"/>
      <c r="E13" s="100">
        <f>F47</f>
        <v>126150</v>
      </c>
      <c r="F13" s="39"/>
      <c r="G13" s="40"/>
    </row>
    <row r="14" spans="1:7" ht="32.1" customHeight="1">
      <c r="A14" s="32" t="s">
        <v>39</v>
      </c>
      <c r="B14" s="54" t="s">
        <v>41</v>
      </c>
      <c r="C14" s="98"/>
      <c r="D14" s="99"/>
      <c r="E14" s="100">
        <f>F51</f>
        <v>28800</v>
      </c>
      <c r="F14" s="39"/>
      <c r="G14" s="40"/>
    </row>
    <row r="15" spans="1:7" ht="32.1" customHeight="1">
      <c r="A15" s="32" t="s">
        <v>44</v>
      </c>
      <c r="B15" s="54" t="s">
        <v>43</v>
      </c>
      <c r="C15" s="98"/>
      <c r="D15" s="99"/>
      <c r="E15" s="61">
        <f>-(F34+F45)/1.06*0.06</f>
        <v>-7171.6873584905652</v>
      </c>
      <c r="F15" s="39"/>
      <c r="G15" s="40"/>
    </row>
    <row r="16" spans="1:7" ht="32.1" customHeight="1">
      <c r="A16" s="32" t="s">
        <v>45</v>
      </c>
      <c r="B16" s="121" t="s">
        <v>17</v>
      </c>
      <c r="C16" s="122"/>
      <c r="D16" s="123">
        <f>F54</f>
        <v>18903.8766</v>
      </c>
      <c r="E16" s="124"/>
      <c r="F16" s="39"/>
      <c r="G16" s="40" t="s">
        <v>9</v>
      </c>
    </row>
    <row r="17" spans="1:7" ht="32.1" customHeight="1">
      <c r="A17" s="125" t="s">
        <v>10</v>
      </c>
      <c r="B17" s="126"/>
      <c r="C17" s="127"/>
      <c r="D17" s="128">
        <f>SUM(D9:E16)</f>
        <v>326796.79924150946</v>
      </c>
      <c r="E17" s="129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66">
        <v>1</v>
      </c>
      <c r="B20" s="51" t="s">
        <v>37</v>
      </c>
      <c r="C20" s="52">
        <v>29691</v>
      </c>
      <c r="D20" s="53">
        <v>1</v>
      </c>
      <c r="E20" s="53">
        <v>1</v>
      </c>
      <c r="F20" s="25">
        <f>C20*D20*E20</f>
        <v>29691</v>
      </c>
      <c r="G20" s="69" t="s">
        <v>86</v>
      </c>
    </row>
    <row r="21" spans="1:7" s="17" customFormat="1" ht="32.1" customHeight="1">
      <c r="A21" s="66">
        <v>2</v>
      </c>
      <c r="B21" s="59" t="s">
        <v>46</v>
      </c>
      <c r="C21" s="52">
        <v>3701.8</v>
      </c>
      <c r="D21" s="53">
        <v>1</v>
      </c>
      <c r="E21" s="53">
        <v>1</v>
      </c>
      <c r="F21" s="25">
        <f>C21*D21*E21</f>
        <v>3701.8</v>
      </c>
      <c r="G21" s="69" t="s">
        <v>85</v>
      </c>
    </row>
    <row r="22" spans="1:7" ht="32.1" customHeight="1">
      <c r="A22" s="119" t="s">
        <v>25</v>
      </c>
      <c r="B22" s="120"/>
      <c r="C22" s="120"/>
      <c r="D22" s="120"/>
      <c r="E22" s="120"/>
      <c r="F22" s="18">
        <f>SUM(F20:F21)</f>
        <v>33392.800000000003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66">
        <v>1</v>
      </c>
      <c r="B25" s="74" t="s">
        <v>59</v>
      </c>
      <c r="C25" s="82">
        <v>792</v>
      </c>
      <c r="D25" s="73">
        <v>22</v>
      </c>
      <c r="E25" s="73">
        <v>1</v>
      </c>
      <c r="F25" s="81">
        <f>C25*D25*E25</f>
        <v>17424</v>
      </c>
      <c r="G25" s="79" t="s">
        <v>93</v>
      </c>
    </row>
    <row r="26" spans="1:7" s="17" customFormat="1" ht="32.1" customHeight="1">
      <c r="A26" s="66">
        <v>2</v>
      </c>
      <c r="B26" s="74" t="s">
        <v>58</v>
      </c>
      <c r="C26" s="82">
        <v>792</v>
      </c>
      <c r="D26" s="73">
        <v>23</v>
      </c>
      <c r="E26" s="73">
        <v>1</v>
      </c>
      <c r="F26" s="81">
        <f t="shared" ref="F26" si="0">C26*D26*E26</f>
        <v>18216</v>
      </c>
      <c r="G26" s="79" t="s">
        <v>93</v>
      </c>
    </row>
    <row r="27" spans="1:7" s="17" customFormat="1" ht="32.1" customHeight="1">
      <c r="A27" s="66">
        <v>3</v>
      </c>
      <c r="B27" s="74" t="s">
        <v>60</v>
      </c>
      <c r="C27" s="82">
        <v>1386</v>
      </c>
      <c r="D27" s="73">
        <v>32</v>
      </c>
      <c r="E27" s="73">
        <v>1</v>
      </c>
      <c r="F27" s="81">
        <f>C27*D27*E27</f>
        <v>44352</v>
      </c>
      <c r="G27" s="79" t="s">
        <v>93</v>
      </c>
    </row>
    <row r="28" spans="1:7" s="17" customFormat="1" ht="32.1" customHeight="1">
      <c r="A28" s="66">
        <v>4</v>
      </c>
      <c r="B28" s="74" t="s">
        <v>87</v>
      </c>
      <c r="C28" s="82">
        <v>484</v>
      </c>
      <c r="D28" s="73">
        <v>1</v>
      </c>
      <c r="E28" s="73">
        <v>1</v>
      </c>
      <c r="F28" s="81">
        <f>C28*D28*E28</f>
        <v>484</v>
      </c>
      <c r="G28" s="79" t="s">
        <v>93</v>
      </c>
    </row>
    <row r="29" spans="1:7" ht="32.1" customHeight="1">
      <c r="A29" s="119" t="s">
        <v>33</v>
      </c>
      <c r="B29" s="120"/>
      <c r="C29" s="120"/>
      <c r="D29" s="120"/>
      <c r="E29" s="120"/>
      <c r="F29" s="18">
        <f>SUM(F25:F28)</f>
        <v>80476</v>
      </c>
      <c r="G29" s="43"/>
    </row>
    <row r="30" spans="1:7" ht="20.100000000000001" customHeight="1">
      <c r="A30" s="10"/>
      <c r="B30" s="11"/>
      <c r="C30" s="12"/>
      <c r="D30" s="11"/>
      <c r="E30" s="13"/>
      <c r="F30" s="14"/>
      <c r="G30" s="15"/>
    </row>
    <row r="31" spans="1:7" ht="32.1" customHeight="1">
      <c r="A31" s="7" t="s">
        <v>23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30</v>
      </c>
    </row>
    <row r="32" spans="1:7" ht="63.9" customHeight="1">
      <c r="A32" s="66">
        <v>1</v>
      </c>
      <c r="B32" s="77" t="s">
        <v>52</v>
      </c>
      <c r="C32" s="75">
        <v>17519.810000000001</v>
      </c>
      <c r="D32" s="80">
        <v>1</v>
      </c>
      <c r="E32" s="80">
        <v>1</v>
      </c>
      <c r="F32" s="96">
        <f>C32*D32*E32</f>
        <v>17519.810000000001</v>
      </c>
      <c r="G32" s="79" t="s">
        <v>51</v>
      </c>
    </row>
    <row r="33" spans="1:7" ht="63.9" customHeight="1">
      <c r="A33" s="66">
        <v>2</v>
      </c>
      <c r="B33" s="77" t="s">
        <v>88</v>
      </c>
      <c r="C33" s="75">
        <v>530</v>
      </c>
      <c r="D33" s="80">
        <v>1</v>
      </c>
      <c r="E33" s="80">
        <v>6</v>
      </c>
      <c r="F33" s="78">
        <f>C33*D33*E33</f>
        <v>3180</v>
      </c>
      <c r="G33" s="79" t="s">
        <v>89</v>
      </c>
    </row>
    <row r="34" spans="1:7" ht="32.1" customHeight="1">
      <c r="A34" s="119" t="s">
        <v>26</v>
      </c>
      <c r="B34" s="120"/>
      <c r="C34" s="120"/>
      <c r="D34" s="120"/>
      <c r="E34" s="120"/>
      <c r="F34" s="58">
        <f>F32+F33</f>
        <v>20699.810000000001</v>
      </c>
      <c r="G34" s="43"/>
    </row>
    <row r="35" spans="1:7" ht="20.100000000000001" customHeight="1">
      <c r="A35" s="137"/>
      <c r="B35" s="138"/>
      <c r="C35" s="138"/>
      <c r="D35" s="132"/>
      <c r="E35" s="132"/>
      <c r="F35" s="132"/>
      <c r="G35" s="133"/>
    </row>
    <row r="36" spans="1:7" ht="32.1" customHeight="1">
      <c r="A36" s="7" t="s">
        <v>24</v>
      </c>
      <c r="B36" s="29" t="s">
        <v>5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s="17" customFormat="1" ht="32.1" customHeight="1">
      <c r="A37" s="66">
        <v>1</v>
      </c>
      <c r="B37" s="83" t="s">
        <v>54</v>
      </c>
      <c r="C37" s="82">
        <v>350</v>
      </c>
      <c r="D37" s="80">
        <v>1</v>
      </c>
      <c r="E37" s="80">
        <v>20</v>
      </c>
      <c r="F37" s="81">
        <f>C37*D37*E37</f>
        <v>7000</v>
      </c>
      <c r="G37" s="84" t="s">
        <v>55</v>
      </c>
    </row>
    <row r="38" spans="1:7" s="17" customFormat="1" ht="32.1" customHeight="1">
      <c r="A38" s="66">
        <v>2</v>
      </c>
      <c r="B38" s="83" t="s">
        <v>53</v>
      </c>
      <c r="C38" s="82">
        <v>392.3</v>
      </c>
      <c r="D38" s="80">
        <v>1</v>
      </c>
      <c r="E38" s="80">
        <v>20</v>
      </c>
      <c r="F38" s="81">
        <f t="shared" ref="F38:F40" si="1">C38*D38*E38</f>
        <v>7846</v>
      </c>
      <c r="G38" s="84" t="s">
        <v>56</v>
      </c>
    </row>
    <row r="39" spans="1:7" s="17" customFormat="1" ht="32.1" customHeight="1">
      <c r="A39" s="66">
        <v>3</v>
      </c>
      <c r="B39" s="83" t="s">
        <v>90</v>
      </c>
      <c r="C39" s="82">
        <v>80</v>
      </c>
      <c r="D39" s="82">
        <v>2</v>
      </c>
      <c r="E39" s="82">
        <v>20</v>
      </c>
      <c r="F39" s="81">
        <f t="shared" si="1"/>
        <v>3200</v>
      </c>
      <c r="G39" s="84" t="s">
        <v>76</v>
      </c>
    </row>
    <row r="40" spans="1:7" s="17" customFormat="1" ht="32.1" customHeight="1">
      <c r="A40" s="66">
        <v>4</v>
      </c>
      <c r="B40" s="83" t="s">
        <v>71</v>
      </c>
      <c r="C40" s="82">
        <v>7500</v>
      </c>
      <c r="D40" s="82">
        <v>1</v>
      </c>
      <c r="E40" s="82">
        <v>1</v>
      </c>
      <c r="F40" s="81">
        <f t="shared" si="1"/>
        <v>7500</v>
      </c>
      <c r="G40" s="84" t="s">
        <v>75</v>
      </c>
    </row>
    <row r="41" spans="1:7" ht="32.1" customHeight="1">
      <c r="A41" s="139" t="s">
        <v>29</v>
      </c>
      <c r="B41" s="140"/>
      <c r="C41" s="140"/>
      <c r="D41" s="140"/>
      <c r="E41" s="141"/>
      <c r="F41" s="18">
        <f>SUM(F37:F40)</f>
        <v>25546</v>
      </c>
      <c r="G41" s="43"/>
    </row>
    <row r="42" spans="1:7" ht="20.100000000000001" customHeight="1">
      <c r="A42" s="131"/>
      <c r="B42" s="132"/>
      <c r="C42" s="132"/>
      <c r="D42" s="132"/>
      <c r="E42" s="132"/>
      <c r="F42" s="132"/>
      <c r="G42" s="133"/>
    </row>
    <row r="43" spans="1:7" ht="32.1" customHeight="1">
      <c r="A43" s="55" t="s">
        <v>38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66">
        <v>1</v>
      </c>
      <c r="B44" s="56" t="s">
        <v>63</v>
      </c>
      <c r="C44" s="16">
        <v>20000</v>
      </c>
      <c r="D44" s="19">
        <v>1</v>
      </c>
      <c r="E44" s="68" t="s">
        <v>57</v>
      </c>
      <c r="F44" s="25">
        <f>C44*D44*E44</f>
        <v>20000</v>
      </c>
      <c r="G44" s="57" t="s">
        <v>65</v>
      </c>
    </row>
    <row r="45" spans="1:7" ht="32.1" customHeight="1">
      <c r="A45" s="66">
        <v>2</v>
      </c>
      <c r="B45" s="56" t="s">
        <v>64</v>
      </c>
      <c r="C45" s="66">
        <v>106000</v>
      </c>
      <c r="D45" s="66">
        <v>1</v>
      </c>
      <c r="E45" s="66">
        <v>1</v>
      </c>
      <c r="F45" s="25">
        <f>C45*D45*E45</f>
        <v>106000</v>
      </c>
      <c r="G45" s="57" t="s">
        <v>66</v>
      </c>
    </row>
    <row r="46" spans="1:7" ht="32.1" customHeight="1">
      <c r="A46" s="66">
        <v>3</v>
      </c>
      <c r="B46" s="105" t="s">
        <v>91</v>
      </c>
      <c r="C46" s="106">
        <v>150</v>
      </c>
      <c r="D46" s="106">
        <v>1</v>
      </c>
      <c r="E46" s="106">
        <v>1</v>
      </c>
      <c r="F46" s="25">
        <f>C46*D46*E46</f>
        <v>150</v>
      </c>
      <c r="G46" s="107" t="s">
        <v>92</v>
      </c>
    </row>
    <row r="47" spans="1:7" ht="32.1" customHeight="1">
      <c r="A47" s="130" t="s">
        <v>38</v>
      </c>
      <c r="B47" s="120"/>
      <c r="C47" s="120"/>
      <c r="D47" s="120"/>
      <c r="E47" s="120"/>
      <c r="F47" s="18">
        <f>SUM(F44:F46)</f>
        <v>126150</v>
      </c>
      <c r="G47" s="43"/>
    </row>
    <row r="48" spans="1:7" ht="20.100000000000001" customHeight="1">
      <c r="A48" s="131"/>
      <c r="B48" s="132"/>
      <c r="C48" s="132"/>
      <c r="D48" s="132"/>
      <c r="E48" s="132"/>
      <c r="F48" s="132"/>
      <c r="G48" s="133"/>
    </row>
    <row r="49" spans="1:7" ht="32.1" customHeight="1">
      <c r="A49" s="55" t="s">
        <v>36</v>
      </c>
      <c r="B49" s="29" t="s">
        <v>35</v>
      </c>
      <c r="C49" s="8" t="s">
        <v>11</v>
      </c>
      <c r="D49" s="29" t="s">
        <v>12</v>
      </c>
      <c r="E49" s="29" t="s">
        <v>13</v>
      </c>
      <c r="F49" s="8" t="s">
        <v>14</v>
      </c>
      <c r="G49" s="9" t="s">
        <v>8</v>
      </c>
    </row>
    <row r="50" spans="1:7" ht="32.1" customHeight="1">
      <c r="A50" s="66">
        <v>1</v>
      </c>
      <c r="B50" s="56" t="s">
        <v>36</v>
      </c>
      <c r="C50" s="16">
        <v>400</v>
      </c>
      <c r="D50" s="19">
        <v>9</v>
      </c>
      <c r="E50" s="68" t="s">
        <v>67</v>
      </c>
      <c r="F50" s="25">
        <f>C50*D50*E50</f>
        <v>28800</v>
      </c>
      <c r="G50" s="26"/>
    </row>
    <row r="51" spans="1:7" ht="32.1" customHeight="1">
      <c r="A51" s="130" t="s">
        <v>36</v>
      </c>
      <c r="B51" s="120"/>
      <c r="C51" s="120"/>
      <c r="D51" s="120"/>
      <c r="E51" s="120"/>
      <c r="F51" s="18">
        <f>SUM(F50:F50)</f>
        <v>28800</v>
      </c>
      <c r="G51" s="43"/>
    </row>
    <row r="52" spans="1:7" ht="20.100000000000001" customHeight="1">
      <c r="A52" s="131"/>
      <c r="B52" s="132"/>
      <c r="C52" s="132"/>
      <c r="D52" s="132"/>
      <c r="E52" s="132"/>
      <c r="F52" s="132"/>
      <c r="G52" s="133"/>
    </row>
    <row r="53" spans="1:7" ht="32.1" customHeight="1">
      <c r="A53" s="7" t="s">
        <v>2</v>
      </c>
      <c r="B53" s="29" t="s">
        <v>5</v>
      </c>
      <c r="C53" s="8" t="s">
        <v>11</v>
      </c>
      <c r="D53" s="29" t="s">
        <v>12</v>
      </c>
      <c r="E53" s="29" t="s">
        <v>13</v>
      </c>
      <c r="F53" s="8" t="s">
        <v>14</v>
      </c>
      <c r="G53" s="9" t="s">
        <v>8</v>
      </c>
    </row>
    <row r="54" spans="1:7" ht="32.1" customHeight="1">
      <c r="A54" s="66">
        <v>1</v>
      </c>
      <c r="B54" s="23" t="s">
        <v>16</v>
      </c>
      <c r="C54" s="16">
        <f>F22+F29+F34+F41+F47+F51</f>
        <v>315064.61</v>
      </c>
      <c r="D54" s="19">
        <v>1</v>
      </c>
      <c r="E54" s="24">
        <v>0.06</v>
      </c>
      <c r="F54" s="25">
        <f>C54*D54*E54</f>
        <v>18903.8766</v>
      </c>
      <c r="G54" s="26" t="s">
        <v>15</v>
      </c>
    </row>
    <row r="55" spans="1:7" ht="32.1" customHeight="1" thickBot="1">
      <c r="A55" s="134" t="s">
        <v>18</v>
      </c>
      <c r="B55" s="135"/>
      <c r="C55" s="135"/>
      <c r="D55" s="135"/>
      <c r="E55" s="136"/>
      <c r="F55" s="27">
        <f>SUM(F53:F54)</f>
        <v>18903.8766</v>
      </c>
      <c r="G55" s="28"/>
    </row>
  </sheetData>
  <sheetProtection insertColumns="0" insertRows="0" insertHyperlinks="0"/>
  <mergeCells count="28">
    <mergeCell ref="A51:E51"/>
    <mergeCell ref="A52:G52"/>
    <mergeCell ref="A55:E55"/>
    <mergeCell ref="A34:E34"/>
    <mergeCell ref="A35:G35"/>
    <mergeCell ref="A41:E41"/>
    <mergeCell ref="A42:G42"/>
    <mergeCell ref="A47:E47"/>
    <mergeCell ref="A48:G48"/>
    <mergeCell ref="A29:E29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2:E22"/>
    <mergeCell ref="B9:C9"/>
    <mergeCell ref="D9:E9"/>
    <mergeCell ref="A1:G1"/>
    <mergeCell ref="B5:F5"/>
    <mergeCell ref="B6:G6"/>
    <mergeCell ref="B8:C8"/>
    <mergeCell ref="D8:E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topLeftCell="A10" zoomScale="80" zoomScaleNormal="80" workbookViewId="0">
      <selection activeCell="G40" sqref="G40"/>
    </sheetView>
  </sheetViews>
  <sheetFormatPr defaultColWidth="9" defaultRowHeight="13.8"/>
  <cols>
    <col min="1" max="1" width="18" style="1" customWidth="1"/>
    <col min="2" max="2" width="27.21875" style="1" customWidth="1"/>
    <col min="3" max="3" width="16" style="20" customWidth="1"/>
    <col min="4" max="4" width="11.21875" style="1" customWidth="1"/>
    <col min="5" max="5" width="11.109375" style="1" customWidth="1"/>
    <col min="6" max="6" width="15.88671875" style="21" customWidth="1"/>
    <col min="7" max="7" width="69.77734375" style="1" customWidth="1"/>
    <col min="8" max="16384" width="9" style="1"/>
  </cols>
  <sheetData>
    <row r="1" spans="1:7" ht="20.100000000000001" customHeight="1">
      <c r="A1" s="112" t="s">
        <v>42</v>
      </c>
      <c r="B1" s="113"/>
      <c r="C1" s="113"/>
      <c r="D1" s="113"/>
      <c r="E1" s="113"/>
      <c r="F1" s="113"/>
      <c r="G1" s="11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0" t="s">
        <v>48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65"/>
      <c r="E4" s="46"/>
      <c r="F4" s="45"/>
      <c r="G4" s="47"/>
    </row>
    <row r="5" spans="1:7" ht="20.100000000000001" customHeight="1">
      <c r="A5" s="30"/>
      <c r="B5" s="115" t="s">
        <v>19</v>
      </c>
      <c r="C5" s="115"/>
      <c r="D5" s="115"/>
      <c r="E5" s="115"/>
      <c r="F5" s="115"/>
      <c r="G5" s="48"/>
    </row>
    <row r="6" spans="1:7" ht="20.100000000000001" customHeight="1">
      <c r="A6" s="30"/>
      <c r="B6" s="115" t="s">
        <v>20</v>
      </c>
      <c r="C6" s="116"/>
      <c r="D6" s="116"/>
      <c r="E6" s="116"/>
      <c r="F6" s="116"/>
      <c r="G6" s="117"/>
    </row>
    <row r="7" spans="1:7" ht="20.100000000000001" customHeight="1">
      <c r="A7" s="30"/>
      <c r="B7" s="67" t="s">
        <v>50</v>
      </c>
      <c r="C7" s="45"/>
      <c r="D7" s="49"/>
      <c r="E7" s="49"/>
      <c r="F7" s="50"/>
      <c r="G7" s="48"/>
    </row>
    <row r="8" spans="1:7" ht="32.1" customHeight="1">
      <c r="A8" s="31"/>
      <c r="B8" s="118" t="s">
        <v>5</v>
      </c>
      <c r="C8" s="118"/>
      <c r="D8" s="118" t="s">
        <v>6</v>
      </c>
      <c r="E8" s="118"/>
      <c r="F8" s="37" t="s">
        <v>7</v>
      </c>
      <c r="G8" s="38" t="s">
        <v>8</v>
      </c>
    </row>
    <row r="9" spans="1:7" ht="32.1" customHeight="1">
      <c r="A9" s="32" t="s">
        <v>0</v>
      </c>
      <c r="B9" s="108" t="s">
        <v>22</v>
      </c>
      <c r="C9" s="109"/>
      <c r="D9" s="110">
        <f>F23</f>
        <v>27500</v>
      </c>
      <c r="E9" s="111"/>
      <c r="F9" s="39"/>
      <c r="G9" s="40"/>
    </row>
    <row r="10" spans="1:7" ht="32.1" customHeight="1">
      <c r="A10" s="32" t="s">
        <v>1</v>
      </c>
      <c r="B10" s="108" t="s">
        <v>31</v>
      </c>
      <c r="C10" s="109"/>
      <c r="D10" s="110">
        <f>F29</f>
        <v>79992</v>
      </c>
      <c r="E10" s="111"/>
      <c r="F10" s="39"/>
      <c r="G10" s="40"/>
    </row>
    <row r="11" spans="1:7" ht="32.1" customHeight="1">
      <c r="A11" s="32" t="s">
        <v>3</v>
      </c>
      <c r="B11" s="108" t="s">
        <v>28</v>
      </c>
      <c r="C11" s="109"/>
      <c r="D11" s="110">
        <f>F34</f>
        <v>18250</v>
      </c>
      <c r="E11" s="111"/>
      <c r="F11" s="39"/>
      <c r="G11" s="40"/>
    </row>
    <row r="12" spans="1:7" ht="32.1" customHeight="1">
      <c r="A12" s="32" t="s">
        <v>4</v>
      </c>
      <c r="B12" s="108" t="s">
        <v>27</v>
      </c>
      <c r="C12" s="109"/>
      <c r="D12" s="110">
        <f>F41</f>
        <v>27700</v>
      </c>
      <c r="E12" s="111"/>
      <c r="F12" s="39"/>
      <c r="G12" s="40"/>
    </row>
    <row r="13" spans="1:7" ht="32.1" customHeight="1">
      <c r="A13" s="32" t="s">
        <v>34</v>
      </c>
      <c r="B13" s="54" t="s">
        <v>40</v>
      </c>
      <c r="C13" s="62"/>
      <c r="D13" s="63"/>
      <c r="E13" s="64">
        <f>F46</f>
        <v>120000</v>
      </c>
      <c r="F13" s="39"/>
      <c r="G13" s="40"/>
    </row>
    <row r="14" spans="1:7" ht="32.1" customHeight="1">
      <c r="A14" s="32" t="s">
        <v>39</v>
      </c>
      <c r="B14" s="54" t="s">
        <v>41</v>
      </c>
      <c r="C14" s="62"/>
      <c r="D14" s="63"/>
      <c r="E14" s="64">
        <f>F50</f>
        <v>28800</v>
      </c>
      <c r="F14" s="39"/>
      <c r="G14" s="40"/>
    </row>
    <row r="15" spans="1:7" ht="32.1" customHeight="1">
      <c r="A15" s="32" t="s">
        <v>44</v>
      </c>
      <c r="B15" s="54" t="s">
        <v>43</v>
      </c>
      <c r="C15" s="62"/>
      <c r="D15" s="63"/>
      <c r="E15" s="61">
        <f>-F34*0.06</f>
        <v>-1095</v>
      </c>
      <c r="F15" s="39"/>
      <c r="G15" s="40"/>
    </row>
    <row r="16" spans="1:7" ht="32.1" customHeight="1">
      <c r="A16" s="32" t="s">
        <v>45</v>
      </c>
      <c r="B16" s="121" t="s">
        <v>17</v>
      </c>
      <c r="C16" s="122"/>
      <c r="D16" s="123">
        <f>F53</f>
        <v>18134.52</v>
      </c>
      <c r="E16" s="124"/>
      <c r="F16" s="39"/>
      <c r="G16" s="40" t="s">
        <v>9</v>
      </c>
    </row>
    <row r="17" spans="1:7" ht="32.1" customHeight="1">
      <c r="A17" s="125" t="s">
        <v>10</v>
      </c>
      <c r="B17" s="126"/>
      <c r="C17" s="127"/>
      <c r="D17" s="128">
        <f>SUM(D9:E16)</f>
        <v>319281.52</v>
      </c>
      <c r="E17" s="129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1" t="s">
        <v>37</v>
      </c>
      <c r="C20" s="52">
        <v>2500</v>
      </c>
      <c r="D20" s="53">
        <v>1</v>
      </c>
      <c r="E20" s="53">
        <v>5</v>
      </c>
      <c r="F20" s="25">
        <f>C20*D20*E20</f>
        <v>12500</v>
      </c>
      <c r="G20" s="69" t="s">
        <v>68</v>
      </c>
    </row>
    <row r="21" spans="1:7" s="17" customFormat="1" ht="32.1" customHeight="1">
      <c r="A21" s="66">
        <v>2</v>
      </c>
      <c r="B21" s="86" t="s">
        <v>69</v>
      </c>
      <c r="C21" s="87">
        <v>2500</v>
      </c>
      <c r="D21" s="89">
        <v>1</v>
      </c>
      <c r="E21" s="89">
        <v>6</v>
      </c>
      <c r="F21" s="90">
        <f>C21*D21*E21</f>
        <v>15000</v>
      </c>
      <c r="G21" s="91" t="s">
        <v>72</v>
      </c>
    </row>
    <row r="22" spans="1:7" s="17" customFormat="1" ht="32.1" customHeight="1">
      <c r="A22" s="66">
        <v>3</v>
      </c>
      <c r="B22" s="59" t="s">
        <v>46</v>
      </c>
      <c r="C22" s="52">
        <v>0</v>
      </c>
      <c r="D22" s="53">
        <v>1</v>
      </c>
      <c r="E22" s="53">
        <v>0</v>
      </c>
      <c r="F22" s="25">
        <f>C22*D22*E22</f>
        <v>0</v>
      </c>
      <c r="G22" s="60" t="s">
        <v>47</v>
      </c>
    </row>
    <row r="23" spans="1:7" ht="32.1" customHeight="1">
      <c r="A23" s="119" t="s">
        <v>25</v>
      </c>
      <c r="B23" s="120"/>
      <c r="C23" s="120"/>
      <c r="D23" s="120"/>
      <c r="E23" s="120"/>
      <c r="F23" s="18">
        <f>SUM(F20:F22)</f>
        <v>27500</v>
      </c>
      <c r="G23" s="43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32</v>
      </c>
      <c r="B25" s="29" t="s">
        <v>5</v>
      </c>
      <c r="C25" s="8" t="s">
        <v>11</v>
      </c>
      <c r="D25" s="29" t="s">
        <v>12</v>
      </c>
      <c r="E25" s="29" t="s">
        <v>13</v>
      </c>
      <c r="F25" s="8" t="s">
        <v>14</v>
      </c>
      <c r="G25" s="9" t="s">
        <v>8</v>
      </c>
    </row>
    <row r="26" spans="1:7" s="17" customFormat="1" ht="32.1" customHeight="1">
      <c r="A26" s="22">
        <v>1</v>
      </c>
      <c r="B26" s="74" t="s">
        <v>59</v>
      </c>
      <c r="C26" s="72">
        <v>792</v>
      </c>
      <c r="D26" s="73">
        <v>22</v>
      </c>
      <c r="E26" s="73">
        <v>1</v>
      </c>
      <c r="F26" s="71">
        <f>C26*D26*E26</f>
        <v>17424</v>
      </c>
      <c r="G26" s="79" t="s">
        <v>61</v>
      </c>
    </row>
    <row r="27" spans="1:7" s="17" customFormat="1" ht="32.1" customHeight="1">
      <c r="A27" s="66">
        <v>2</v>
      </c>
      <c r="B27" s="74" t="s">
        <v>58</v>
      </c>
      <c r="C27" s="72">
        <v>792</v>
      </c>
      <c r="D27" s="73">
        <v>23</v>
      </c>
      <c r="E27" s="73">
        <v>1</v>
      </c>
      <c r="F27" s="81">
        <f t="shared" ref="F27" si="0">C27*D27*E27</f>
        <v>18216</v>
      </c>
      <c r="G27" s="79" t="s">
        <v>62</v>
      </c>
    </row>
    <row r="28" spans="1:7" s="17" customFormat="1" ht="32.1" customHeight="1">
      <c r="A28" s="66">
        <v>3</v>
      </c>
      <c r="B28" s="74" t="s">
        <v>60</v>
      </c>
      <c r="C28" s="72">
        <v>1386</v>
      </c>
      <c r="D28" s="73">
        <v>32</v>
      </c>
      <c r="E28" s="73">
        <v>1</v>
      </c>
      <c r="F28" s="81">
        <f>C28*D28*E28</f>
        <v>44352</v>
      </c>
      <c r="G28" s="79" t="s">
        <v>62</v>
      </c>
    </row>
    <row r="29" spans="1:7" ht="32.1" customHeight="1">
      <c r="A29" s="119" t="s">
        <v>33</v>
      </c>
      <c r="B29" s="120"/>
      <c r="C29" s="120"/>
      <c r="D29" s="120"/>
      <c r="E29" s="120"/>
      <c r="F29" s="18">
        <f>SUM(F26:F28)</f>
        <v>79992</v>
      </c>
      <c r="G29" s="43"/>
    </row>
    <row r="30" spans="1:7" ht="20.100000000000001" customHeight="1">
      <c r="A30" s="10"/>
      <c r="B30" s="11"/>
      <c r="C30" s="12"/>
      <c r="D30" s="11"/>
      <c r="E30" s="13"/>
      <c r="F30" s="14"/>
      <c r="G30" s="15"/>
    </row>
    <row r="31" spans="1:7" ht="32.1" customHeight="1">
      <c r="A31" s="7" t="s">
        <v>23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30</v>
      </c>
    </row>
    <row r="32" spans="1:7" ht="63.9" customHeight="1">
      <c r="A32" s="22">
        <v>1</v>
      </c>
      <c r="B32" s="77" t="s">
        <v>52</v>
      </c>
      <c r="C32" s="75">
        <v>730</v>
      </c>
      <c r="D32" s="76">
        <v>5</v>
      </c>
      <c r="E32" s="76">
        <v>5</v>
      </c>
      <c r="F32" s="78">
        <f>C32*D32*E32</f>
        <v>18250</v>
      </c>
      <c r="G32" s="79" t="s">
        <v>51</v>
      </c>
    </row>
    <row r="33" spans="1:7" ht="63.9" customHeight="1">
      <c r="A33" s="66">
        <v>2</v>
      </c>
      <c r="B33" s="85" t="s">
        <v>73</v>
      </c>
      <c r="C33" s="92">
        <v>530</v>
      </c>
      <c r="D33" s="93">
        <v>1</v>
      </c>
      <c r="E33" s="93">
        <v>6</v>
      </c>
      <c r="F33" s="94">
        <f>C33*D33*E33</f>
        <v>3180</v>
      </c>
      <c r="G33" s="95" t="s">
        <v>74</v>
      </c>
    </row>
    <row r="34" spans="1:7" ht="32.1" customHeight="1">
      <c r="A34" s="119" t="s">
        <v>26</v>
      </c>
      <c r="B34" s="120"/>
      <c r="C34" s="120"/>
      <c r="D34" s="120"/>
      <c r="E34" s="120"/>
      <c r="F34" s="58">
        <f>F32</f>
        <v>18250</v>
      </c>
      <c r="G34" s="43"/>
    </row>
    <row r="35" spans="1:7" ht="20.100000000000001" customHeight="1">
      <c r="A35" s="137"/>
      <c r="B35" s="138"/>
      <c r="C35" s="138"/>
      <c r="D35" s="132"/>
      <c r="E35" s="132"/>
      <c r="F35" s="132"/>
      <c r="G35" s="133"/>
    </row>
    <row r="36" spans="1:7" ht="32.1" customHeight="1">
      <c r="A36" s="7" t="s">
        <v>24</v>
      </c>
      <c r="B36" s="29" t="s">
        <v>5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s="17" customFormat="1" ht="32.1" customHeight="1">
      <c r="A37" s="22">
        <v>1</v>
      </c>
      <c r="B37" s="83" t="s">
        <v>54</v>
      </c>
      <c r="C37" s="87">
        <v>350</v>
      </c>
      <c r="D37" s="80">
        <v>1</v>
      </c>
      <c r="E37" s="80">
        <v>20</v>
      </c>
      <c r="F37" s="81">
        <f>C37*D37*E37</f>
        <v>7000</v>
      </c>
      <c r="G37" s="84" t="s">
        <v>55</v>
      </c>
    </row>
    <row r="38" spans="1:7" s="17" customFormat="1" ht="32.1" customHeight="1">
      <c r="A38" s="22">
        <v>2</v>
      </c>
      <c r="B38" s="83" t="s">
        <v>53</v>
      </c>
      <c r="C38" s="82">
        <v>500</v>
      </c>
      <c r="D38" s="80">
        <v>1</v>
      </c>
      <c r="E38" s="80">
        <v>20</v>
      </c>
      <c r="F38" s="81">
        <f t="shared" ref="F38:F40" si="1">C38*D38*E38</f>
        <v>10000</v>
      </c>
      <c r="G38" s="84" t="s">
        <v>56</v>
      </c>
    </row>
    <row r="39" spans="1:7" s="17" customFormat="1" ht="32.1" customHeight="1">
      <c r="A39" s="66">
        <v>3</v>
      </c>
      <c r="B39" s="88" t="s">
        <v>70</v>
      </c>
      <c r="C39" s="87">
        <v>80</v>
      </c>
      <c r="D39" s="87">
        <v>2</v>
      </c>
      <c r="E39" s="87">
        <v>20</v>
      </c>
      <c r="F39" s="96">
        <f t="shared" si="1"/>
        <v>3200</v>
      </c>
      <c r="G39" s="97" t="s">
        <v>76</v>
      </c>
    </row>
    <row r="40" spans="1:7" s="17" customFormat="1" ht="32.1" customHeight="1">
      <c r="A40" s="66">
        <v>4</v>
      </c>
      <c r="B40" s="88" t="s">
        <v>71</v>
      </c>
      <c r="C40" s="87">
        <v>7500</v>
      </c>
      <c r="D40" s="87">
        <v>1</v>
      </c>
      <c r="E40" s="87">
        <v>1</v>
      </c>
      <c r="F40" s="96">
        <f t="shared" si="1"/>
        <v>7500</v>
      </c>
      <c r="G40" s="97" t="s">
        <v>75</v>
      </c>
    </row>
    <row r="41" spans="1:7" ht="32.1" customHeight="1">
      <c r="A41" s="139" t="s">
        <v>29</v>
      </c>
      <c r="B41" s="140"/>
      <c r="C41" s="140"/>
      <c r="D41" s="140"/>
      <c r="E41" s="141"/>
      <c r="F41" s="18">
        <f>SUM(F37:F40)</f>
        <v>27700</v>
      </c>
      <c r="G41" s="43"/>
    </row>
    <row r="42" spans="1:7" ht="20.100000000000001" customHeight="1">
      <c r="A42" s="131"/>
      <c r="B42" s="132"/>
      <c r="C42" s="132"/>
      <c r="D42" s="132"/>
      <c r="E42" s="132"/>
      <c r="F42" s="132"/>
      <c r="G42" s="133"/>
    </row>
    <row r="43" spans="1:7" ht="32.1" customHeight="1">
      <c r="A43" s="55" t="s">
        <v>38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6" t="s">
        <v>63</v>
      </c>
      <c r="C44" s="16">
        <v>20000</v>
      </c>
      <c r="D44" s="19">
        <v>1</v>
      </c>
      <c r="E44" s="68" t="s">
        <v>57</v>
      </c>
      <c r="F44" s="25">
        <f>C44*D44*E44</f>
        <v>20000</v>
      </c>
      <c r="G44" s="57" t="s">
        <v>65</v>
      </c>
    </row>
    <row r="45" spans="1:7" ht="32.1" customHeight="1">
      <c r="A45" s="22">
        <v>2</v>
      </c>
      <c r="B45" s="56" t="s">
        <v>64</v>
      </c>
      <c r="C45" s="22">
        <v>100000</v>
      </c>
      <c r="D45" s="22">
        <v>1</v>
      </c>
      <c r="E45" s="22">
        <v>1</v>
      </c>
      <c r="F45" s="25">
        <f>C45*D45*E45</f>
        <v>100000</v>
      </c>
      <c r="G45" s="57" t="s">
        <v>66</v>
      </c>
    </row>
    <row r="46" spans="1:7" ht="32.1" customHeight="1">
      <c r="A46" s="130" t="s">
        <v>38</v>
      </c>
      <c r="B46" s="120"/>
      <c r="C46" s="120"/>
      <c r="D46" s="120"/>
      <c r="E46" s="120"/>
      <c r="F46" s="18">
        <f>SUM(F44:F45)</f>
        <v>120000</v>
      </c>
      <c r="G46" s="43"/>
    </row>
    <row r="47" spans="1:7" ht="20.100000000000001" customHeight="1">
      <c r="A47" s="131"/>
      <c r="B47" s="132"/>
      <c r="C47" s="132"/>
      <c r="D47" s="132"/>
      <c r="E47" s="132"/>
      <c r="F47" s="132"/>
      <c r="G47" s="133"/>
    </row>
    <row r="48" spans="1:7" ht="32.1" customHeight="1">
      <c r="A48" s="55" t="s">
        <v>36</v>
      </c>
      <c r="B48" s="29" t="s">
        <v>35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56" t="s">
        <v>36</v>
      </c>
      <c r="C49" s="16">
        <v>400</v>
      </c>
      <c r="D49" s="19">
        <v>9</v>
      </c>
      <c r="E49" s="68" t="s">
        <v>67</v>
      </c>
      <c r="F49" s="25">
        <f>C49*D49*E49</f>
        <v>28800</v>
      </c>
      <c r="G49" s="26"/>
    </row>
    <row r="50" spans="1:7" ht="32.1" customHeight="1">
      <c r="A50" s="130" t="s">
        <v>36</v>
      </c>
      <c r="B50" s="120"/>
      <c r="C50" s="120"/>
      <c r="D50" s="120"/>
      <c r="E50" s="120"/>
      <c r="F50" s="18">
        <f>SUM(F49:F49)</f>
        <v>28800</v>
      </c>
      <c r="G50" s="43"/>
    </row>
    <row r="51" spans="1:7" ht="20.100000000000001" customHeight="1">
      <c r="A51" s="131"/>
      <c r="B51" s="132"/>
      <c r="C51" s="132"/>
      <c r="D51" s="132"/>
      <c r="E51" s="132"/>
      <c r="F51" s="132"/>
      <c r="G51" s="133"/>
    </row>
    <row r="52" spans="1:7" ht="32.1" customHeight="1">
      <c r="A52" s="7" t="s">
        <v>2</v>
      </c>
      <c r="B52" s="29" t="s">
        <v>5</v>
      </c>
      <c r="C52" s="8" t="s">
        <v>11</v>
      </c>
      <c r="D52" s="29" t="s">
        <v>12</v>
      </c>
      <c r="E52" s="29" t="s">
        <v>13</v>
      </c>
      <c r="F52" s="8" t="s">
        <v>14</v>
      </c>
      <c r="G52" s="9" t="s">
        <v>8</v>
      </c>
    </row>
    <row r="53" spans="1:7" ht="32.1" customHeight="1">
      <c r="A53" s="22">
        <v>1</v>
      </c>
      <c r="B53" s="23" t="s">
        <v>16</v>
      </c>
      <c r="C53" s="16">
        <f>F23+F29+F34+F41+F46+F50</f>
        <v>302242</v>
      </c>
      <c r="D53" s="19">
        <v>1</v>
      </c>
      <c r="E53" s="24">
        <v>0.06</v>
      </c>
      <c r="F53" s="25">
        <f>C53*D53*E53</f>
        <v>18134.52</v>
      </c>
      <c r="G53" s="26" t="s">
        <v>15</v>
      </c>
    </row>
    <row r="54" spans="1:7" ht="32.1" customHeight="1" thickBot="1">
      <c r="A54" s="134" t="s">
        <v>18</v>
      </c>
      <c r="B54" s="135"/>
      <c r="C54" s="135"/>
      <c r="D54" s="135"/>
      <c r="E54" s="136"/>
      <c r="F54" s="27">
        <f>SUM(F52:F53)</f>
        <v>18134.52</v>
      </c>
      <c r="G54" s="28"/>
    </row>
  </sheetData>
  <sheetProtection insertColumns="0" insertRows="0" insertHyperlinks="0"/>
  <mergeCells count="28">
    <mergeCell ref="A50:E50"/>
    <mergeCell ref="A51:G51"/>
    <mergeCell ref="A54:E54"/>
    <mergeCell ref="A34:E34"/>
    <mergeCell ref="A35:G35"/>
    <mergeCell ref="A41:E41"/>
    <mergeCell ref="A42:G42"/>
    <mergeCell ref="A46:E46"/>
    <mergeCell ref="A47:G47"/>
    <mergeCell ref="A29:E29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3:E23"/>
    <mergeCell ref="B9:C9"/>
    <mergeCell ref="D9:E9"/>
    <mergeCell ref="A1:G1"/>
    <mergeCell ref="B5:F5"/>
    <mergeCell ref="B6:G6"/>
    <mergeCell ref="B8:C8"/>
    <mergeCell ref="D8:E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4" sqref="D4"/>
    </sheetView>
  </sheetViews>
  <sheetFormatPr defaultRowHeight="14.4"/>
  <cols>
    <col min="1" max="1" width="14.109375" customWidth="1"/>
  </cols>
  <sheetData>
    <row r="1" spans="1:2">
      <c r="A1" s="142" t="s">
        <v>77</v>
      </c>
      <c r="B1" s="142"/>
    </row>
    <row r="2" spans="1:2">
      <c r="A2" s="102" t="s">
        <v>78</v>
      </c>
      <c r="B2" s="103">
        <v>747.5</v>
      </c>
    </row>
    <row r="3" spans="1:2">
      <c r="A3" s="102" t="s">
        <v>79</v>
      </c>
      <c r="B3" s="103">
        <v>477.4</v>
      </c>
    </row>
    <row r="4" spans="1:2">
      <c r="A4" s="102" t="s">
        <v>80</v>
      </c>
      <c r="B4" s="103">
        <v>498.3</v>
      </c>
    </row>
    <row r="5" spans="1:2">
      <c r="A5" s="102" t="s">
        <v>81</v>
      </c>
      <c r="B5" s="103">
        <v>422</v>
      </c>
    </row>
    <row r="6" spans="1:2">
      <c r="A6" s="102" t="s">
        <v>82</v>
      </c>
      <c r="B6" s="103">
        <v>1400.6</v>
      </c>
    </row>
    <row r="7" spans="1:2">
      <c r="A7" s="102" t="s">
        <v>83</v>
      </c>
      <c r="B7" s="103">
        <v>156</v>
      </c>
    </row>
    <row r="8" spans="1:2">
      <c r="A8" s="104" t="s">
        <v>84</v>
      </c>
      <c r="B8" s="103">
        <f>SUM(B2:B7)</f>
        <v>3701.7999999999997</v>
      </c>
    </row>
  </sheetData>
  <mergeCells count="1">
    <mergeCell ref="A1:B1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结算单</vt:lpstr>
      <vt:lpstr>预算单</vt:lpstr>
      <vt:lpstr>老师交通票报销明细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2018-08-28T07:12:22Z</cp:lastPrinted>
  <dcterms:created xsi:type="dcterms:W3CDTF">2016-07-20T09:34:52Z</dcterms:created>
  <dcterms:modified xsi:type="dcterms:W3CDTF">2018-11-22T09:24:10Z</dcterms:modified>
</cp:coreProperties>
</file>