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'报价单-地接社'!$A$1:$G$53</definedName>
    <definedName name="_xlnm.Print_Area" localSheetId="0">'结算单-地接社'!$A$1:$G$42</definedName>
    <definedName name="_xlnm.Print_Titles" localSheetId="1">'报价单-地接社'!$9:$9</definedName>
    <definedName name="_xlnm.Print_Titles" localSheetId="0">'结算单-地接社'!$9:$9</definedName>
  </definedNames>
  <calcPr calcId="144525"/>
</workbook>
</file>

<file path=xl/sharedStrings.xml><?xml version="1.0" encoding="utf-8"?>
<sst xmlns="http://schemas.openxmlformats.org/spreadsheetml/2006/main" count="178" uniqueCount="74">
  <si>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</si>
  <si>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</si>
  <si>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</si>
  <si>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</si>
  <si>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</si>
  <si>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</si>
  <si>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</si>
  <si>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</si>
  <si>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</si>
  <si>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</si>
  <si>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</si>
  <si>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</si>
  <si>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</si>
  <si>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</si>
  <si>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</si>
  <si>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</si>
  <si>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</si>
  <si>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</si>
  <si>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</si>
  <si>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</si>
  <si>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</si>
  <si>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</si>
  <si>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</si>
  <si>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</si>
  <si>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住宿标间（含双早具体房型：高级双床房）</t>
  </si>
  <si>
    <t>填写使用日期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</si>
  <si>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</si>
  <si>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</si>
  <si>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</si>
  <si>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</si>
  <si>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按照实际发生结算</t>
  </si>
  <si>
    <t>机票</t>
  </si>
  <si>
    <t>高铁接送（20公里内）（5座商务车）</t>
  </si>
  <si>
    <t>机场接送（40公里内）（5座商务车）</t>
  </si>
  <si>
    <t>高铁接送（20公里内）（7座商务车）</t>
  </si>
  <si>
    <t>机场接送（40公里内）（7座商务车）</t>
  </si>
  <si>
    <t>陪同人员</t>
  </si>
  <si>
    <t>8月5日一天（8小时）</t>
  </si>
  <si>
    <r>
      <rPr>
        <sz val="9"/>
        <rFont val="Arial"/>
        <charset val="134"/>
      </rPr>
      <t>4</t>
    </r>
    <r>
      <rPr>
        <sz val="9"/>
        <rFont val="宋体"/>
        <charset val="134"/>
      </rPr>
      <t>号增加一位跟会人员</t>
    </r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</si>
  <si>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</si>
  <si>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</si>
  <si>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制作物</t>
  </si>
  <si>
    <t>展架1.2*2</t>
  </si>
  <si>
    <t>讲台花、直径60cm</t>
  </si>
  <si>
    <t>取消</t>
  </si>
  <si>
    <t>日程A4，157g铜版纸</t>
  </si>
  <si>
    <t>桌卡250g铜版纸</t>
  </si>
  <si>
    <t>会议资料彩色打印普通A4彩印</t>
  </si>
  <si>
    <t>指引KT板60*90</t>
  </si>
  <si>
    <t>实际制作A2相纸</t>
  </si>
  <si>
    <t>外采-酒水</t>
  </si>
  <si>
    <t>垫付餐费</t>
  </si>
  <si>
    <t>信息对接费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</si>
  <si>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</si>
  <si>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</si>
  <si>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</si>
  <si>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</si>
  <si>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</si>
  <si>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</si>
  <si>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</si>
  <si>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</si>
  <si>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</si>
  <si>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项目名称：8.5再明齐泽红呼和浩特PUR2307088</t>
  </si>
  <si>
    <t>活动时间：2023年8月5日</t>
  </si>
  <si>
    <t>活动地点：呼和浩特</t>
  </si>
  <si>
    <t>预计参加人数：29</t>
  </si>
  <si>
    <t>住宿单间（含早具体房型：高级大床房 ）</t>
  </si>
  <si>
    <t>会议室（楼层：一楼   名称：八方厅
会场长25米*宽19米*高4.5米， LED长6米高3米)</t>
  </si>
  <si>
    <t>茶歇</t>
  </si>
  <si>
    <t>自助餐</t>
  </si>
  <si>
    <t>桌餐</t>
  </si>
  <si>
    <t>背景板黑底喷绘布，桁架+喷绘，含人工运费，按平方报价</t>
  </si>
  <si>
    <t>讲台贴，正面100cm*70cm*123cm</t>
  </si>
  <si>
    <t>横幅、5米乘0.8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</si>
</sst>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4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45" applyNumberFormat="0" applyAlignment="0" applyProtection="0">
      <alignment vertical="center"/>
    </xf>
    <xf numFmtId="0" fontId="25" fillId="13" borderId="46" applyNumberFormat="0" applyAlignment="0" applyProtection="0">
      <alignment vertical="center"/>
    </xf>
    <xf numFmtId="0" fontId="26" fillId="13" borderId="45" applyNumberFormat="0" applyAlignment="0" applyProtection="0">
      <alignment vertical="center"/>
    </xf>
    <xf numFmtId="0" fontId="27" fillId="14" borderId="47" applyNumberFormat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9" fillId="5" borderId="16" xfId="0" applyFont="1" applyFill="1" applyBorder="1" applyAlignment="1">
      <alignment horizontal="right"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right" vertical="center" wrapText="1"/>
    </xf>
    <xf numFmtId="0" fontId="3" fillId="4" borderId="15" xfId="0" applyFont="1" applyFill="1" applyBorder="1" applyAlignment="1">
      <alignment horizontal="right" vertical="center" wrapText="1"/>
    </xf>
    <xf numFmtId="177" fontId="3" fillId="7" borderId="29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right" vertical="center" wrapText="1"/>
    </xf>
    <xf numFmtId="0" fontId="11" fillId="4" borderId="15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vertical="center" wrapText="1"/>
    </xf>
    <xf numFmtId="0" fontId="10" fillId="5" borderId="34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42"/>
  <sheetViews>
    <sheetView tabSelected="1" zoomScale="80" zoomScaleNormal="80" topLeftCell="A11" workbookViewId="0">
      <selection activeCell="O31" sqref="O31"/>
    </sheetView>
  </sheetViews>
  <sheetFormatPr defaultColWidth="9" defaultRowHeight="12.5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ht="13" spans="1:13">
      <c r="A1" s="9"/>
      <c r="B1" s="9"/>
      <c r="C1" s="10"/>
      <c r="D1" s="11"/>
      <c r="H1" s="73"/>
      <c r="M1" s="85"/>
    </row>
    <row r="2" s="1" customFormat="1" ht="13" spans="1:13">
      <c r="A2" s="9"/>
      <c r="B2" s="9"/>
      <c r="C2" s="10"/>
      <c r="D2" s="11"/>
      <c r="H2" s="73"/>
      <c r="M2" s="85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6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7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7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7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7"/>
    </row>
    <row r="8" s="3" customFormat="1" ht="12.2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8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9"/>
    </row>
    <row r="11" s="3" customFormat="1" ht="21" customHeight="1" spans="1:13">
      <c r="A11" s="74" t="s">
        <v>23</v>
      </c>
      <c r="B11" s="75" t="s">
        <v>24</v>
      </c>
      <c r="C11" s="76" t="s">
        <v>25</v>
      </c>
      <c r="D11" s="77"/>
      <c r="E11" s="77"/>
      <c r="F11" s="77"/>
      <c r="G11" s="78">
        <f>D11*E11*F11</f>
        <v>0</v>
      </c>
      <c r="H11" s="77">
        <f>I11*J11*K11</f>
        <v>0</v>
      </c>
      <c r="I11" s="77"/>
      <c r="J11" s="77"/>
      <c r="K11" s="77"/>
      <c r="L11" s="90">
        <f>G11-H11</f>
        <v>0</v>
      </c>
      <c r="M11" s="91"/>
    </row>
    <row r="12" s="3" customFormat="1" ht="21" customHeight="1" spans="1:13">
      <c r="A12" s="34" t="s">
        <v>26</v>
      </c>
      <c r="B12" s="35"/>
      <c r="C12" s="35"/>
      <c r="D12" s="35"/>
      <c r="E12" s="35"/>
      <c r="F12" s="36"/>
      <c r="G12" s="37">
        <f>SUM(G11:G11)</f>
        <v>0</v>
      </c>
      <c r="H12" s="79">
        <f>SUM(H11:H11)</f>
        <v>0</v>
      </c>
      <c r="I12" s="92"/>
      <c r="J12" s="92"/>
      <c r="K12" s="92"/>
      <c r="L12" s="92"/>
      <c r="M12" s="93"/>
    </row>
    <row r="13" s="4" customFormat="1" ht="18" customHeight="1" spans="1:13">
      <c r="A13" s="24" t="s">
        <v>27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89"/>
    </row>
    <row r="14" s="3" customFormat="1" ht="18" customHeight="1" spans="1:13">
      <c r="A14" s="27" t="s">
        <v>28</v>
      </c>
      <c r="B14" s="28" t="s">
        <v>29</v>
      </c>
      <c r="C14" s="28" t="s">
        <v>30</v>
      </c>
      <c r="D14" s="38">
        <v>1000</v>
      </c>
      <c r="E14" s="38">
        <v>20</v>
      </c>
      <c r="F14" s="38">
        <v>1</v>
      </c>
      <c r="G14" s="39">
        <f t="shared" ref="G14:G22" si="0">F14*E14*D14</f>
        <v>20000</v>
      </c>
      <c r="H14" s="30">
        <f t="shared" ref="H14:H20" si="1">I14*J14*K14</f>
        <v>0</v>
      </c>
      <c r="I14" s="94"/>
      <c r="J14" s="94">
        <v>27</v>
      </c>
      <c r="K14" s="94">
        <v>1</v>
      </c>
      <c r="L14" s="30">
        <f t="shared" ref="L14:L20" si="2">H14-G14</f>
        <v>-20000</v>
      </c>
      <c r="M14" s="95"/>
    </row>
    <row r="15" s="3" customFormat="1" ht="18" customHeight="1" spans="1:13">
      <c r="A15" s="32"/>
      <c r="B15" s="28" t="s">
        <v>31</v>
      </c>
      <c r="C15" s="28" t="s">
        <v>30</v>
      </c>
      <c r="D15" s="30">
        <v>4000</v>
      </c>
      <c r="E15" s="30">
        <v>9</v>
      </c>
      <c r="F15" s="30">
        <v>1</v>
      </c>
      <c r="G15" s="40">
        <f t="shared" si="0"/>
        <v>36000</v>
      </c>
      <c r="H15" s="30">
        <f t="shared" si="1"/>
        <v>0</v>
      </c>
      <c r="I15" s="47"/>
      <c r="J15" s="47">
        <v>2</v>
      </c>
      <c r="K15" s="47">
        <v>1</v>
      </c>
      <c r="L15" s="30">
        <f t="shared" si="2"/>
        <v>-36000</v>
      </c>
      <c r="M15" s="95"/>
    </row>
    <row r="16" s="3" customFormat="1" ht="18" customHeight="1" spans="1:13">
      <c r="A16" s="32"/>
      <c r="B16" s="28" t="s">
        <v>32</v>
      </c>
      <c r="C16" s="28" t="s">
        <v>30</v>
      </c>
      <c r="D16" s="38">
        <v>230</v>
      </c>
      <c r="E16" s="30">
        <v>6</v>
      </c>
      <c r="F16" s="30">
        <v>2</v>
      </c>
      <c r="G16" s="40">
        <f t="shared" si="0"/>
        <v>2760</v>
      </c>
      <c r="H16" s="30">
        <f t="shared" si="1"/>
        <v>0</v>
      </c>
      <c r="I16" s="96"/>
      <c r="J16" s="47">
        <v>0</v>
      </c>
      <c r="K16" s="47">
        <v>1</v>
      </c>
      <c r="L16" s="30">
        <f t="shared" si="2"/>
        <v>-2760</v>
      </c>
      <c r="M16" s="95"/>
    </row>
    <row r="17" s="3" customFormat="1" ht="18" customHeight="1" spans="1:13">
      <c r="A17" s="32"/>
      <c r="B17" s="28" t="s">
        <v>33</v>
      </c>
      <c r="C17" s="28" t="s">
        <v>30</v>
      </c>
      <c r="D17" s="30">
        <v>250</v>
      </c>
      <c r="E17" s="30">
        <v>6</v>
      </c>
      <c r="F17" s="30">
        <v>2</v>
      </c>
      <c r="G17" s="40">
        <f t="shared" si="0"/>
        <v>3000</v>
      </c>
      <c r="H17" s="30">
        <f t="shared" si="1"/>
        <v>0</v>
      </c>
      <c r="I17" s="97"/>
      <c r="J17" s="47">
        <v>2</v>
      </c>
      <c r="K17" s="47">
        <v>1</v>
      </c>
      <c r="L17" s="30">
        <f t="shared" si="2"/>
        <v>-3000</v>
      </c>
      <c r="M17" s="95"/>
    </row>
    <row r="18" s="3" customFormat="1" ht="18" customHeight="1" spans="1:13">
      <c r="A18" s="32"/>
      <c r="B18" s="28" t="s">
        <v>34</v>
      </c>
      <c r="C18" s="28" t="s">
        <v>30</v>
      </c>
      <c r="D18" s="38">
        <v>300</v>
      </c>
      <c r="E18" s="30">
        <v>6</v>
      </c>
      <c r="F18" s="30">
        <v>2</v>
      </c>
      <c r="G18" s="40">
        <f t="shared" si="0"/>
        <v>3600</v>
      </c>
      <c r="H18" s="30">
        <f t="shared" si="1"/>
        <v>0</v>
      </c>
      <c r="I18" s="30"/>
      <c r="J18" s="30">
        <v>1</v>
      </c>
      <c r="K18" s="30">
        <v>2</v>
      </c>
      <c r="L18" s="30">
        <f t="shared" si="2"/>
        <v>-3600</v>
      </c>
      <c r="M18" s="98"/>
    </row>
    <row r="19" s="3" customFormat="1" ht="18" customHeight="1" spans="1:13">
      <c r="A19" s="32"/>
      <c r="B19" s="28" t="s">
        <v>35</v>
      </c>
      <c r="C19" s="28" t="s">
        <v>30</v>
      </c>
      <c r="D19" s="30">
        <v>260</v>
      </c>
      <c r="E19" s="30">
        <v>6</v>
      </c>
      <c r="F19" s="30">
        <v>2</v>
      </c>
      <c r="G19" s="40">
        <f t="shared" si="0"/>
        <v>3120</v>
      </c>
      <c r="H19" s="30">
        <f t="shared" si="1"/>
        <v>0</v>
      </c>
      <c r="I19" s="30"/>
      <c r="J19" s="30">
        <v>1</v>
      </c>
      <c r="K19" s="30">
        <v>2</v>
      </c>
      <c r="L19" s="30">
        <f t="shared" si="2"/>
        <v>-3120</v>
      </c>
      <c r="M19" s="98"/>
    </row>
    <row r="20" s="3" customFormat="1" ht="18" customHeight="1" spans="1:13">
      <c r="A20" s="27" t="s">
        <v>36</v>
      </c>
      <c r="B20" s="41" t="s">
        <v>37</v>
      </c>
      <c r="C20" s="28" t="s">
        <v>30</v>
      </c>
      <c r="D20" s="30">
        <v>400</v>
      </c>
      <c r="E20" s="30">
        <v>1</v>
      </c>
      <c r="F20" s="30">
        <v>1</v>
      </c>
      <c r="G20" s="40">
        <f t="shared" si="0"/>
        <v>400</v>
      </c>
      <c r="H20" s="30">
        <f t="shared" si="1"/>
        <v>800</v>
      </c>
      <c r="I20" s="30">
        <v>400</v>
      </c>
      <c r="J20" s="30">
        <v>2</v>
      </c>
      <c r="K20" s="30">
        <v>1</v>
      </c>
      <c r="L20" s="30">
        <f t="shared" si="2"/>
        <v>400</v>
      </c>
      <c r="M20" s="98" t="s">
        <v>38</v>
      </c>
    </row>
    <row r="21" s="4" customFormat="1" ht="17.25" customHeight="1" spans="1:13">
      <c r="A21" s="42" t="s">
        <v>39</v>
      </c>
      <c r="B21" s="43"/>
      <c r="C21" s="43"/>
      <c r="D21" s="43"/>
      <c r="E21" s="43"/>
      <c r="F21" s="43"/>
      <c r="G21" s="44">
        <f>SUM(G14:G20)</f>
        <v>68880</v>
      </c>
      <c r="H21" s="80">
        <f>SUM(H14:H20)</f>
        <v>800</v>
      </c>
      <c r="I21" s="99"/>
      <c r="J21" s="100"/>
      <c r="K21" s="100"/>
      <c r="L21" s="100"/>
      <c r="M21" s="101"/>
    </row>
    <row r="22" s="3" customFormat="1" ht="17.25" customHeight="1" spans="1:13">
      <c r="A22" s="24" t="s">
        <v>40</v>
      </c>
      <c r="B22" s="25"/>
      <c r="C22" s="25"/>
      <c r="D22" s="25"/>
      <c r="E22" s="25"/>
      <c r="F22" s="25"/>
      <c r="G22" s="25"/>
      <c r="H22" s="24"/>
      <c r="I22" s="25"/>
      <c r="J22" s="25"/>
      <c r="K22" s="25"/>
      <c r="L22" s="25"/>
      <c r="M22" s="89"/>
    </row>
    <row r="23" s="3" customFormat="1" ht="15.75" customHeight="1" spans="1:13">
      <c r="A23" s="46" t="s">
        <v>41</v>
      </c>
      <c r="B23" s="81" t="s">
        <v>42</v>
      </c>
      <c r="C23" s="46" t="s">
        <v>30</v>
      </c>
      <c r="D23" s="47">
        <v>200</v>
      </c>
      <c r="E23" s="30">
        <v>2</v>
      </c>
      <c r="F23" s="30">
        <v>1</v>
      </c>
      <c r="G23" s="40">
        <f>F23*E23*D23</f>
        <v>400</v>
      </c>
      <c r="H23" s="47">
        <f>I23*J23*K23</f>
        <v>400</v>
      </c>
      <c r="I23" s="47">
        <v>200</v>
      </c>
      <c r="J23" s="30">
        <v>2</v>
      </c>
      <c r="K23" s="30">
        <v>1</v>
      </c>
      <c r="L23" s="30">
        <f>H23-G23</f>
        <v>0</v>
      </c>
      <c r="M23" s="102"/>
    </row>
    <row r="24" s="5" customFormat="1" ht="17.25" customHeight="1" spans="1:13">
      <c r="A24" s="46" t="s">
        <v>41</v>
      </c>
      <c r="B24" s="46" t="s">
        <v>43</v>
      </c>
      <c r="C24" s="46" t="s">
        <v>30</v>
      </c>
      <c r="D24" s="30">
        <v>300</v>
      </c>
      <c r="E24" s="30">
        <v>1</v>
      </c>
      <c r="F24" s="30">
        <v>1</v>
      </c>
      <c r="G24" s="40">
        <f>F24*E24*D24</f>
        <v>300</v>
      </c>
      <c r="H24" s="30">
        <f>I24*J24*K24</f>
        <v>0</v>
      </c>
      <c r="I24" s="30">
        <v>300</v>
      </c>
      <c r="J24" s="30">
        <v>0</v>
      </c>
      <c r="K24" s="30">
        <v>1</v>
      </c>
      <c r="L24" s="30">
        <f>H24-G24</f>
        <v>-300</v>
      </c>
      <c r="M24" s="102" t="s">
        <v>44</v>
      </c>
    </row>
    <row r="25" s="3" customFormat="1" ht="17.25" customHeight="1" spans="1:13">
      <c r="A25" s="46" t="s">
        <v>41</v>
      </c>
      <c r="B25" s="46" t="s">
        <v>45</v>
      </c>
      <c r="C25" s="46" t="s">
        <v>30</v>
      </c>
      <c r="D25" s="47">
        <v>5</v>
      </c>
      <c r="E25" s="30">
        <v>30</v>
      </c>
      <c r="F25" s="30">
        <v>1</v>
      </c>
      <c r="G25" s="40">
        <f t="shared" ref="G25:G32" si="3">F25*E25*D25</f>
        <v>150</v>
      </c>
      <c r="H25" s="47">
        <f>I25*J25*K25</f>
        <v>100</v>
      </c>
      <c r="I25" s="47">
        <v>5</v>
      </c>
      <c r="J25" s="30">
        <v>20</v>
      </c>
      <c r="K25" s="30">
        <v>1</v>
      </c>
      <c r="L25" s="30">
        <f t="shared" ref="L25:L32" si="4">H25-G25</f>
        <v>-50</v>
      </c>
      <c r="M25" s="103"/>
    </row>
    <row r="26" s="5" customFormat="1" ht="17.25" customHeight="1" spans="1:13">
      <c r="A26" s="46" t="s">
        <v>41</v>
      </c>
      <c r="B26" s="81" t="s">
        <v>46</v>
      </c>
      <c r="C26" s="46" t="s">
        <v>30</v>
      </c>
      <c r="D26" s="47">
        <v>8</v>
      </c>
      <c r="E26" s="30">
        <v>30</v>
      </c>
      <c r="F26" s="30">
        <v>1</v>
      </c>
      <c r="G26" s="40">
        <f t="shared" si="3"/>
        <v>240</v>
      </c>
      <c r="H26" s="47">
        <f>I26*J26*K26</f>
        <v>160</v>
      </c>
      <c r="I26" s="47">
        <v>8</v>
      </c>
      <c r="J26" s="30">
        <v>20</v>
      </c>
      <c r="K26" s="30">
        <v>1</v>
      </c>
      <c r="L26" s="30">
        <f t="shared" si="4"/>
        <v>-80</v>
      </c>
      <c r="M26" s="95"/>
    </row>
    <row r="27" s="5" customFormat="1" ht="17.25" customHeight="1" spans="1:13">
      <c r="A27" s="46" t="s">
        <v>41</v>
      </c>
      <c r="B27" s="46" t="s">
        <v>47</v>
      </c>
      <c r="C27" s="46" t="s">
        <v>30</v>
      </c>
      <c r="D27" s="30">
        <v>1.2</v>
      </c>
      <c r="E27" s="30">
        <v>30</v>
      </c>
      <c r="F27" s="30">
        <v>4</v>
      </c>
      <c r="G27" s="40">
        <f t="shared" si="3"/>
        <v>144</v>
      </c>
      <c r="H27" s="30">
        <f>I27*J27*K27</f>
        <v>0</v>
      </c>
      <c r="I27" s="30">
        <v>1.2</v>
      </c>
      <c r="J27" s="30"/>
      <c r="K27" s="30">
        <v>1</v>
      </c>
      <c r="L27" s="30">
        <f t="shared" si="4"/>
        <v>-144</v>
      </c>
      <c r="M27" s="95"/>
    </row>
    <row r="28" s="5" customFormat="1" ht="17.25" customHeight="1" spans="1:13">
      <c r="A28" s="46" t="s">
        <v>41</v>
      </c>
      <c r="B28" s="46" t="s">
        <v>48</v>
      </c>
      <c r="C28" s="46" t="s">
        <v>30</v>
      </c>
      <c r="D28" s="30">
        <v>60</v>
      </c>
      <c r="E28" s="30">
        <v>4</v>
      </c>
      <c r="F28" s="30">
        <v>1</v>
      </c>
      <c r="G28" s="40">
        <f t="shared" si="3"/>
        <v>240</v>
      </c>
      <c r="H28" s="30"/>
      <c r="I28" s="104"/>
      <c r="J28" s="30">
        <v>3</v>
      </c>
      <c r="K28" s="30">
        <v>1</v>
      </c>
      <c r="L28" s="30">
        <f t="shared" si="4"/>
        <v>-240</v>
      </c>
      <c r="M28" s="95" t="s">
        <v>49</v>
      </c>
    </row>
    <row r="29" s="5" customFormat="1" ht="17.25" customHeight="1" spans="1:13">
      <c r="A29" s="46" t="s">
        <v>50</v>
      </c>
      <c r="B29" s="46"/>
      <c r="C29" s="46" t="s">
        <v>30</v>
      </c>
      <c r="D29" s="30"/>
      <c r="E29" s="30"/>
      <c r="F29" s="30">
        <v>0</v>
      </c>
      <c r="G29" s="40">
        <f t="shared" si="3"/>
        <v>0</v>
      </c>
      <c r="H29" s="30">
        <f>I29*J29*K29</f>
        <v>0</v>
      </c>
      <c r="I29" s="30"/>
      <c r="J29" s="30">
        <v>5</v>
      </c>
      <c r="K29" s="30">
        <v>1</v>
      </c>
      <c r="L29" s="30">
        <f t="shared" si="4"/>
        <v>0</v>
      </c>
      <c r="M29" s="95"/>
    </row>
    <row r="30" s="5" customFormat="1" ht="17.25" customHeight="1" spans="1:13">
      <c r="A30" s="46" t="s">
        <v>51</v>
      </c>
      <c r="B30" s="46"/>
      <c r="C30" s="46" t="s">
        <v>30</v>
      </c>
      <c r="D30" s="30"/>
      <c r="E30" s="30"/>
      <c r="F30" s="30">
        <v>0</v>
      </c>
      <c r="G30" s="40">
        <f t="shared" si="3"/>
        <v>0</v>
      </c>
      <c r="H30" s="30">
        <f>I30*J30*K30</f>
        <v>0</v>
      </c>
      <c r="I30" s="30"/>
      <c r="J30" s="30">
        <v>2</v>
      </c>
      <c r="K30" s="30">
        <v>1</v>
      </c>
      <c r="L30" s="30">
        <f t="shared" si="4"/>
        <v>0</v>
      </c>
      <c r="M30" s="95"/>
    </row>
    <row r="31" s="3" customFormat="1" ht="17.25" customHeight="1" spans="1:13">
      <c r="A31" s="46" t="s">
        <v>52</v>
      </c>
      <c r="B31" s="46"/>
      <c r="C31" s="46"/>
      <c r="D31" s="30"/>
      <c r="E31" s="30">
        <v>0</v>
      </c>
      <c r="F31" s="30">
        <v>0</v>
      </c>
      <c r="G31" s="40">
        <f t="shared" si="3"/>
        <v>0</v>
      </c>
      <c r="H31" s="30">
        <f>I31*J31*K31</f>
        <v>0</v>
      </c>
      <c r="I31" s="30"/>
      <c r="J31" s="30">
        <v>35</v>
      </c>
      <c r="K31" s="30">
        <v>1</v>
      </c>
      <c r="L31" s="30">
        <f t="shared" si="4"/>
        <v>0</v>
      </c>
      <c r="M31" s="95"/>
    </row>
    <row r="32" s="3" customFormat="1" ht="17.25" customHeight="1" spans="1:13">
      <c r="A32" s="48"/>
      <c r="B32" s="49"/>
      <c r="C32" s="50"/>
      <c r="D32" s="47"/>
      <c r="E32" s="30"/>
      <c r="F32" s="30"/>
      <c r="G32" s="40">
        <f t="shared" si="3"/>
        <v>0</v>
      </c>
      <c r="H32" s="47">
        <f>I32*J32*K32</f>
        <v>0</v>
      </c>
      <c r="I32" s="47"/>
      <c r="J32" s="30"/>
      <c r="K32" s="30">
        <v>1</v>
      </c>
      <c r="L32" s="30">
        <f t="shared" si="4"/>
        <v>0</v>
      </c>
      <c r="M32" s="98"/>
    </row>
    <row r="33" s="4" customFormat="1" ht="17.25" customHeight="1" spans="1:13">
      <c r="A33" s="42" t="s">
        <v>53</v>
      </c>
      <c r="B33" s="43"/>
      <c r="C33" s="43"/>
      <c r="D33" s="43"/>
      <c r="E33" s="43"/>
      <c r="F33" s="43"/>
      <c r="G33" s="44">
        <f>SUM(G23:G32)</f>
        <v>1474</v>
      </c>
      <c r="H33" s="82">
        <f>SUM(H23:H32)</f>
        <v>660</v>
      </c>
      <c r="I33" s="105"/>
      <c r="J33" s="105"/>
      <c r="K33" s="105"/>
      <c r="L33" s="105"/>
      <c r="M33" s="106"/>
    </row>
    <row r="34" s="3" customFormat="1" ht="17.25" customHeight="1" spans="1:13">
      <c r="A34" s="24" t="s">
        <v>54</v>
      </c>
      <c r="B34" s="25"/>
      <c r="C34" s="25"/>
      <c r="D34" s="25"/>
      <c r="E34" s="25"/>
      <c r="F34" s="25"/>
      <c r="G34" s="26"/>
      <c r="H34" s="24"/>
      <c r="I34" s="25"/>
      <c r="J34" s="25"/>
      <c r="K34" s="25"/>
      <c r="L34" s="25"/>
      <c r="M34" s="89"/>
    </row>
    <row r="35" s="3" customFormat="1" ht="21" customHeight="1" spans="1:13">
      <c r="A35" s="51" t="s">
        <v>55</v>
      </c>
      <c r="B35" s="52"/>
      <c r="C35" s="53">
        <v>0.06</v>
      </c>
      <c r="D35" s="54"/>
      <c r="E35" s="54"/>
      <c r="F35" s="55"/>
      <c r="G35" s="56">
        <f>(G21+G33+G12)*C35</f>
        <v>4221.24</v>
      </c>
      <c r="H35" s="83">
        <f>(H33+H21+H12)*C34</f>
        <v>0</v>
      </c>
      <c r="M35" s="107"/>
    </row>
    <row r="36" s="4" customFormat="1" ht="17.25" customHeight="1" spans="1:13">
      <c r="A36" s="57" t="s">
        <v>56</v>
      </c>
      <c r="B36" s="35"/>
      <c r="C36" s="35"/>
      <c r="D36" s="35"/>
      <c r="E36" s="35"/>
      <c r="F36" s="36"/>
      <c r="G36" s="37">
        <f>G21+G33+G35+G12</f>
        <v>74575.24</v>
      </c>
      <c r="H36" s="79">
        <f>H35+H33+H21+H12</f>
        <v>1460</v>
      </c>
      <c r="I36" s="92"/>
      <c r="J36" s="92"/>
      <c r="K36" s="92"/>
      <c r="L36" s="92"/>
      <c r="M36" s="93"/>
    </row>
    <row r="37" s="3" customFormat="1" ht="17.25" customHeight="1" spans="1:13">
      <c r="A37" s="58" t="s">
        <v>57</v>
      </c>
      <c r="B37" s="59"/>
      <c r="C37" s="59"/>
      <c r="D37" s="59"/>
      <c r="E37" s="59"/>
      <c r="F37" s="59"/>
      <c r="G37" s="60"/>
      <c r="H37" s="58"/>
      <c r="I37" s="59"/>
      <c r="J37" s="59"/>
      <c r="K37" s="59"/>
      <c r="L37" s="59"/>
      <c r="M37" s="108"/>
    </row>
    <row r="38" s="3" customFormat="1" ht="17.25" customHeight="1" spans="1:13">
      <c r="A38" s="61" t="s">
        <v>58</v>
      </c>
      <c r="B38" s="62"/>
      <c r="C38" s="63">
        <v>0.06</v>
      </c>
      <c r="D38" s="64"/>
      <c r="E38" s="64"/>
      <c r="F38" s="65"/>
      <c r="G38" s="66">
        <f>G36*C38</f>
        <v>4474.5144</v>
      </c>
      <c r="H38" s="84">
        <f>H36*C37</f>
        <v>0</v>
      </c>
      <c r="I38" s="109"/>
      <c r="J38" s="109"/>
      <c r="K38" s="109"/>
      <c r="L38" s="109"/>
      <c r="M38" s="110"/>
    </row>
    <row r="39" s="3" customFormat="1" ht="17.25" customHeight="1" spans="1:13">
      <c r="A39" s="67" t="s">
        <v>59</v>
      </c>
      <c r="B39" s="68"/>
      <c r="C39" s="68"/>
      <c r="D39" s="68"/>
      <c r="E39" s="68"/>
      <c r="F39" s="68"/>
      <c r="G39" s="69">
        <f>G36+G38</f>
        <v>79049.7544</v>
      </c>
      <c r="H39" s="69">
        <f>H36+H38</f>
        <v>1460</v>
      </c>
      <c r="I39" s="111"/>
      <c r="J39" s="111"/>
      <c r="K39" s="111"/>
      <c r="L39" s="111"/>
      <c r="M39" s="112"/>
    </row>
    <row r="40" s="3" customFormat="1" ht="12.25" spans="1:13">
      <c r="A40" s="70" t="s">
        <v>60</v>
      </c>
      <c r="B40" s="71"/>
      <c r="C40" s="71"/>
      <c r="D40" s="71"/>
      <c r="E40" s="71"/>
      <c r="F40" s="71"/>
      <c r="G40" s="69">
        <f>G39/29</f>
        <v>2725.8536</v>
      </c>
      <c r="H40" s="69">
        <f>H39/50</f>
        <v>29.2</v>
      </c>
      <c r="I40" s="111"/>
      <c r="J40" s="111"/>
      <c r="K40" s="111"/>
      <c r="L40" s="111"/>
      <c r="M40" s="112"/>
    </row>
    <row r="41" s="3" customFormat="1" ht="12.75" customHeight="1" spans="1:13">
      <c r="A41" s="72"/>
      <c r="B41" s="72"/>
      <c r="C41" s="72"/>
      <c r="D41" s="72"/>
      <c r="E41" s="72"/>
      <c r="F41" s="72"/>
      <c r="G41" s="72"/>
      <c r="H41" s="19"/>
      <c r="M41" s="18"/>
    </row>
    <row r="42" s="3" customFormat="1" ht="11.5" spans="1:13">
      <c r="A42" s="72"/>
      <c r="B42" s="72"/>
      <c r="C42" s="72"/>
      <c r="D42" s="72"/>
      <c r="E42" s="72"/>
      <c r="F42" s="72"/>
      <c r="G42" s="72"/>
      <c r="H42" s="19"/>
      <c r="M42" s="18"/>
    </row>
  </sheetData>
  <mergeCells count="32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1:F21"/>
    <mergeCell ref="I21:M21"/>
    <mergeCell ref="A22:G22"/>
    <mergeCell ref="H22:M22"/>
    <mergeCell ref="A32:B32"/>
    <mergeCell ref="A33:F33"/>
    <mergeCell ref="I33:M33"/>
    <mergeCell ref="A34:G34"/>
    <mergeCell ref="H34:M34"/>
    <mergeCell ref="A35:B35"/>
    <mergeCell ref="C35:F35"/>
    <mergeCell ref="A36:F36"/>
    <mergeCell ref="A37:G37"/>
    <mergeCell ref="H37:M37"/>
    <mergeCell ref="A38:B38"/>
    <mergeCell ref="C38:F38"/>
    <mergeCell ref="I38:M38"/>
    <mergeCell ref="A39:F39"/>
    <mergeCell ref="A40:F40"/>
    <mergeCell ref="A14:A19"/>
    <mergeCell ref="A41:G4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53"/>
  <sheetViews>
    <sheetView zoomScale="104" zoomScaleNormal="104" topLeftCell="A17" workbookViewId="0">
      <selection activeCell="H25" sqref="H25"/>
    </sheetView>
  </sheetViews>
  <sheetFormatPr defaultColWidth="9" defaultRowHeight="12.5" outlineLevelCol="7"/>
  <cols>
    <col min="1" max="1" width="13" style="6" customWidth="1"/>
    <col min="2" max="2" width="41.75" style="6" customWidth="1"/>
    <col min="3" max="3" width="13.3333333333333" style="7" hidden="1" customWidth="1"/>
    <col min="4" max="4" width="9.66666666666667" style="8" hidden="1" customWidth="1"/>
    <col min="5" max="6" width="9.66666666666667" style="8" customWidth="1"/>
    <col min="7" max="7" width="20.25" style="8" customWidth="1"/>
    <col min="8" max="16384" width="9" style="6"/>
  </cols>
  <sheetData>
    <row r="1" s="1" customFormat="1" ht="13" spans="1:4">
      <c r="A1" s="9"/>
      <c r="B1" s="9"/>
      <c r="C1" s="10"/>
      <c r="D1" s="11"/>
    </row>
    <row r="2" s="1" customFormat="1" ht="13" spans="1:4">
      <c r="A2" s="9"/>
      <c r="B2" s="9"/>
      <c r="C2" s="10"/>
      <c r="D2" s="11"/>
    </row>
    <row r="3" s="1" customFormat="1" ht="51" customHeight="1" spans="1:7">
      <c r="A3" s="12" t="s">
        <v>61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62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63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64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65</v>
      </c>
      <c r="B7" s="13"/>
      <c r="C7" s="16"/>
      <c r="D7" s="17" t="s">
        <v>11</v>
      </c>
      <c r="E7" s="2" t="s">
        <v>12</v>
      </c>
    </row>
    <row r="8" s="3" customFormat="1" ht="12.2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23</v>
      </c>
      <c r="B11" s="28" t="s">
        <v>24</v>
      </c>
      <c r="C11" s="29" t="s">
        <v>25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/>
      <c r="B12" s="28" t="s">
        <v>66</v>
      </c>
      <c r="C12" s="29" t="s">
        <v>25</v>
      </c>
      <c r="D12" s="30"/>
      <c r="E12" s="30"/>
      <c r="F12" s="30"/>
      <c r="G12" s="31">
        <f t="shared" ref="G11:G16" si="0">D12*E12*F12</f>
        <v>0</v>
      </c>
    </row>
    <row r="13" s="3" customFormat="1" ht="47.5" customHeight="1" spans="1:7">
      <c r="A13" s="32"/>
      <c r="B13" s="28" t="s">
        <v>67</v>
      </c>
      <c r="C13" s="29" t="s">
        <v>25</v>
      </c>
      <c r="D13" s="30"/>
      <c r="E13" s="30"/>
      <c r="F13" s="30"/>
      <c r="G13" s="31">
        <f t="shared" si="0"/>
        <v>0</v>
      </c>
    </row>
    <row r="14" s="3" customFormat="1" ht="21" customHeight="1" spans="1:7">
      <c r="A14" s="32"/>
      <c r="B14" s="28" t="s">
        <v>68</v>
      </c>
      <c r="C14" s="29" t="s">
        <v>25</v>
      </c>
      <c r="D14" s="30"/>
      <c r="E14" s="30"/>
      <c r="F14" s="30"/>
      <c r="G14" s="31">
        <f t="shared" si="0"/>
        <v>0</v>
      </c>
    </row>
    <row r="15" s="3" customFormat="1" ht="21" customHeight="1" spans="1:7">
      <c r="A15" s="32"/>
      <c r="B15" s="28" t="s">
        <v>69</v>
      </c>
      <c r="C15" s="29" t="s">
        <v>25</v>
      </c>
      <c r="D15" s="30"/>
      <c r="E15" s="30"/>
      <c r="F15" s="30"/>
      <c r="G15" s="31">
        <f t="shared" si="0"/>
        <v>0</v>
      </c>
    </row>
    <row r="16" s="3" customFormat="1" ht="21" customHeight="1" spans="1:7">
      <c r="A16" s="33"/>
      <c r="B16" s="28" t="s">
        <v>70</v>
      </c>
      <c r="C16" s="29" t="s">
        <v>25</v>
      </c>
      <c r="D16" s="30"/>
      <c r="E16" s="30"/>
      <c r="F16" s="30"/>
      <c r="G16" s="31">
        <f t="shared" si="0"/>
        <v>0</v>
      </c>
    </row>
    <row r="17" s="3" customFormat="1" ht="21" customHeight="1" spans="1:7">
      <c r="A17" s="34" t="s">
        <v>26</v>
      </c>
      <c r="B17" s="35"/>
      <c r="C17" s="35"/>
      <c r="D17" s="35"/>
      <c r="E17" s="35"/>
      <c r="F17" s="36"/>
      <c r="G17" s="37">
        <f>SUM(G11:G16)</f>
        <v>0</v>
      </c>
    </row>
    <row r="18" s="4" customFormat="1" ht="18" customHeight="1" spans="1:7">
      <c r="A18" s="24" t="s">
        <v>27</v>
      </c>
      <c r="B18" s="25"/>
      <c r="C18" s="25"/>
      <c r="D18" s="25"/>
      <c r="E18" s="25"/>
      <c r="F18" s="25"/>
      <c r="G18" s="26"/>
    </row>
    <row r="19" s="3" customFormat="1" ht="18" customHeight="1" spans="1:7">
      <c r="A19" s="27" t="s">
        <v>28</v>
      </c>
      <c r="B19" s="28" t="s">
        <v>29</v>
      </c>
      <c r="C19" s="28" t="s">
        <v>30</v>
      </c>
      <c r="D19" s="38">
        <v>1000</v>
      </c>
      <c r="E19" s="38">
        <v>20</v>
      </c>
      <c r="F19" s="38">
        <v>1</v>
      </c>
      <c r="G19" s="39">
        <f t="shared" ref="G19:G27" si="1">F19*E19*D19</f>
        <v>20000</v>
      </c>
    </row>
    <row r="20" s="3" customFormat="1" ht="18" customHeight="1" spans="1:7">
      <c r="A20" s="32"/>
      <c r="B20" s="28" t="s">
        <v>31</v>
      </c>
      <c r="C20" s="28" t="s">
        <v>30</v>
      </c>
      <c r="D20" s="30">
        <v>4000</v>
      </c>
      <c r="E20" s="30">
        <v>9</v>
      </c>
      <c r="F20" s="30">
        <v>1</v>
      </c>
      <c r="G20" s="40">
        <f t="shared" si="1"/>
        <v>36000</v>
      </c>
    </row>
    <row r="21" s="3" customFormat="1" ht="18" customHeight="1" spans="1:7">
      <c r="A21" s="32"/>
      <c r="B21" s="28" t="s">
        <v>32</v>
      </c>
      <c r="C21" s="28" t="s">
        <v>30</v>
      </c>
      <c r="D21" s="38">
        <v>230</v>
      </c>
      <c r="E21" s="30">
        <v>6</v>
      </c>
      <c r="F21" s="30">
        <v>2</v>
      </c>
      <c r="G21" s="40">
        <f t="shared" si="1"/>
        <v>2760</v>
      </c>
    </row>
    <row r="22" s="3" customFormat="1" ht="18" customHeight="1" spans="1:7">
      <c r="A22" s="32"/>
      <c r="B22" s="28" t="s">
        <v>33</v>
      </c>
      <c r="C22" s="28" t="s">
        <v>30</v>
      </c>
      <c r="D22" s="30">
        <v>250</v>
      </c>
      <c r="E22" s="30">
        <v>6</v>
      </c>
      <c r="F22" s="30">
        <v>2</v>
      </c>
      <c r="G22" s="40">
        <f t="shared" si="1"/>
        <v>3000</v>
      </c>
    </row>
    <row r="23" s="3" customFormat="1" ht="18" customHeight="1" spans="1:7">
      <c r="A23" s="32"/>
      <c r="B23" s="28" t="s">
        <v>34</v>
      </c>
      <c r="C23" s="28" t="s">
        <v>30</v>
      </c>
      <c r="D23" s="38">
        <v>300</v>
      </c>
      <c r="E23" s="30">
        <v>6</v>
      </c>
      <c r="F23" s="30">
        <v>2</v>
      </c>
      <c r="G23" s="40">
        <f t="shared" si="1"/>
        <v>3600</v>
      </c>
    </row>
    <row r="24" s="3" customFormat="1" ht="18" customHeight="1" spans="1:7">
      <c r="A24" s="32"/>
      <c r="B24" s="28" t="s">
        <v>35</v>
      </c>
      <c r="C24" s="28" t="s">
        <v>30</v>
      </c>
      <c r="D24" s="30">
        <v>260</v>
      </c>
      <c r="E24" s="30">
        <v>6</v>
      </c>
      <c r="F24" s="30">
        <v>2</v>
      </c>
      <c r="G24" s="40">
        <f t="shared" si="1"/>
        <v>3120</v>
      </c>
    </row>
    <row r="25" s="3" customFormat="1" ht="18" customHeight="1" spans="1:7">
      <c r="A25" s="27" t="s">
        <v>36</v>
      </c>
      <c r="B25" s="41" t="s">
        <v>37</v>
      </c>
      <c r="C25" s="28" t="s">
        <v>30</v>
      </c>
      <c r="D25" s="30">
        <v>400</v>
      </c>
      <c r="E25" s="30">
        <v>1</v>
      </c>
      <c r="F25" s="30">
        <v>1</v>
      </c>
      <c r="G25" s="40">
        <f t="shared" si="1"/>
        <v>400</v>
      </c>
    </row>
    <row r="26" s="3" customFormat="1" ht="18" hidden="1" customHeight="1" spans="1:7">
      <c r="A26" s="32"/>
      <c r="B26" s="41"/>
      <c r="C26" s="28" t="s">
        <v>30</v>
      </c>
      <c r="D26" s="30"/>
      <c r="E26" s="30">
        <v>2</v>
      </c>
      <c r="F26" s="30">
        <v>2</v>
      </c>
      <c r="G26" s="40">
        <f t="shared" si="1"/>
        <v>0</v>
      </c>
    </row>
    <row r="27" s="3" customFormat="1" ht="18" hidden="1" customHeight="1" spans="1:7">
      <c r="A27" s="32"/>
      <c r="B27" s="41"/>
      <c r="C27" s="28" t="s">
        <v>30</v>
      </c>
      <c r="D27" s="30"/>
      <c r="E27" s="30">
        <v>1</v>
      </c>
      <c r="F27" s="30">
        <v>3</v>
      </c>
      <c r="G27" s="40">
        <f t="shared" si="1"/>
        <v>0</v>
      </c>
    </row>
    <row r="28" s="3" customFormat="1" ht="17.25" customHeight="1" spans="1:8">
      <c r="A28" s="42" t="s">
        <v>39</v>
      </c>
      <c r="B28" s="43"/>
      <c r="C28" s="43"/>
      <c r="D28" s="43"/>
      <c r="E28" s="43"/>
      <c r="F28" s="43"/>
      <c r="G28" s="44">
        <f>SUM(G19:G27)</f>
        <v>68880</v>
      </c>
      <c r="H28" s="45"/>
    </row>
    <row r="29" s="4" customFormat="1" ht="17.25" customHeight="1" spans="1:7">
      <c r="A29" s="24" t="s">
        <v>40</v>
      </c>
      <c r="B29" s="25"/>
      <c r="C29" s="25"/>
      <c r="D29" s="25"/>
      <c r="E29" s="25"/>
      <c r="F29" s="25"/>
      <c r="G29" s="25"/>
    </row>
    <row r="30" s="3" customFormat="1" ht="17.25" customHeight="1" spans="1:7">
      <c r="A30" s="46" t="s">
        <v>41</v>
      </c>
      <c r="B30" s="46" t="s">
        <v>42</v>
      </c>
      <c r="C30" s="46" t="s">
        <v>30</v>
      </c>
      <c r="D30" s="47">
        <v>200</v>
      </c>
      <c r="E30" s="30">
        <v>2</v>
      </c>
      <c r="F30" s="30">
        <v>1</v>
      </c>
      <c r="G30" s="40">
        <f>F30*E30*D30</f>
        <v>400</v>
      </c>
    </row>
    <row r="31" s="3" customFormat="1" ht="15.75" hidden="1" customHeight="1" spans="1:7">
      <c r="A31" s="46" t="s">
        <v>41</v>
      </c>
      <c r="B31" s="46" t="s">
        <v>71</v>
      </c>
      <c r="C31" s="46" t="s">
        <v>30</v>
      </c>
      <c r="D31" s="47">
        <v>200</v>
      </c>
      <c r="E31" s="30"/>
      <c r="F31" s="30">
        <v>1</v>
      </c>
      <c r="G31" s="40">
        <f>F31*E31*D31</f>
        <v>0</v>
      </c>
    </row>
    <row r="32" s="5" customFormat="1" ht="17.25" customHeight="1" spans="1:7">
      <c r="A32" s="46" t="s">
        <v>41</v>
      </c>
      <c r="B32" s="46" t="s">
        <v>43</v>
      </c>
      <c r="C32" s="46" t="s">
        <v>30</v>
      </c>
      <c r="D32" s="30">
        <v>300</v>
      </c>
      <c r="E32" s="30">
        <v>1</v>
      </c>
      <c r="F32" s="30">
        <v>1</v>
      </c>
      <c r="G32" s="40">
        <f t="shared" ref="G32:G42" si="2">F32*E32*D32</f>
        <v>300</v>
      </c>
    </row>
    <row r="33" s="5" customFormat="1" ht="17.25" hidden="1" customHeight="1" spans="1:7">
      <c r="A33" s="46" t="s">
        <v>41</v>
      </c>
      <c r="B33" s="46" t="s">
        <v>72</v>
      </c>
      <c r="C33" s="46" t="s">
        <v>30</v>
      </c>
      <c r="D33" s="30">
        <v>200</v>
      </c>
      <c r="E33" s="30"/>
      <c r="F33" s="30">
        <v>1</v>
      </c>
      <c r="G33" s="40">
        <f t="shared" si="2"/>
        <v>0</v>
      </c>
    </row>
    <row r="34" s="5" customFormat="1" ht="17.25" hidden="1" customHeight="1" spans="1:7">
      <c r="A34" s="46" t="s">
        <v>41</v>
      </c>
      <c r="B34" s="46" t="s">
        <v>73</v>
      </c>
      <c r="C34" s="46" t="s">
        <v>30</v>
      </c>
      <c r="D34" s="30">
        <v>200</v>
      </c>
      <c r="E34" s="30"/>
      <c r="F34" s="30">
        <v>1</v>
      </c>
      <c r="G34" s="40">
        <f t="shared" si="2"/>
        <v>0</v>
      </c>
    </row>
    <row r="35" s="3" customFormat="1" ht="17.25" customHeight="1" spans="1:7">
      <c r="A35" s="46" t="s">
        <v>41</v>
      </c>
      <c r="B35" s="46" t="s">
        <v>45</v>
      </c>
      <c r="C35" s="46" t="s">
        <v>30</v>
      </c>
      <c r="D35" s="47">
        <v>5</v>
      </c>
      <c r="E35" s="30">
        <v>30</v>
      </c>
      <c r="F35" s="30">
        <v>1</v>
      </c>
      <c r="G35" s="40">
        <f t="shared" si="2"/>
        <v>150</v>
      </c>
    </row>
    <row r="36" s="3" customFormat="1" ht="17.25" customHeight="1" spans="1:7">
      <c r="A36" s="46" t="s">
        <v>41</v>
      </c>
      <c r="B36" s="46" t="s">
        <v>46</v>
      </c>
      <c r="C36" s="46" t="s">
        <v>30</v>
      </c>
      <c r="D36" s="47">
        <v>8</v>
      </c>
      <c r="E36" s="30">
        <v>30</v>
      </c>
      <c r="F36" s="30">
        <v>1</v>
      </c>
      <c r="G36" s="40">
        <f t="shared" si="2"/>
        <v>240</v>
      </c>
    </row>
    <row r="37" s="5" customFormat="1" ht="17.25" customHeight="1" spans="1:7">
      <c r="A37" s="46" t="s">
        <v>41</v>
      </c>
      <c r="B37" s="46" t="s">
        <v>47</v>
      </c>
      <c r="C37" s="46" t="s">
        <v>30</v>
      </c>
      <c r="D37" s="30">
        <v>1.2</v>
      </c>
      <c r="E37" s="30">
        <v>30</v>
      </c>
      <c r="F37" s="30">
        <v>4</v>
      </c>
      <c r="G37" s="40">
        <f t="shared" si="2"/>
        <v>144</v>
      </c>
    </row>
    <row r="38" s="5" customFormat="1" ht="17.25" customHeight="1" spans="1:7">
      <c r="A38" s="46" t="s">
        <v>41</v>
      </c>
      <c r="B38" s="46" t="s">
        <v>48</v>
      </c>
      <c r="C38" s="46" t="s">
        <v>30</v>
      </c>
      <c r="D38" s="30">
        <v>60</v>
      </c>
      <c r="E38" s="30">
        <v>4</v>
      </c>
      <c r="F38" s="30">
        <v>1</v>
      </c>
      <c r="G38" s="40">
        <f t="shared" si="2"/>
        <v>240</v>
      </c>
    </row>
    <row r="39" s="5" customFormat="1" ht="17.25" hidden="1" customHeight="1" spans="1:7">
      <c r="A39" s="46" t="s">
        <v>50</v>
      </c>
      <c r="B39" s="46"/>
      <c r="C39" s="46" t="s">
        <v>30</v>
      </c>
      <c r="D39" s="30"/>
      <c r="E39" s="30"/>
      <c r="F39" s="30">
        <v>0</v>
      </c>
      <c r="G39" s="40">
        <f t="shared" si="2"/>
        <v>0</v>
      </c>
    </row>
    <row r="40" s="5" customFormat="1" ht="17.25" hidden="1" customHeight="1" spans="1:7">
      <c r="A40" s="46" t="s">
        <v>51</v>
      </c>
      <c r="B40" s="46"/>
      <c r="C40" s="46" t="s">
        <v>30</v>
      </c>
      <c r="D40" s="30"/>
      <c r="E40" s="30"/>
      <c r="F40" s="30">
        <v>0</v>
      </c>
      <c r="G40" s="40">
        <f t="shared" si="2"/>
        <v>0</v>
      </c>
    </row>
    <row r="41" s="5" customFormat="1" ht="17.25" hidden="1" customHeight="1" spans="1:7">
      <c r="A41" s="46" t="s">
        <v>52</v>
      </c>
      <c r="B41" s="46"/>
      <c r="C41" s="46"/>
      <c r="D41" s="30"/>
      <c r="E41" s="30">
        <v>0</v>
      </c>
      <c r="F41" s="30">
        <v>0</v>
      </c>
      <c r="G41" s="40">
        <f t="shared" si="2"/>
        <v>0</v>
      </c>
    </row>
    <row r="42" s="3" customFormat="1" ht="17.25" hidden="1" customHeight="1" spans="1:7">
      <c r="A42" s="48"/>
      <c r="B42" s="49"/>
      <c r="C42" s="50"/>
      <c r="D42" s="47"/>
      <c r="E42" s="30"/>
      <c r="F42" s="30"/>
      <c r="G42" s="40">
        <f t="shared" si="2"/>
        <v>0</v>
      </c>
    </row>
    <row r="43" s="3" customFormat="1" ht="17.25" customHeight="1" spans="1:7">
      <c r="A43" s="42" t="s">
        <v>53</v>
      </c>
      <c r="B43" s="43"/>
      <c r="C43" s="43"/>
      <c r="D43" s="43"/>
      <c r="E43" s="43"/>
      <c r="F43" s="43"/>
      <c r="G43" s="44">
        <f>SUM(G30:G42)</f>
        <v>1474</v>
      </c>
    </row>
    <row r="44" s="4" customFormat="1" ht="17.25" customHeight="1" spans="1:7">
      <c r="A44" s="24" t="s">
        <v>54</v>
      </c>
      <c r="B44" s="25"/>
      <c r="C44" s="25"/>
      <c r="D44" s="25"/>
      <c r="E44" s="25"/>
      <c r="F44" s="25"/>
      <c r="G44" s="26"/>
    </row>
    <row r="45" s="3" customFormat="1" ht="17.25" customHeight="1" spans="1:7">
      <c r="A45" s="51" t="s">
        <v>55</v>
      </c>
      <c r="B45" s="52"/>
      <c r="C45" s="53">
        <v>0.06</v>
      </c>
      <c r="D45" s="54"/>
      <c r="E45" s="54"/>
      <c r="F45" s="55"/>
      <c r="G45" s="56">
        <f>(G28+G43+G17)*C45</f>
        <v>4221.24</v>
      </c>
    </row>
    <row r="46" s="3" customFormat="1" ht="21" customHeight="1" spans="1:7">
      <c r="A46" s="57" t="s">
        <v>56</v>
      </c>
      <c r="B46" s="35"/>
      <c r="C46" s="35"/>
      <c r="D46" s="35"/>
      <c r="E46" s="35"/>
      <c r="F46" s="36"/>
      <c r="G46" s="37">
        <f>G28+G43+G45+G17</f>
        <v>74575.24</v>
      </c>
    </row>
    <row r="47" s="4" customFormat="1" ht="17.25" customHeight="1" spans="1:7">
      <c r="A47" s="58" t="s">
        <v>57</v>
      </c>
      <c r="B47" s="59"/>
      <c r="C47" s="59"/>
      <c r="D47" s="59"/>
      <c r="E47" s="59"/>
      <c r="F47" s="59"/>
      <c r="G47" s="60"/>
    </row>
    <row r="48" s="3" customFormat="1" ht="17.25" customHeight="1" spans="1:7">
      <c r="A48" s="61" t="s">
        <v>58</v>
      </c>
      <c r="B48" s="62"/>
      <c r="C48" s="63">
        <v>0.06</v>
      </c>
      <c r="D48" s="64"/>
      <c r="E48" s="64"/>
      <c r="F48" s="65"/>
      <c r="G48" s="66">
        <f>G46*C48</f>
        <v>4474.5144</v>
      </c>
    </row>
    <row r="49" s="3" customFormat="1" ht="17.25" customHeight="1" spans="1:7">
      <c r="A49" s="67" t="s">
        <v>59</v>
      </c>
      <c r="B49" s="68"/>
      <c r="C49" s="68"/>
      <c r="D49" s="68"/>
      <c r="E49" s="68"/>
      <c r="F49" s="68"/>
      <c r="G49" s="69">
        <f>G46+G48</f>
        <v>79049.7544</v>
      </c>
    </row>
    <row r="50" s="3" customFormat="1" ht="17.25" customHeight="1" spans="1:7">
      <c r="A50" s="70" t="s">
        <v>60</v>
      </c>
      <c r="B50" s="71"/>
      <c r="C50" s="71"/>
      <c r="D50" s="71"/>
      <c r="E50" s="71"/>
      <c r="F50" s="71"/>
      <c r="G50" s="69">
        <f>G49/29</f>
        <v>2725.8536</v>
      </c>
    </row>
    <row r="51" s="3" customFormat="1" spans="1:7">
      <c r="A51" s="6"/>
      <c r="B51" s="6"/>
      <c r="C51" s="6"/>
      <c r="D51" s="6"/>
      <c r="E51" s="6"/>
      <c r="F51" s="6"/>
      <c r="G51" s="6"/>
    </row>
    <row r="52" s="3" customFormat="1" ht="12.75" customHeight="1" spans="1:7">
      <c r="A52" s="72"/>
      <c r="B52" s="72"/>
      <c r="C52" s="72"/>
      <c r="D52" s="72"/>
      <c r="E52" s="72"/>
      <c r="F52" s="72"/>
      <c r="G52" s="72"/>
    </row>
    <row r="53" s="3" customFormat="1" ht="11.5" spans="1:7">
      <c r="A53" s="72"/>
      <c r="B53" s="72"/>
      <c r="C53" s="72"/>
      <c r="D53" s="72"/>
      <c r="E53" s="72"/>
      <c r="F53" s="72"/>
      <c r="G53" s="72"/>
    </row>
  </sheetData>
  <mergeCells count="26">
    <mergeCell ref="A3:G3"/>
    <mergeCell ref="A4:B4"/>
    <mergeCell ref="A5:B5"/>
    <mergeCell ref="A6:B6"/>
    <mergeCell ref="A7:B7"/>
    <mergeCell ref="A9:B9"/>
    <mergeCell ref="A10:G10"/>
    <mergeCell ref="A17:F17"/>
    <mergeCell ref="A18:G18"/>
    <mergeCell ref="A28:F28"/>
    <mergeCell ref="A29:G29"/>
    <mergeCell ref="A42:B42"/>
    <mergeCell ref="A43:F43"/>
    <mergeCell ref="A44:G44"/>
    <mergeCell ref="A45:B45"/>
    <mergeCell ref="C45:F45"/>
    <mergeCell ref="A46:F46"/>
    <mergeCell ref="A47:G47"/>
    <mergeCell ref="A48:B48"/>
    <mergeCell ref="C48:F48"/>
    <mergeCell ref="A49:F49"/>
    <mergeCell ref="A50:F50"/>
    <mergeCell ref="A11:A16"/>
    <mergeCell ref="A19:A24"/>
    <mergeCell ref="A25:A27"/>
    <mergeCell ref="A52:G5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2023-08-03T11:03:36Z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2052-12.1.0.15120</vt:lpwstr>
  </property>
</Properties>
</file>