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mc:AlternateContent xmlns:mc="http://schemas.openxmlformats.org/markup-compatibility/2006">
    <mc:Choice Requires="x15">
      <x15ac:absPath xmlns:x15ac="http://schemas.microsoft.com/office/spreadsheetml/2010/11/ac" url="D:\桌面\宝马培训学院\"/>
    </mc:Choice>
  </mc:AlternateContent>
  <xr:revisionPtr revIDLastSave="0" documentId="13_ncr:1_{C25F725E-8D5E-4020-BB8C-8D2F172E6C47}" xr6:coauthVersionLast="47" xr6:coauthVersionMax="47" xr10:uidLastSave="{00000000-0000-0000-0000-000000000000}"/>
  <bookViews>
    <workbookView xWindow="-110" yWindow="-110" windowWidth="21820" windowHeight="14020" activeTab="1" xr2:uid="{00000000-000D-0000-FFFF-FFFF00000000}"/>
  </bookViews>
  <sheets>
    <sheet name="Summary " sheetId="13" r:id="rId1"/>
    <sheet name="Detail" sheetId="12" r:id="rId2"/>
  </sheets>
  <calcPr calcId="191029"/>
</workbook>
</file>

<file path=xl/calcChain.xml><?xml version="1.0" encoding="utf-8"?>
<calcChain xmlns="http://schemas.openxmlformats.org/spreadsheetml/2006/main">
  <c r="B100" i="12" l="1"/>
  <c r="H99" i="12"/>
  <c r="H98" i="12"/>
  <c r="H100" i="12" s="1"/>
  <c r="H101" i="12" s="1"/>
  <c r="H91" i="12"/>
  <c r="H90" i="12"/>
  <c r="H89" i="12"/>
  <c r="H88" i="12"/>
  <c r="H87" i="12"/>
  <c r="H92" i="12" s="1"/>
  <c r="H84" i="12"/>
  <c r="H83" i="12"/>
  <c r="H82" i="12"/>
  <c r="H81" i="12"/>
  <c r="H80" i="12"/>
  <c r="H79" i="12"/>
  <c r="H78" i="12"/>
  <c r="H77" i="12"/>
  <c r="H85" i="12" s="1"/>
  <c r="H76" i="12"/>
  <c r="H73" i="12"/>
  <c r="H72" i="12"/>
  <c r="H71" i="12"/>
  <c r="H70" i="12"/>
  <c r="H69" i="12"/>
  <c r="H68" i="12"/>
  <c r="H67" i="12"/>
  <c r="H66" i="12"/>
  <c r="H74" i="12" s="1"/>
  <c r="H65" i="12"/>
  <c r="H59" i="12"/>
  <c r="H58" i="12"/>
  <c r="H57" i="12"/>
  <c r="H60" i="12" s="1"/>
  <c r="H61" i="12" s="1"/>
  <c r="H52" i="12"/>
  <c r="H53" i="12" s="1"/>
  <c r="H51" i="12"/>
  <c r="H50" i="12"/>
  <c r="H44" i="12"/>
  <c r="H43" i="12"/>
  <c r="H42" i="12"/>
  <c r="H41" i="12"/>
  <c r="H40" i="12"/>
  <c r="H39" i="12"/>
  <c r="H38" i="12"/>
  <c r="H37" i="12"/>
  <c r="H45" i="12" s="1"/>
  <c r="H46" i="12" s="1"/>
  <c r="H36" i="12"/>
  <c r="H35" i="12"/>
  <c r="H34" i="12"/>
  <c r="H33" i="12"/>
  <c r="H31" i="12"/>
  <c r="H23" i="12"/>
  <c r="H24" i="12" s="1"/>
  <c r="H22" i="12"/>
  <c r="H20" i="12"/>
  <c r="H25" i="12" s="1"/>
  <c r="H19" i="12"/>
  <c r="H18" i="12"/>
  <c r="H11" i="12"/>
  <c r="H10" i="12"/>
  <c r="H12" i="12" s="1"/>
  <c r="H7" i="12"/>
  <c r="H8" i="12" s="1"/>
  <c r="H13" i="12" s="1"/>
  <c r="H6" i="12"/>
  <c r="L34" i="13"/>
  <c r="L33" i="13"/>
  <c r="L32" i="13"/>
  <c r="H93" i="12" l="1"/>
  <c r="H2" i="12" s="1"/>
  <c r="L25" i="13" s="1"/>
  <c r="L30" i="13" s="1"/>
  <c r="L31" i="13" l="1"/>
  <c r="L35" i="13"/>
</calcChain>
</file>

<file path=xl/sharedStrings.xml><?xml version="1.0" encoding="utf-8"?>
<sst xmlns="http://schemas.openxmlformats.org/spreadsheetml/2006/main" count="369" uniqueCount="256">
  <si>
    <t>Company Information and Offer Summary(English Only)</t>
  </si>
  <si>
    <t xml:space="preserve">Project Name: </t>
  </si>
  <si>
    <t>2022BMW培训学院大会</t>
  </si>
  <si>
    <t>Quotation Date:</t>
  </si>
  <si>
    <t>2022.12.29</t>
  </si>
  <si>
    <t>Quotation Version Nr.:</t>
  </si>
  <si>
    <t>1st</t>
  </si>
  <si>
    <t xml:space="preserve">Supplier Company Information  </t>
  </si>
  <si>
    <t>Company Name</t>
  </si>
  <si>
    <t>康辉集团北京国际会议展览有限公司</t>
  </si>
  <si>
    <t>Contact Person</t>
  </si>
  <si>
    <t>Name</t>
  </si>
  <si>
    <t>可</t>
  </si>
  <si>
    <t>Surname</t>
  </si>
  <si>
    <t>马</t>
  </si>
  <si>
    <t>Position</t>
  </si>
  <si>
    <t>总监</t>
  </si>
  <si>
    <t>Phone</t>
  </si>
  <si>
    <t>Fax</t>
  </si>
  <si>
    <t>无</t>
  </si>
  <si>
    <t>E-mail</t>
  </si>
  <si>
    <t>make@cct.cn</t>
  </si>
  <si>
    <t>Offer Summary</t>
  </si>
  <si>
    <t>BMW体验中心研讨会</t>
  </si>
  <si>
    <t>Shanghai</t>
  </si>
  <si>
    <t>Net Price  (subtotal)净值</t>
  </si>
  <si>
    <t>A</t>
  </si>
  <si>
    <t>Culture Construction Fee文化事业建设费, if any</t>
  </si>
  <si>
    <t>B</t>
  </si>
  <si>
    <t>UMCT/ES/LES城建税/教育费附加/本地教育费附加</t>
  </si>
  <si>
    <t>C</t>
  </si>
  <si>
    <t>River Management Fee河道管理费, if any</t>
  </si>
  <si>
    <t>D</t>
  </si>
  <si>
    <t>Others, if any, please specify其他，如有，请列明</t>
  </si>
  <si>
    <t>E</t>
  </si>
  <si>
    <t>Net Price (incl. all surcharges)含杂费的净值</t>
  </si>
  <si>
    <t>F=sum(A:E)</t>
  </si>
  <si>
    <t>VAT (0%/2%/3%/4%/6%/11%/13%/17%)增值税</t>
  </si>
  <si>
    <t>NSC PARTS(net)</t>
  </si>
  <si>
    <t>BBA PARTS(net)</t>
  </si>
  <si>
    <t>Business Tax (3%/5%)营业税</t>
  </si>
  <si>
    <t>NA</t>
  </si>
  <si>
    <t>Total Price (&gt;=Invoice Amount)含税总金额</t>
  </si>
  <si>
    <r>
      <rPr>
        <b/>
        <u/>
        <sz val="12"/>
        <color indexed="10"/>
        <rFont val="BMWTypeRegular"/>
        <family val="1"/>
      </rPr>
      <t>Instruction</t>
    </r>
    <r>
      <rPr>
        <b/>
        <sz val="12"/>
        <color rgb="FFFF0000"/>
        <rFont val="BMWTypeRegular"/>
        <family val="1"/>
      </rPr>
      <t>:</t>
    </r>
  </si>
  <si>
    <t xml:space="preserve">* Please note this quotation must include all items stating in relevant proposal.              </t>
  </si>
  <si>
    <t xml:space="preserve">* Please include your company letterhead in all quotation sheets.                                       </t>
  </si>
  <si>
    <t>* Please check and make sure all calculation formulas are correct.</t>
  </si>
  <si>
    <t xml:space="preserve">* Only PDF quote is valid. </t>
  </si>
  <si>
    <t>* Final quote must be provided with signature and company chop.</t>
  </si>
  <si>
    <t>Applicant:______________________</t>
  </si>
  <si>
    <t>Approval:</t>
  </si>
  <si>
    <t>____________________________________________________________</t>
  </si>
  <si>
    <t>特别提醒</t>
  </si>
  <si>
    <t>此表格计算逻辑是从总值倒推出净值，请严格按逻辑填写，确保含税总金额等于增值税/营业税加含杂费的净值。</t>
  </si>
  <si>
    <t>如有四舍五入的差异，请将差异挤到净值里。</t>
  </si>
  <si>
    <t>此外，您不得填写固定的含杂费的净值，增值税和营业税额。我们在这些单元格里设定了公式，请选择相应税率，这些数字将自动计算。</t>
  </si>
  <si>
    <t xml:space="preserve">文化事业建设费只适用于提供广告服务的企业,凡不包括广告设计企业, 应缴费额=计费销售额×3%
</t>
  </si>
  <si>
    <t>计费销售额为纳税人提供广告服务取得的全部含税价款和价外费用，减除支付给其他广告公司或广告发布者的含税广告发布费后的余额。</t>
  </si>
  <si>
    <t>城建税/教育费附加/本地教育费附加全国统一税率是应纳增值税/消费税/营业税之和的12%.</t>
  </si>
  <si>
    <t>因此,此三费总合不得超过表格里应纳增值税/营业税额的12%.</t>
  </si>
  <si>
    <t>如有任何特殊税种未列示在上述表格里,请具体表明税目和计算公式.</t>
  </si>
  <si>
    <t>Special Reminder</t>
  </si>
  <si>
    <t>This form's logic is calculated from Total Price to Net Price.  Please follow this logic strictly to ensure that the total price equals to the VAT/BT plus net price including all surcharges.  If there is any rounding difference, please put the difference into Net Price.</t>
  </si>
  <si>
    <t>Besides, you cannot enter the fixed figure in Net Price (incl. all surchares), VAT, BT, because we set up the formula there.  Please select the tax rate and the figures will be calculated automatically.</t>
  </si>
  <si>
    <t>Culture Construction Fee only applies to the advertisement industry, excluding advertisement design companies.</t>
  </si>
  <si>
    <t>Culture Construction Fee = Billed sales amount x 3%</t>
  </si>
  <si>
    <t>Billed sales amount is the balance of all prices including tax and ex-price charges obtained by a taxpayer from the provision of advertising services minus advertising release fees, including tax paid to other advertising companies or advertising releasers.</t>
  </si>
  <si>
    <t>Thetotal  tax rate for UMCT/ES/LES is 12% on VAT/BT/CT payable nationwide.</t>
  </si>
  <si>
    <t>There4fore, please ensure that your UMCT/ES/LES total amount is less than 12% of the VAT/BT payable in this form.</t>
  </si>
  <si>
    <t>if there is any special tax not included in this form, please specify the type and calculation method.</t>
  </si>
  <si>
    <t>Total</t>
  </si>
  <si>
    <t>No.</t>
  </si>
  <si>
    <t>Item</t>
  </si>
  <si>
    <t>Unit</t>
  </si>
  <si>
    <t xml:space="preserve">Number of time </t>
  </si>
  <si>
    <t>Quantity/Time</t>
  </si>
  <si>
    <t>Days</t>
  </si>
  <si>
    <t>Unit price</t>
  </si>
  <si>
    <t>Sum</t>
  </si>
  <si>
    <t>Detailed Work load/ Comments / Deliverables</t>
  </si>
  <si>
    <t xml:space="preserve">Agency Fees </t>
  </si>
  <si>
    <t>Agency Fees (Preparation)</t>
  </si>
  <si>
    <t>I A 1</t>
  </si>
  <si>
    <t>Account Director</t>
  </si>
  <si>
    <t>pax/day</t>
  </si>
  <si>
    <t>I A 2</t>
  </si>
  <si>
    <t>Creative Director</t>
  </si>
  <si>
    <t>I A</t>
  </si>
  <si>
    <t>Sub-Total Agency Fees (Preparation)</t>
  </si>
  <si>
    <t>Agency Fees (On site)</t>
  </si>
  <si>
    <t>I B 1</t>
  </si>
  <si>
    <t>Account Manager</t>
  </si>
  <si>
    <t>会议现场工作人员工作时间</t>
  </si>
  <si>
    <t>I B 2</t>
  </si>
  <si>
    <t>Project Manager</t>
  </si>
  <si>
    <t>I B</t>
  </si>
  <si>
    <t>Sub-Total Agency Fees (On site)</t>
  </si>
  <si>
    <t>I</t>
  </si>
  <si>
    <t>Total Agency Fees</t>
  </si>
  <si>
    <t>Travel &amp;  Accomodation</t>
  </si>
  <si>
    <t>Details / Comments</t>
  </si>
  <si>
    <t>Site Check&amp;Onsite Event:</t>
  </si>
  <si>
    <t>Transportation, hotel and air ticket, all related expense, provide list of participants</t>
  </si>
  <si>
    <t>II A3</t>
  </si>
  <si>
    <t>traffic</t>
  </si>
  <si>
    <t>unit</t>
  </si>
  <si>
    <t>II A4</t>
  </si>
  <si>
    <t>酒店——团建地点——酒店，45座大巴</t>
  </si>
  <si>
    <t>II A</t>
  </si>
  <si>
    <t>Sub-Total Onsite Event</t>
  </si>
  <si>
    <t>II B1</t>
  </si>
  <si>
    <t>Agency Staff working on site traffic</t>
  </si>
  <si>
    <t>工作人员上海市内交通</t>
  </si>
  <si>
    <t>II B2</t>
  </si>
  <si>
    <t>Agency Staff working on site room</t>
  </si>
  <si>
    <t>工作人员住宿，上海偏远地区</t>
  </si>
  <si>
    <t>II B</t>
  </si>
  <si>
    <t>II</t>
  </si>
  <si>
    <t>Total Travel &amp; Accomodation</t>
  </si>
  <si>
    <t>Logistics &amp; Operations</t>
  </si>
  <si>
    <t xml:space="preserve">Details / Comments </t>
  </si>
  <si>
    <t>Logistics</t>
  </si>
  <si>
    <t>III A</t>
  </si>
  <si>
    <t>Sub-Total Logistics</t>
  </si>
  <si>
    <t>Materials</t>
  </si>
  <si>
    <t>III B 1</t>
  </si>
  <si>
    <t>Venue rental event date(s)</t>
  </si>
  <si>
    <t>III B 2</t>
  </si>
  <si>
    <t>签到装置</t>
  </si>
  <si>
    <t>创意签到装饰</t>
  </si>
  <si>
    <t>III B 3</t>
  </si>
  <si>
    <t>消毒液，免洗洗手液，口罩等</t>
  </si>
  <si>
    <t>III B 4</t>
  </si>
  <si>
    <t>装饰桌花</t>
  </si>
  <si>
    <t>桌花</t>
  </si>
  <si>
    <t>III B 5</t>
  </si>
  <si>
    <t>氛围装饰</t>
  </si>
  <si>
    <t>蓝色主调，环保材料装饰</t>
  </si>
  <si>
    <t>III B 6</t>
  </si>
  <si>
    <t>Mic cover
麦克风套</t>
  </si>
  <si>
    <t>III B 7</t>
  </si>
  <si>
    <t>铜版纸印logo</t>
  </si>
  <si>
    <t>III B 8</t>
  </si>
  <si>
    <t>服装道具</t>
  </si>
  <si>
    <t>年会表演节目预留费用，以实际发生结算</t>
  </si>
  <si>
    <t>III B 9</t>
  </si>
  <si>
    <t>抽奖奖品</t>
  </si>
  <si>
    <t>抽奖奖品，2轮</t>
  </si>
  <si>
    <t>III B 10</t>
  </si>
  <si>
    <t>伴手礼</t>
  </si>
  <si>
    <t>III B 11</t>
  </si>
  <si>
    <t>团建</t>
  </si>
  <si>
    <t>门票等费用，如有</t>
  </si>
  <si>
    <t>III B 12</t>
  </si>
  <si>
    <t>颁奖证书及相框</t>
  </si>
  <si>
    <t>III B</t>
  </si>
  <si>
    <t>Sub-Total Materials</t>
  </si>
  <si>
    <t>III</t>
  </si>
  <si>
    <t>Total Logistics &amp; Operation</t>
  </si>
  <si>
    <t>Hospitality</t>
  </si>
  <si>
    <t>I C 1</t>
  </si>
  <si>
    <t>Etiquette personnel</t>
  </si>
  <si>
    <r>
      <rPr>
        <sz val="14"/>
        <color theme="1"/>
        <rFont val="宋体"/>
        <family val="3"/>
        <charset val="134"/>
      </rPr>
      <t>礼仪人员，签到</t>
    </r>
    <r>
      <rPr>
        <sz val="14"/>
        <color theme="1"/>
        <rFont val="Times New Roman"/>
        <family val="1"/>
      </rPr>
      <t>+</t>
    </r>
    <r>
      <rPr>
        <sz val="14"/>
        <color theme="1"/>
        <rFont val="宋体"/>
        <family val="3"/>
        <charset val="134"/>
      </rPr>
      <t>颁奖。</t>
    </r>
  </si>
  <si>
    <t>I C 2</t>
  </si>
  <si>
    <t>现场支持人员</t>
  </si>
  <si>
    <t>IV A</t>
  </si>
  <si>
    <t xml:space="preserve">Subtotal </t>
  </si>
  <si>
    <t>IV</t>
  </si>
  <si>
    <t>Total Hospitality</t>
  </si>
  <si>
    <t>Setup / Construction</t>
  </si>
  <si>
    <t>Setup Vendor</t>
  </si>
  <si>
    <r>
      <rPr>
        <b/>
        <sz val="14"/>
        <color theme="1"/>
        <rFont val="MINI Serif"/>
        <family val="1"/>
      </rPr>
      <t xml:space="preserve">Details / Comments
</t>
    </r>
    <r>
      <rPr>
        <sz val="14"/>
        <color theme="1"/>
        <rFont val="MINI Serif"/>
        <family val="1"/>
      </rPr>
      <t>All descriptions shall be written in EN and CN</t>
    </r>
  </si>
  <si>
    <t>V A 4</t>
  </si>
  <si>
    <t>Backboard签到背板</t>
  </si>
  <si>
    <t>签到背板，木制贴写真</t>
  </si>
  <si>
    <t>V A 10</t>
  </si>
  <si>
    <t>stage舞台</t>
  </si>
  <si>
    <t>V A 14</t>
  </si>
  <si>
    <t>运输及搭建</t>
  </si>
  <si>
    <t>包含搭建制作的往返运输，人工搭建。</t>
  </si>
  <si>
    <t>V A</t>
  </si>
  <si>
    <t>Subtotal Setup/ Construction</t>
  </si>
  <si>
    <t>V</t>
  </si>
  <si>
    <t>Total Setup / Construction</t>
  </si>
  <si>
    <t xml:space="preserve">VI </t>
  </si>
  <si>
    <t>AV</t>
  </si>
  <si>
    <t>VI A 1</t>
  </si>
  <si>
    <t>LED屏幕</t>
  </si>
  <si>
    <t>包含在酒店低消费用内</t>
  </si>
  <si>
    <t>VI A 2</t>
  </si>
  <si>
    <t>Laser pointer and page turner 激光笔和翻页器</t>
  </si>
  <si>
    <t>VI A 3</t>
  </si>
  <si>
    <t>TV-提词器</t>
  </si>
  <si>
    <t>VI A 4</t>
  </si>
  <si>
    <t>LED the processor LED处理器</t>
  </si>
  <si>
    <t>VI A 5</t>
  </si>
  <si>
    <t>Video console V3 视频控台V3</t>
  </si>
  <si>
    <t>VI A 6</t>
  </si>
  <si>
    <t>PHILIPS  HNS7170T  Monitor   17寸液晶监视器</t>
  </si>
  <si>
    <t>VI A 7</t>
  </si>
  <si>
    <t>MACBOOK  pro苹果笔记本电脑</t>
  </si>
  <si>
    <t>VI A 8</t>
  </si>
  <si>
    <t>Power Distributor 配电箱</t>
  </si>
  <si>
    <t>VI A 9</t>
  </si>
  <si>
    <t>All Necessary Patching Cable &amp; Power Distro所有信号线及电源</t>
  </si>
  <si>
    <t>VI A</t>
  </si>
  <si>
    <t>音响</t>
  </si>
  <si>
    <t>VI B1</t>
  </si>
  <si>
    <t>Wireless head-set mic无线手持麦</t>
  </si>
  <si>
    <t>VI B2</t>
  </si>
  <si>
    <t>Full frequency line array speaker 线阵列全频音箱</t>
  </si>
  <si>
    <t>VI B3</t>
  </si>
  <si>
    <t>Low frequency linear array speaker 线阵列低频音箱</t>
  </si>
  <si>
    <t>VI B4</t>
  </si>
  <si>
    <t>Sound console 音响控制台</t>
  </si>
  <si>
    <t>VI B5</t>
  </si>
  <si>
    <t>The power amplifier 功放</t>
  </si>
  <si>
    <t>VI B6</t>
  </si>
  <si>
    <t>SHURE  UA845E  UHF   U段天线放大传输系统</t>
  </si>
  <si>
    <t>VI B7</t>
  </si>
  <si>
    <t>Mac-book 笔记本电脑</t>
  </si>
  <si>
    <t>VI B8</t>
  </si>
  <si>
    <t>对讲机talkies</t>
  </si>
  <si>
    <t>VI B9</t>
  </si>
  <si>
    <t>Wire rod 、Silicon box 电源线材，电箱，硅箱等</t>
  </si>
  <si>
    <t>VI B</t>
  </si>
  <si>
    <t>灯光</t>
  </si>
  <si>
    <t>VI C1</t>
  </si>
  <si>
    <t>VI C2</t>
  </si>
  <si>
    <t>lighting console 灯光控制台</t>
  </si>
  <si>
    <t>VI C3</t>
  </si>
  <si>
    <t>TRUSS 桁架</t>
  </si>
  <si>
    <t>VI C4</t>
  </si>
  <si>
    <t>All Necessary Patching Cable 、 Power Distro&amp;Silicon box ect. 电源线材，电箱，硅箱等</t>
  </si>
  <si>
    <t>VI C5</t>
  </si>
  <si>
    <t>包含AV设备的往返运输，人工搭建。</t>
  </si>
  <si>
    <t>VI C</t>
  </si>
  <si>
    <t>VI</t>
  </si>
  <si>
    <t>Total AV</t>
  </si>
  <si>
    <t>Photo &amp; Video</t>
  </si>
  <si>
    <t>Photo &amp;Video crew</t>
  </si>
  <si>
    <t>VII  1</t>
  </si>
  <si>
    <t>Photo crew</t>
  </si>
  <si>
    <t>day/person</t>
  </si>
  <si>
    <r>
      <rPr>
        <sz val="14"/>
        <color theme="1"/>
        <rFont val="MINI Serif"/>
        <family val="1"/>
      </rPr>
      <t>V photo</t>
    </r>
    <r>
      <rPr>
        <sz val="14"/>
        <color theme="1"/>
        <rFont val="宋体"/>
        <family val="3"/>
        <charset val="134"/>
      </rPr>
      <t>，</t>
    </r>
    <r>
      <rPr>
        <sz val="14"/>
        <color theme="1"/>
        <rFont val="MINI Serif"/>
        <family val="1"/>
      </rPr>
      <t>based on standard requirements</t>
    </r>
    <r>
      <rPr>
        <sz val="14"/>
        <color theme="1"/>
        <rFont val="宋体"/>
        <family val="3"/>
        <charset val="134"/>
      </rPr>
      <t>，</t>
    </r>
    <r>
      <rPr>
        <sz val="14"/>
        <color theme="1"/>
        <rFont val="MINI Serif"/>
        <family val="1"/>
      </rPr>
      <t xml:space="preserve">including equipment
</t>
    </r>
    <r>
      <rPr>
        <sz val="14"/>
        <color theme="1"/>
        <rFont val="宋体"/>
        <family val="3"/>
        <charset val="134"/>
      </rPr>
      <t>云摄影，含设备，</t>
    </r>
    <r>
      <rPr>
        <sz val="14"/>
        <color theme="1"/>
        <rFont val="MINI Serif"/>
        <family val="1"/>
      </rPr>
      <t>8</t>
    </r>
    <r>
      <rPr>
        <sz val="14"/>
        <color theme="1"/>
        <rFont val="宋体"/>
        <family val="3"/>
        <charset val="134"/>
      </rPr>
      <t>小时工作时间</t>
    </r>
  </si>
  <si>
    <t>VII  2</t>
  </si>
  <si>
    <r>
      <rPr>
        <sz val="14"/>
        <color theme="1"/>
        <rFont val="MINI Serif"/>
        <family val="1"/>
      </rPr>
      <t>V photo</t>
    </r>
    <r>
      <rPr>
        <sz val="14"/>
        <color theme="1"/>
        <rFont val="宋体"/>
        <family val="3"/>
        <charset val="134"/>
      </rPr>
      <t>，</t>
    </r>
    <r>
      <rPr>
        <sz val="14"/>
        <color theme="1"/>
        <rFont val="MINI Serif"/>
        <family val="1"/>
      </rPr>
      <t>based on standard requirements</t>
    </r>
    <r>
      <rPr>
        <sz val="14"/>
        <color theme="1"/>
        <rFont val="宋体"/>
        <family val="3"/>
        <charset val="134"/>
      </rPr>
      <t>，</t>
    </r>
    <r>
      <rPr>
        <sz val="14"/>
        <color theme="1"/>
        <rFont val="MINI Serif"/>
        <family val="1"/>
      </rPr>
      <t xml:space="preserve">including equipment
</t>
    </r>
    <r>
      <rPr>
        <sz val="14"/>
        <color theme="1"/>
        <rFont val="宋体"/>
        <family val="3"/>
        <charset val="134"/>
      </rPr>
      <t>云摄影，含设备，</t>
    </r>
    <r>
      <rPr>
        <sz val="14"/>
        <color theme="1"/>
        <rFont val="MINI Serif"/>
        <family val="1"/>
      </rPr>
      <t>4</t>
    </r>
    <r>
      <rPr>
        <sz val="14"/>
        <color theme="1"/>
        <rFont val="宋体"/>
        <family val="3"/>
        <charset val="134"/>
      </rPr>
      <t>小时工作时间</t>
    </r>
  </si>
  <si>
    <t>VII A</t>
  </si>
  <si>
    <t>VII</t>
  </si>
  <si>
    <t>Total Photo &amp; Video</t>
  </si>
  <si>
    <t>晚宴场地+餐费低消，嘉定凯悦6L宴会厅1+2，696平，长条桌形式，西式分餐制138位</t>
    <phoneticPr fontId="28" type="noConversion"/>
  </si>
  <si>
    <t>酒店——培训中心——酒店，45座大巴</t>
    <phoneticPr fontId="28" type="noConversion"/>
  </si>
  <si>
    <t>舞台搭建，12*3.6</t>
    <phoneticPr fontId="28" type="noConversion"/>
  </si>
  <si>
    <r>
      <t>Mic cover</t>
    </r>
    <r>
      <rPr>
        <sz val="14"/>
        <color theme="1"/>
        <rFont val="宋体"/>
        <family val="3"/>
        <charset val="134"/>
      </rPr>
      <t>麦克风套</t>
    </r>
    <phoneticPr fontId="28" type="noConversion"/>
  </si>
  <si>
    <t>手卡</t>
    <phoneticPr fontId="28" type="noConversion"/>
  </si>
  <si>
    <t>防疫物料</t>
    <phoneticPr fontId="2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</si>
</sst>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 #,##0.00_ ;_ * \-#,##0.00_ ;_ * &quot;-&quot;??_ ;_ @_ "/>
    <numFmt numFmtId="178" formatCode="_-[$¥-411]* #,##0_-;\-[$¥-411]* #,##0_-;_-[$¥-411]* &quot;-&quot;_-;_-@_-"/>
    <numFmt numFmtId="179" formatCode="0_);[Red]\(0\)"/>
    <numFmt numFmtId="180" formatCode="[$¥-411]#,##0.00;\-[$¥-411]#,##0.00"/>
    <numFmt numFmtId="181" formatCode="[$¥-411]#,##0"/>
    <numFmt numFmtId="182" formatCode="[$¥-804]#,##0"/>
    <numFmt numFmtId="183" formatCode="[$¥-804]#,##0.00"/>
    <numFmt numFmtId="184" formatCode="[$¥-411]#,##0.00"/>
    <numFmt numFmtId="185" formatCode="_(* #,##0.00_);_(* \(#,##0.00\);_(* &quot;-&quot;??_);_(@_)"/>
    <numFmt numFmtId="186" formatCode="_ [$¥-804]* #,##0.00_ ;_ [$¥-804]* \-#,##0.00_ ;_ [$¥-804]* &quot;-&quot;??_ ;_ @_ "/>
    <numFmt numFmtId="187" formatCode="_(* #,##0_);_(* \(#,##0\);_(* &quot;-&quot;??_);_(@_)"/>
    <numFmt numFmtId="188" formatCode="[$￥-804]#,##0.00;[Red][$￥-804]\-#,##0.00"/>
    <numFmt numFmtId="189" formatCode="#,##0.000;[Red]\-#,##0.000"/>
  </numFmts>
  <fonts count="29">
    <font>
      <sz val="11"/>
      <color theme="1"/>
      <name val="宋体"/>
      <charset val="134"/>
      <scheme val="minor"/>
    </font>
    <font>
      <sz val="14"/>
      <color theme="1"/>
      <name val="MINI Serif"/>
      <family val="1"/>
    </font>
    <font>
      <b/>
      <sz val="14"/>
      <color theme="1"/>
      <name val="MINI Serif"/>
      <family val="1"/>
    </font>
    <font>
      <sz val="14"/>
      <color theme="1"/>
      <name val="宋体"/>
      <family val="3"/>
      <charset val="134"/>
    </font>
    <font>
      <sz val="14"/>
      <name val="MINI Serif"/>
      <family val="1"/>
    </font>
    <font>
      <sz val="14"/>
      <color rgb="FFFF0000"/>
      <name val="MINI Serif"/>
      <family val="1"/>
    </font>
    <font>
      <sz val="14"/>
      <name val="宋体"/>
      <family val="3"/>
      <charset val="134"/>
    </font>
    <font>
      <sz val="14"/>
      <color rgb="FFFF0000"/>
      <name val="宋体"/>
      <family val="3"/>
      <charset val="134"/>
    </font>
    <font>
      <i/>
      <sz val="12"/>
      <name val="BMWTypeRegular"/>
      <family val="1"/>
    </font>
    <font>
      <sz val="12"/>
      <name val="BMWTypeRegular"/>
      <family val="1"/>
    </font>
    <font>
      <b/>
      <sz val="12"/>
      <name val="BMWTypeRegular"/>
      <family val="1"/>
    </font>
    <font>
      <sz val="10"/>
      <name val="宋体"/>
      <family val="3"/>
      <charset val="134"/>
    </font>
    <font>
      <sz val="10"/>
      <name val="BMWTypeRegular"/>
      <family val="1"/>
    </font>
    <font>
      <b/>
      <sz val="12"/>
      <color indexed="10"/>
      <name val="BMWTypeRegular"/>
      <family val="1"/>
    </font>
    <font>
      <b/>
      <i/>
      <sz val="12"/>
      <color indexed="10"/>
      <name val="BMWTypeRegular"/>
      <family val="1"/>
    </font>
    <font>
      <sz val="12"/>
      <color indexed="10"/>
      <name val="BMWTypeRegular"/>
      <family val="1"/>
    </font>
    <font>
      <sz val="12"/>
      <name val="宋体"/>
      <family val="3"/>
      <charset val="134"/>
    </font>
    <font>
      <u/>
      <sz val="10"/>
      <color indexed="12"/>
      <name val="Verdana"/>
      <family val="2"/>
    </font>
    <font>
      <sz val="12"/>
      <color theme="1"/>
      <name val="BMWTypeRegular"/>
      <family val="1"/>
    </font>
    <font>
      <sz val="10"/>
      <name val="Arial"/>
      <family val="2"/>
    </font>
    <font>
      <sz val="10"/>
      <name val="Verdana"/>
      <family val="2"/>
    </font>
    <font>
      <sz val="12"/>
      <name val="Times New Roman"/>
      <family val="1"/>
    </font>
    <font>
      <sz val="12"/>
      <name val="Tahoma"/>
      <family val="2"/>
    </font>
    <font>
      <sz val="11"/>
      <color indexed="8"/>
      <name val="宋体"/>
      <family val="3"/>
      <charset val="134"/>
    </font>
    <font>
      <sz val="14"/>
      <color theme="1"/>
      <name val="Times New Roman"/>
      <family val="1"/>
    </font>
    <font>
      <b/>
      <u/>
      <sz val="12"/>
      <color indexed="10"/>
      <name val="BMWTypeRegular"/>
      <family val="1"/>
    </font>
    <font>
      <b/>
      <sz val="12"/>
      <color rgb="FFFF0000"/>
      <name val="BMWTypeRegular"/>
      <family val="1"/>
    </font>
    <font>
      <sz val="11"/>
      <color theme="1"/>
      <name val="宋体"/>
      <family val="3"/>
      <charset val="134"/>
      <scheme val="minor"/>
    </font>
    <font>
      <sz val="9"/>
      <name val="宋体"/>
      <family val="3"/>
      <charset val="134"/>
      <scheme val="minor"/>
    </font>
  </fonts>
  <fills count="12">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indexed="2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bgColor indexed="64"/>
      </patternFill>
    </fill>
    <fill>
      <patternFill patternType="solid">
        <fgColor indexed="9"/>
        <bgColor indexed="64"/>
      </patternFill>
    </fill>
    <fill>
      <patternFill patternType="solid">
        <fgColor indexed="13"/>
        <bgColor indexed="64"/>
      </patternFill>
    </fill>
    <fill>
      <patternFill patternType="solid">
        <fgColor rgb="FFFF0000"/>
        <bgColor indexed="64"/>
      </patternFill>
    </fill>
    <fill>
      <patternFill patternType="solid">
        <fgColor rgb="FF92D050"/>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hair">
        <color auto="1"/>
      </right>
      <top/>
      <bottom style="medium">
        <color auto="1"/>
      </bottom>
      <diagonal/>
    </border>
    <border>
      <left style="hair">
        <color auto="1"/>
      </left>
      <right style="hair">
        <color auto="1"/>
      </right>
      <top/>
      <bottom style="medium">
        <color auto="1"/>
      </bottom>
      <diagonal/>
    </border>
    <border>
      <left/>
      <right style="thin">
        <color auto="1"/>
      </right>
      <top style="thin">
        <color auto="1"/>
      </top>
      <bottom style="thin">
        <color auto="1"/>
      </bottom>
      <diagonal/>
    </border>
    <border>
      <left style="hair">
        <color auto="1"/>
      </left>
      <right style="medium">
        <color auto="1"/>
      </right>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diagonal/>
    </border>
    <border>
      <left/>
      <right style="thin">
        <color auto="1"/>
      </right>
      <top style="thin">
        <color auto="1"/>
      </top>
      <bottom/>
      <diagonal/>
    </border>
  </borders>
  <cellStyleXfs count="44">
    <xf numFmtId="0" fontId="0" fillId="0" borderId="0"/>
    <xf numFmtId="182" fontId="19" fillId="0" borderId="0"/>
    <xf numFmtId="183" fontId="20" fillId="0" borderId="0"/>
    <xf numFmtId="185" fontId="27" fillId="0" borderId="0" applyFont="0" applyFill="0" applyBorder="0" applyAlignment="0" applyProtection="0"/>
    <xf numFmtId="0" fontId="17" fillId="0" borderId="0" applyNumberFormat="0" applyFill="0" applyBorder="0" applyAlignment="0" applyProtection="0">
      <alignment vertical="top"/>
      <protection locked="0"/>
    </xf>
    <xf numFmtId="9" fontId="27" fillId="0" borderId="0" applyFont="0" applyFill="0" applyBorder="0" applyAlignment="0" applyProtection="0">
      <alignment vertical="center"/>
    </xf>
    <xf numFmtId="178" fontId="27" fillId="0" borderId="0"/>
    <xf numFmtId="180" fontId="20" fillId="0" borderId="0">
      <alignment vertical="center"/>
    </xf>
    <xf numFmtId="180" fontId="20" fillId="0" borderId="0"/>
    <xf numFmtId="183" fontId="27" fillId="0" borderId="0"/>
    <xf numFmtId="0" fontId="16" fillId="0" borderId="0"/>
    <xf numFmtId="182" fontId="20" fillId="0" borderId="0"/>
    <xf numFmtId="184" fontId="21" fillId="0" borderId="0"/>
    <xf numFmtId="183" fontId="20" fillId="0" borderId="0"/>
    <xf numFmtId="181" fontId="20" fillId="0" borderId="0"/>
    <xf numFmtId="182" fontId="21" fillId="0" borderId="0">
      <alignment vertical="center"/>
    </xf>
    <xf numFmtId="0" fontId="22" fillId="0" borderId="0">
      <alignment vertical="center"/>
    </xf>
    <xf numFmtId="181" fontId="20" fillId="0" borderId="0"/>
    <xf numFmtId="182" fontId="27" fillId="0" borderId="0"/>
    <xf numFmtId="184" fontId="20" fillId="0" borderId="0"/>
    <xf numFmtId="182" fontId="20" fillId="0" borderId="0"/>
    <xf numFmtId="182" fontId="20" fillId="0" borderId="0"/>
    <xf numFmtId="182" fontId="20" fillId="0" borderId="0">
      <alignment vertical="center"/>
    </xf>
    <xf numFmtId="0" fontId="20" fillId="0" borderId="0"/>
    <xf numFmtId="182" fontId="27" fillId="0" borderId="0"/>
    <xf numFmtId="0" fontId="16" fillId="0" borderId="0">
      <alignment vertical="center"/>
    </xf>
    <xf numFmtId="180" fontId="27" fillId="0" borderId="0"/>
    <xf numFmtId="180" fontId="27" fillId="0" borderId="0"/>
    <xf numFmtId="180" fontId="27" fillId="0" borderId="0"/>
    <xf numFmtId="180" fontId="19" fillId="0" borderId="0"/>
    <xf numFmtId="0" fontId="23" fillId="0" borderId="0">
      <alignment vertical="center"/>
    </xf>
    <xf numFmtId="0" fontId="27" fillId="0" borderId="0"/>
    <xf numFmtId="0" fontId="27" fillId="0" borderId="0"/>
    <xf numFmtId="0" fontId="23" fillId="0" borderId="0">
      <alignment vertical="center"/>
    </xf>
    <xf numFmtId="182" fontId="27" fillId="0" borderId="0"/>
    <xf numFmtId="183" fontId="27" fillId="0" borderId="0"/>
    <xf numFmtId="0" fontId="16" fillId="0" borderId="0">
      <alignment vertical="center"/>
    </xf>
    <xf numFmtId="43" fontId="23" fillId="0" borderId="0" applyFont="0" applyFill="0" applyBorder="0" applyAlignment="0" applyProtection="0">
      <alignment vertical="center"/>
    </xf>
    <xf numFmtId="186" fontId="21" fillId="0" borderId="0"/>
    <xf numFmtId="180" fontId="21" fillId="0" borderId="0"/>
    <xf numFmtId="183" fontId="21" fillId="0" borderId="0"/>
    <xf numFmtId="182" fontId="21" fillId="0" borderId="0"/>
    <xf numFmtId="181" fontId="21" fillId="0" borderId="0">
      <alignment vertical="center"/>
    </xf>
    <xf numFmtId="181" fontId="21" fillId="0" borderId="0"/>
  </cellStyleXfs>
  <cellXfs count="157">
    <xf numFmtId="0" fontId="0" fillId="0" borderId="0" xfId="0"/>
    <xf numFmtId="182" fontId="1" fillId="0" borderId="0" xfId="18" applyFont="1" applyAlignment="1">
      <alignment horizontal="left" vertical="center"/>
    </xf>
    <xf numFmtId="49" fontId="1" fillId="0" borderId="0" xfId="18" applyNumberFormat="1" applyFont="1" applyAlignment="1">
      <alignment horizontal="left" vertical="center"/>
    </xf>
    <xf numFmtId="187" fontId="1" fillId="0" borderId="0" xfId="3" applyNumberFormat="1" applyFont="1" applyAlignment="1">
      <alignment horizontal="left" vertical="center"/>
    </xf>
    <xf numFmtId="183" fontId="1" fillId="0" borderId="0" xfId="18" applyNumberFormat="1" applyFont="1" applyAlignment="1">
      <alignment horizontal="left" vertical="center"/>
    </xf>
    <xf numFmtId="49" fontId="2" fillId="3" borderId="2" xfId="0" applyNumberFormat="1" applyFont="1" applyFill="1" applyBorder="1" applyAlignment="1">
      <alignment horizontal="left" vertical="center"/>
    </xf>
    <xf numFmtId="0" fontId="2" fillId="3" borderId="2" xfId="0" applyFont="1" applyFill="1" applyBorder="1" applyAlignment="1">
      <alignment horizontal="left" vertical="center"/>
    </xf>
    <xf numFmtId="187" fontId="2" fillId="3" borderId="2" xfId="3" applyNumberFormat="1" applyFont="1" applyFill="1" applyBorder="1" applyAlignment="1">
      <alignment horizontal="left" vertical="center"/>
    </xf>
    <xf numFmtId="182" fontId="2" fillId="3" borderId="2" xfId="0" applyNumberFormat="1" applyFont="1" applyFill="1" applyBorder="1" applyAlignment="1">
      <alignment horizontal="left" vertical="center"/>
    </xf>
    <xf numFmtId="183" fontId="2" fillId="3" borderId="2" xfId="0" applyNumberFormat="1" applyFont="1" applyFill="1" applyBorder="1" applyAlignment="1">
      <alignment horizontal="left" vertical="center"/>
    </xf>
    <xf numFmtId="183" fontId="2" fillId="4" borderId="2" xfId="2" applyFont="1" applyFill="1" applyBorder="1" applyAlignment="1">
      <alignment horizontal="left" vertical="center"/>
    </xf>
    <xf numFmtId="187" fontId="2" fillId="4" borderId="2" xfId="3" applyNumberFormat="1" applyFont="1" applyFill="1" applyBorder="1" applyAlignment="1">
      <alignment horizontal="left" vertical="center"/>
    </xf>
    <xf numFmtId="187" fontId="2" fillId="4" borderId="2" xfId="3" applyNumberFormat="1" applyFont="1" applyFill="1" applyBorder="1" applyAlignment="1">
      <alignment horizontal="left" vertical="center" wrapText="1"/>
    </xf>
    <xf numFmtId="183" fontId="2" fillId="4" borderId="2" xfId="2" applyFont="1" applyFill="1" applyBorder="1" applyAlignment="1">
      <alignment horizontal="left" vertical="center" wrapText="1"/>
    </xf>
    <xf numFmtId="49" fontId="2" fillId="5" borderId="2" xfId="0" applyNumberFormat="1" applyFont="1" applyFill="1" applyBorder="1" applyAlignment="1">
      <alignment horizontal="left" vertical="center"/>
    </xf>
    <xf numFmtId="0" fontId="2" fillId="5" borderId="2" xfId="0" applyFont="1" applyFill="1" applyBorder="1" applyAlignment="1">
      <alignment horizontal="left" vertical="center"/>
    </xf>
    <xf numFmtId="187" fontId="2" fillId="5" borderId="2" xfId="3" applyNumberFormat="1" applyFont="1" applyFill="1" applyBorder="1" applyAlignment="1">
      <alignment horizontal="left" vertical="center"/>
    </xf>
    <xf numFmtId="182" fontId="2" fillId="5" borderId="2" xfId="0" applyNumberFormat="1" applyFont="1" applyFill="1" applyBorder="1" applyAlignment="1">
      <alignment horizontal="left" vertical="center"/>
    </xf>
    <xf numFmtId="183" fontId="2" fillId="5" borderId="2" xfId="0" applyNumberFormat="1" applyFont="1" applyFill="1" applyBorder="1" applyAlignment="1">
      <alignment horizontal="left" vertical="center"/>
    </xf>
    <xf numFmtId="49" fontId="2" fillId="6" borderId="3" xfId="35" applyNumberFormat="1" applyFont="1" applyFill="1" applyBorder="1" applyAlignment="1">
      <alignment horizontal="left" vertical="center"/>
    </xf>
    <xf numFmtId="183" fontId="2" fillId="6" borderId="2" xfId="40" applyFont="1" applyFill="1" applyBorder="1" applyAlignment="1">
      <alignment horizontal="left" vertical="center"/>
    </xf>
    <xf numFmtId="187" fontId="2" fillId="6" borderId="2" xfId="3" applyNumberFormat="1" applyFont="1" applyFill="1" applyBorder="1" applyAlignment="1">
      <alignment horizontal="left" vertical="center"/>
    </xf>
    <xf numFmtId="187" fontId="2" fillId="6" borderId="2" xfId="3" applyNumberFormat="1" applyFont="1" applyFill="1" applyBorder="1" applyAlignment="1">
      <alignment horizontal="left" vertical="center" wrapText="1"/>
    </xf>
    <xf numFmtId="183" fontId="2" fillId="6" borderId="2" xfId="13" applyFont="1" applyFill="1" applyBorder="1" applyAlignment="1">
      <alignment horizontal="left" vertical="center" wrapText="1"/>
    </xf>
    <xf numFmtId="0" fontId="1" fillId="0" borderId="2" xfId="11" applyNumberFormat="1" applyFont="1" applyBorder="1" applyAlignment="1">
      <alignment horizontal="left" vertical="center"/>
    </xf>
    <xf numFmtId="182" fontId="1" fillId="0" borderId="2" xfId="24" applyFont="1" applyBorder="1" applyAlignment="1">
      <alignment horizontal="left" vertical="center" wrapText="1"/>
    </xf>
    <xf numFmtId="187" fontId="1" fillId="0" borderId="2" xfId="3" applyNumberFormat="1" applyFont="1" applyFill="1" applyBorder="1" applyAlignment="1">
      <alignment horizontal="left" vertical="center" wrapText="1"/>
    </xf>
    <xf numFmtId="187" fontId="1" fillId="0" borderId="2" xfId="3" applyNumberFormat="1" applyFont="1" applyFill="1" applyBorder="1" applyAlignment="1">
      <alignment horizontal="right" vertical="center" wrapText="1"/>
    </xf>
    <xf numFmtId="182" fontId="1" fillId="7" borderId="2" xfId="24" applyFont="1" applyFill="1" applyBorder="1" applyAlignment="1">
      <alignment horizontal="left" vertical="center"/>
    </xf>
    <xf numFmtId="182" fontId="1" fillId="7" borderId="2" xfId="18" applyFont="1" applyFill="1" applyBorder="1" applyAlignment="1">
      <alignment horizontal="left" vertical="center"/>
    </xf>
    <xf numFmtId="182" fontId="2" fillId="4" borderId="4" xfId="11" applyFont="1" applyFill="1" applyBorder="1" applyAlignment="1">
      <alignment horizontal="left" vertical="center"/>
    </xf>
    <xf numFmtId="182" fontId="2" fillId="4" borderId="5" xfId="11" applyFont="1" applyFill="1" applyBorder="1" applyAlignment="1">
      <alignment horizontal="left" vertical="center"/>
    </xf>
    <xf numFmtId="187" fontId="2" fillId="4" borderId="5" xfId="3" applyNumberFormat="1" applyFont="1" applyFill="1" applyBorder="1" applyAlignment="1">
      <alignment horizontal="left" vertical="center"/>
    </xf>
    <xf numFmtId="187" fontId="2" fillId="4" borderId="5" xfId="3" applyNumberFormat="1" applyFont="1" applyFill="1" applyBorder="1" applyAlignment="1">
      <alignment horizontal="left" vertical="center" wrapText="1"/>
    </xf>
    <xf numFmtId="183" fontId="2" fillId="4" borderId="5" xfId="11" applyNumberFormat="1" applyFont="1" applyFill="1" applyBorder="1" applyAlignment="1">
      <alignment horizontal="left" vertical="center" wrapText="1"/>
    </xf>
    <xf numFmtId="0" fontId="1" fillId="0" borderId="2" xfId="1" applyNumberFormat="1" applyFont="1" applyBorder="1" applyAlignment="1">
      <alignment horizontal="left" vertical="center"/>
    </xf>
    <xf numFmtId="187" fontId="1" fillId="7" borderId="2" xfId="3" applyNumberFormat="1" applyFont="1" applyFill="1" applyBorder="1" applyAlignment="1">
      <alignment horizontal="right" vertical="center" wrapText="1"/>
    </xf>
    <xf numFmtId="182" fontId="1" fillId="0" borderId="2" xfId="24" applyFont="1" applyBorder="1" applyAlignment="1">
      <alignment horizontal="left" vertical="center"/>
    </xf>
    <xf numFmtId="183" fontId="1" fillId="0" borderId="2" xfId="1" applyNumberFormat="1" applyFont="1" applyBorder="1" applyAlignment="1">
      <alignment horizontal="left" vertical="center" wrapText="1"/>
    </xf>
    <xf numFmtId="187" fontId="1" fillId="0" borderId="2" xfId="3" applyNumberFormat="1" applyFont="1" applyFill="1" applyBorder="1" applyAlignment="1">
      <alignment horizontal="center" vertical="center" wrapText="1"/>
    </xf>
    <xf numFmtId="187" fontId="1" fillId="0" borderId="2" xfId="3" applyNumberFormat="1" applyFont="1" applyBorder="1" applyAlignment="1">
      <alignment horizontal="left" vertical="center"/>
    </xf>
    <xf numFmtId="182" fontId="1" fillId="0" borderId="2" xfId="18" applyFont="1" applyBorder="1" applyAlignment="1">
      <alignment horizontal="left" vertical="center"/>
    </xf>
    <xf numFmtId="182" fontId="3" fillId="0" borderId="0" xfId="18" applyFont="1" applyAlignment="1">
      <alignment horizontal="left" vertical="center"/>
    </xf>
    <xf numFmtId="182" fontId="3" fillId="0" borderId="2" xfId="24" applyFont="1" applyBorder="1" applyAlignment="1">
      <alignment horizontal="left" vertical="center" wrapText="1"/>
    </xf>
    <xf numFmtId="182" fontId="3" fillId="0" borderId="0" xfId="24" applyFont="1" applyAlignment="1">
      <alignment horizontal="left" vertical="center" wrapText="1"/>
    </xf>
    <xf numFmtId="183" fontId="1" fillId="2" borderId="2" xfId="1" applyNumberFormat="1" applyFont="1" applyFill="1" applyBorder="1" applyAlignment="1">
      <alignment horizontal="left" vertical="center" wrapText="1"/>
    </xf>
    <xf numFmtId="182" fontId="3" fillId="0" borderId="2" xfId="1" applyFont="1" applyBorder="1" applyAlignment="1">
      <alignment horizontal="left" vertical="center" wrapText="1"/>
    </xf>
    <xf numFmtId="182" fontId="1" fillId="0" borderId="2" xfId="3" applyNumberFormat="1" applyFont="1" applyFill="1" applyBorder="1" applyAlignment="1">
      <alignment horizontal="left" vertical="center" wrapText="1"/>
    </xf>
    <xf numFmtId="181" fontId="1" fillId="0" borderId="2" xfId="42" applyFont="1" applyBorder="1" applyAlignment="1">
      <alignment horizontal="left" vertical="center" wrapText="1"/>
    </xf>
    <xf numFmtId="187" fontId="4" fillId="0" borderId="2" xfId="3" applyNumberFormat="1" applyFont="1" applyFill="1" applyBorder="1" applyAlignment="1">
      <alignment horizontal="right" vertical="center" wrapText="1"/>
    </xf>
    <xf numFmtId="182" fontId="2" fillId="3" borderId="2" xfId="11" applyFont="1" applyFill="1" applyBorder="1" applyAlignment="1">
      <alignment horizontal="left" vertical="center" wrapText="1"/>
    </xf>
    <xf numFmtId="182" fontId="2" fillId="5" borderId="2" xfId="11" applyFont="1" applyFill="1" applyBorder="1" applyAlignment="1">
      <alignment horizontal="left" vertical="center" wrapText="1"/>
    </xf>
    <xf numFmtId="49" fontId="2" fillId="6" borderId="6" xfId="35" applyNumberFormat="1" applyFont="1" applyFill="1" applyBorder="1" applyAlignment="1">
      <alignment horizontal="left" vertical="center"/>
    </xf>
    <xf numFmtId="182" fontId="5" fillId="0" borderId="2" xfId="24" applyFont="1" applyBorder="1" applyAlignment="1">
      <alignment vertical="center" wrapText="1"/>
    </xf>
    <xf numFmtId="182" fontId="2" fillId="4" borderId="7" xfId="11" applyFont="1" applyFill="1" applyBorder="1" applyAlignment="1">
      <alignment horizontal="left" vertical="center" wrapText="1"/>
    </xf>
    <xf numFmtId="182" fontId="3" fillId="0" borderId="2" xfId="24" applyFont="1" applyBorder="1" applyAlignment="1">
      <alignment vertical="center" wrapText="1"/>
    </xf>
    <xf numFmtId="182" fontId="1" fillId="0" borderId="2" xfId="1" applyFont="1" applyBorder="1" applyAlignment="1">
      <alignment horizontal="left" vertical="center" wrapText="1"/>
    </xf>
    <xf numFmtId="182" fontId="6" fillId="0" borderId="0" xfId="18" applyFont="1" applyAlignment="1">
      <alignment horizontal="left" vertical="center"/>
    </xf>
    <xf numFmtId="182" fontId="3" fillId="0" borderId="0" xfId="1" applyFont="1" applyAlignment="1">
      <alignment horizontal="left" vertical="center" wrapText="1"/>
    </xf>
    <xf numFmtId="49" fontId="1" fillId="0" borderId="2" xfId="18" applyNumberFormat="1" applyFont="1" applyBorder="1" applyAlignment="1">
      <alignment horizontal="left" vertical="center"/>
    </xf>
    <xf numFmtId="181" fontId="3" fillId="0" borderId="2" xfId="42" applyFont="1" applyBorder="1" applyAlignment="1">
      <alignment horizontal="left" vertical="center" wrapText="1"/>
    </xf>
    <xf numFmtId="49" fontId="2" fillId="5" borderId="8" xfId="0" applyNumberFormat="1" applyFont="1" applyFill="1" applyBorder="1" applyAlignment="1">
      <alignment horizontal="left" vertical="center"/>
    </xf>
    <xf numFmtId="0" fontId="2" fillId="5" borderId="8" xfId="0" applyFont="1" applyFill="1" applyBorder="1" applyAlignment="1">
      <alignment horizontal="left" vertical="center"/>
    </xf>
    <xf numFmtId="187" fontId="2" fillId="5" borderId="8" xfId="3" applyNumberFormat="1" applyFont="1" applyFill="1" applyBorder="1" applyAlignment="1">
      <alignment horizontal="left" vertical="center"/>
    </xf>
    <xf numFmtId="182" fontId="2" fillId="5" borderId="8" xfId="0" applyNumberFormat="1" applyFont="1" applyFill="1" applyBorder="1" applyAlignment="1">
      <alignment horizontal="left" vertical="center"/>
    </xf>
    <xf numFmtId="49" fontId="2" fillId="0" borderId="9" xfId="0" applyNumberFormat="1" applyFont="1" applyBorder="1" applyAlignment="1">
      <alignment horizontal="left" vertical="center"/>
    </xf>
    <xf numFmtId="0" fontId="2" fillId="0" borderId="10" xfId="0" applyFont="1" applyBorder="1" applyAlignment="1">
      <alignment horizontal="left" vertical="center"/>
    </xf>
    <xf numFmtId="187" fontId="2" fillId="0" borderId="10" xfId="3" applyNumberFormat="1" applyFont="1" applyFill="1" applyBorder="1" applyAlignment="1">
      <alignment horizontal="left" vertical="center"/>
    </xf>
    <xf numFmtId="182" fontId="2" fillId="0" borderId="10" xfId="0" applyNumberFormat="1" applyFont="1" applyBorder="1" applyAlignment="1">
      <alignment horizontal="left" vertical="center"/>
    </xf>
    <xf numFmtId="182" fontId="2" fillId="0" borderId="6" xfId="0" applyNumberFormat="1" applyFont="1" applyBorder="1" applyAlignment="1">
      <alignment horizontal="left" vertical="center"/>
    </xf>
    <xf numFmtId="49" fontId="2" fillId="5" borderId="11" xfId="0" applyNumberFormat="1" applyFont="1" applyFill="1" applyBorder="1" applyAlignment="1">
      <alignment horizontal="left" vertical="center"/>
    </xf>
    <xf numFmtId="0" fontId="2" fillId="5" borderId="11" xfId="0" applyFont="1" applyFill="1" applyBorder="1" applyAlignment="1">
      <alignment horizontal="left" vertical="center"/>
    </xf>
    <xf numFmtId="187" fontId="2" fillId="5" borderId="11" xfId="3" applyNumberFormat="1" applyFont="1" applyFill="1" applyBorder="1" applyAlignment="1">
      <alignment horizontal="left" vertical="center"/>
    </xf>
    <xf numFmtId="182" fontId="2" fillId="5" borderId="11" xfId="0" applyNumberFormat="1" applyFont="1" applyFill="1" applyBorder="1" applyAlignment="1">
      <alignment horizontal="left" vertical="center"/>
    </xf>
    <xf numFmtId="183" fontId="2" fillId="5" borderId="11" xfId="0" applyNumberFormat="1" applyFont="1" applyFill="1" applyBorder="1" applyAlignment="1">
      <alignment horizontal="left" vertical="center"/>
    </xf>
    <xf numFmtId="179" fontId="1" fillId="0" borderId="2" xfId="3" applyNumberFormat="1" applyFont="1" applyFill="1" applyBorder="1" applyAlignment="1">
      <alignment horizontal="right" vertical="center" wrapText="1"/>
    </xf>
    <xf numFmtId="182" fontId="7" fillId="0" borderId="2" xfId="1" applyFont="1" applyBorder="1" applyAlignment="1">
      <alignment horizontal="left" vertical="center" wrapText="1"/>
    </xf>
    <xf numFmtId="182" fontId="1" fillId="0" borderId="6" xfId="1" applyFont="1" applyBorder="1" applyAlignment="1">
      <alignment horizontal="left" vertical="center" wrapText="1"/>
    </xf>
    <xf numFmtId="0" fontId="8" fillId="0" borderId="0" xfId="25" applyFont="1" applyProtection="1">
      <alignment vertical="center"/>
      <protection locked="0"/>
    </xf>
    <xf numFmtId="0" fontId="9" fillId="0" borderId="0" xfId="25" applyFont="1" applyProtection="1">
      <alignment vertical="center"/>
      <protection locked="0"/>
    </xf>
    <xf numFmtId="0" fontId="9" fillId="0" borderId="0" xfId="25" applyFont="1" applyAlignment="1" applyProtection="1">
      <alignment horizontal="left" vertical="center"/>
      <protection locked="0"/>
    </xf>
    <xf numFmtId="0" fontId="10" fillId="8" borderId="12" xfId="25" applyFont="1" applyFill="1" applyBorder="1" applyProtection="1">
      <alignment vertical="center"/>
      <protection locked="0"/>
    </xf>
    <xf numFmtId="0" fontId="9" fillId="8" borderId="0" xfId="25" applyFont="1" applyFill="1" applyProtection="1">
      <alignment vertical="center"/>
      <protection locked="0"/>
    </xf>
    <xf numFmtId="0" fontId="10" fillId="8" borderId="9" xfId="25" applyFont="1" applyFill="1" applyBorder="1" applyProtection="1">
      <alignment vertical="center"/>
      <protection locked="0"/>
    </xf>
    <xf numFmtId="0" fontId="9" fillId="8" borderId="10" xfId="25" applyFont="1" applyFill="1" applyBorder="1" applyProtection="1">
      <alignment vertical="center"/>
      <protection locked="0"/>
    </xf>
    <xf numFmtId="0" fontId="10" fillId="8" borderId="13" xfId="25" applyFont="1" applyFill="1" applyBorder="1" applyProtection="1">
      <alignment vertical="center"/>
      <protection locked="0"/>
    </xf>
    <xf numFmtId="0" fontId="9" fillId="8" borderId="14" xfId="25" applyFont="1" applyFill="1" applyBorder="1" applyProtection="1">
      <alignment vertical="center"/>
      <protection locked="0"/>
    </xf>
    <xf numFmtId="0" fontId="9" fillId="8" borderId="12" xfId="25" applyFont="1" applyFill="1" applyBorder="1" applyProtection="1">
      <alignment vertical="center"/>
      <protection locked="0"/>
    </xf>
    <xf numFmtId="0" fontId="9" fillId="8" borderId="15" xfId="25" applyFont="1" applyFill="1" applyBorder="1" applyProtection="1">
      <alignment vertical="center"/>
      <protection locked="0"/>
    </xf>
    <xf numFmtId="0" fontId="9" fillId="8" borderId="1" xfId="25" applyFont="1" applyFill="1" applyBorder="1" applyProtection="1">
      <alignment vertical="center"/>
      <protection locked="0"/>
    </xf>
    <xf numFmtId="0" fontId="9" fillId="8" borderId="9" xfId="25" applyFont="1" applyFill="1" applyBorder="1" applyAlignment="1" applyProtection="1">
      <alignment horizontal="left" vertical="center"/>
      <protection locked="0"/>
    </xf>
    <xf numFmtId="0" fontId="9" fillId="8" borderId="10" xfId="25" applyFont="1" applyFill="1" applyBorder="1" applyAlignment="1" applyProtection="1">
      <alignment horizontal="left" vertical="center"/>
      <protection locked="0"/>
    </xf>
    <xf numFmtId="0" fontId="10" fillId="8" borderId="10" xfId="25" applyFont="1" applyFill="1" applyBorder="1" applyAlignment="1" applyProtection="1">
      <alignment horizontal="left" vertical="center"/>
      <protection locked="0"/>
    </xf>
    <xf numFmtId="0" fontId="10" fillId="9" borderId="9" xfId="25" applyFont="1" applyFill="1" applyBorder="1" applyAlignment="1" applyProtection="1">
      <alignment horizontal="left" vertical="center"/>
      <protection locked="0"/>
    </xf>
    <xf numFmtId="0" fontId="10" fillId="9" borderId="10" xfId="25" applyFont="1" applyFill="1" applyBorder="1" applyAlignment="1" applyProtection="1">
      <alignment horizontal="left" vertical="center"/>
      <protection locked="0"/>
    </xf>
    <xf numFmtId="0" fontId="10" fillId="0" borderId="0" xfId="25" applyFont="1" applyProtection="1">
      <alignment vertical="center"/>
      <protection locked="0"/>
    </xf>
    <xf numFmtId="0" fontId="9" fillId="8" borderId="16" xfId="25" applyFont="1" applyFill="1" applyBorder="1" applyProtection="1">
      <alignment vertical="center"/>
      <protection locked="0"/>
    </xf>
    <xf numFmtId="0" fontId="9" fillId="8" borderId="6" xfId="25" applyFont="1" applyFill="1" applyBorder="1" applyProtection="1">
      <alignment vertical="center"/>
      <protection locked="0"/>
    </xf>
    <xf numFmtId="0" fontId="9" fillId="8" borderId="17" xfId="25" applyFont="1" applyFill="1" applyBorder="1" applyProtection="1">
      <alignment vertical="center"/>
      <protection locked="0"/>
    </xf>
    <xf numFmtId="0" fontId="9" fillId="8" borderId="0" xfId="25" applyFont="1" applyFill="1" applyAlignment="1" applyProtection="1">
      <alignment horizontal="left" vertical="center"/>
      <protection locked="0"/>
    </xf>
    <xf numFmtId="0" fontId="9" fillId="8" borderId="6" xfId="25" applyFont="1" applyFill="1" applyBorder="1" applyAlignment="1" applyProtection="1">
      <alignment horizontal="left" vertical="center"/>
      <protection locked="0"/>
    </xf>
    <xf numFmtId="188" fontId="9" fillId="9" borderId="9" xfId="25" applyNumberFormat="1" applyFont="1" applyFill="1" applyBorder="1" applyAlignment="1" applyProtection="1">
      <alignment horizontal="center" vertical="center"/>
      <protection locked="0"/>
    </xf>
    <xf numFmtId="188" fontId="9" fillId="9" borderId="10" xfId="25" applyNumberFormat="1" applyFont="1" applyFill="1" applyBorder="1" applyAlignment="1" applyProtection="1">
      <alignment horizontal="center" vertical="center"/>
      <protection locked="0"/>
    </xf>
    <xf numFmtId="188" fontId="9" fillId="9" borderId="6" xfId="25" applyNumberFormat="1" applyFont="1" applyFill="1" applyBorder="1" applyAlignment="1" applyProtection="1">
      <alignment horizontal="center" vertical="center"/>
      <protection locked="0"/>
    </xf>
    <xf numFmtId="0" fontId="10" fillId="8" borderId="6" xfId="25" applyFont="1" applyFill="1" applyBorder="1" applyAlignment="1" applyProtection="1">
      <alignment horizontal="left" vertical="center"/>
      <protection locked="0"/>
    </xf>
    <xf numFmtId="189" fontId="9" fillId="0" borderId="0" xfId="25" applyNumberFormat="1" applyFont="1" applyProtection="1">
      <alignment vertical="center"/>
      <protection locked="0"/>
    </xf>
    <xf numFmtId="0" fontId="10" fillId="9" borderId="6" xfId="25" applyFont="1" applyFill="1" applyBorder="1" applyAlignment="1" applyProtection="1">
      <alignment horizontal="left" vertical="center"/>
      <protection locked="0"/>
    </xf>
    <xf numFmtId="9" fontId="18" fillId="10" borderId="10" xfId="25" applyNumberFormat="1" applyFont="1" applyFill="1" applyBorder="1" applyAlignment="1" applyProtection="1">
      <alignment horizontal="left" vertical="center"/>
      <protection locked="0"/>
    </xf>
    <xf numFmtId="9" fontId="9" fillId="0" borderId="0" xfId="5" applyFont="1" applyAlignment="1" applyProtection="1">
      <alignment vertical="center"/>
      <protection locked="0"/>
    </xf>
    <xf numFmtId="9" fontId="9" fillId="10" borderId="10" xfId="25" applyNumberFormat="1" applyFont="1" applyFill="1" applyBorder="1" applyAlignment="1" applyProtection="1">
      <alignment horizontal="left" vertical="center"/>
      <protection locked="0"/>
    </xf>
    <xf numFmtId="9" fontId="8" fillId="0" borderId="0" xfId="5" applyFont="1" applyAlignment="1" applyProtection="1">
      <alignment vertical="center"/>
      <protection locked="0"/>
    </xf>
    <xf numFmtId="0" fontId="9" fillId="0" borderId="0" xfId="25" applyFont="1" applyAlignment="1" applyProtection="1">
      <alignment horizontal="left" vertical="center"/>
      <protection locked="0"/>
    </xf>
    <xf numFmtId="0" fontId="9" fillId="2" borderId="1" xfId="25" applyFont="1" applyFill="1" applyBorder="1" applyAlignment="1" applyProtection="1">
      <alignment horizontal="left" vertical="center" wrapText="1"/>
      <protection locked="0"/>
    </xf>
    <xf numFmtId="0" fontId="9" fillId="2" borderId="1" xfId="25" applyFont="1" applyFill="1" applyBorder="1" applyAlignment="1" applyProtection="1">
      <alignment horizontal="left" vertical="center"/>
      <protection locked="0"/>
    </xf>
    <xf numFmtId="0" fontId="16" fillId="8" borderId="9" xfId="25" applyFill="1" applyBorder="1" applyAlignment="1" applyProtection="1">
      <alignment horizontal="center" vertical="center"/>
      <protection locked="0"/>
    </xf>
    <xf numFmtId="0" fontId="9" fillId="8" borderId="10" xfId="25" applyFont="1" applyFill="1" applyBorder="1" applyAlignment="1" applyProtection="1">
      <alignment horizontal="center" vertical="center"/>
      <protection locked="0"/>
    </xf>
    <xf numFmtId="0" fontId="9" fillId="8" borderId="6" xfId="25" applyFont="1" applyFill="1" applyBorder="1" applyAlignment="1" applyProtection="1">
      <alignment horizontal="center" vertical="center"/>
      <protection locked="0"/>
    </xf>
    <xf numFmtId="0" fontId="9" fillId="8" borderId="9" xfId="25" applyFont="1" applyFill="1" applyBorder="1" applyAlignment="1" applyProtection="1">
      <alignment horizontal="center" vertical="center"/>
      <protection locked="0"/>
    </xf>
    <xf numFmtId="0" fontId="9" fillId="9" borderId="2" xfId="25" applyFont="1" applyFill="1" applyBorder="1" applyAlignment="1" applyProtection="1">
      <alignment horizontal="left" vertical="center" wrapText="1"/>
      <protection locked="0"/>
    </xf>
    <xf numFmtId="0" fontId="9" fillId="9" borderId="9" xfId="25" applyFont="1" applyFill="1" applyBorder="1" applyAlignment="1" applyProtection="1">
      <alignment horizontal="center" vertical="center"/>
      <protection locked="0"/>
    </xf>
    <xf numFmtId="0" fontId="9" fillId="9" borderId="10" xfId="25" applyFont="1" applyFill="1" applyBorder="1" applyAlignment="1" applyProtection="1">
      <alignment horizontal="center" vertical="center"/>
      <protection locked="0"/>
    </xf>
    <xf numFmtId="0" fontId="9" fillId="9" borderId="6" xfId="25" applyFont="1" applyFill="1" applyBorder="1" applyAlignment="1" applyProtection="1">
      <alignment horizontal="center" vertical="center"/>
      <protection locked="0"/>
    </xf>
    <xf numFmtId="0" fontId="17" fillId="9" borderId="9" xfId="4" applyFill="1" applyBorder="1" applyAlignment="1" applyProtection="1">
      <alignment horizontal="center" vertical="center"/>
      <protection locked="0"/>
    </xf>
    <xf numFmtId="0" fontId="17" fillId="9" borderId="10" xfId="4" applyFill="1" applyBorder="1" applyAlignment="1" applyProtection="1">
      <alignment horizontal="center" vertical="center"/>
      <protection locked="0"/>
    </xf>
    <xf numFmtId="0" fontId="17" fillId="9" borderId="6" xfId="4" applyFill="1" applyBorder="1" applyAlignment="1" applyProtection="1">
      <alignment horizontal="center" vertical="center"/>
      <protection locked="0"/>
    </xf>
    <xf numFmtId="0" fontId="11" fillId="8" borderId="9" xfId="25" applyFont="1" applyFill="1" applyBorder="1" applyAlignment="1" applyProtection="1">
      <alignment horizontal="left" vertical="center"/>
      <protection locked="0"/>
    </xf>
    <xf numFmtId="0" fontId="12" fillId="8" borderId="10" xfId="25" applyFont="1" applyFill="1" applyBorder="1" applyAlignment="1" applyProtection="1">
      <alignment horizontal="left" vertical="center"/>
      <protection locked="0"/>
    </xf>
    <xf numFmtId="0" fontId="12" fillId="8" borderId="6" xfId="25" applyFont="1" applyFill="1" applyBorder="1" applyAlignment="1" applyProtection="1">
      <alignment horizontal="left" vertical="center"/>
      <protection locked="0"/>
    </xf>
    <xf numFmtId="188" fontId="9" fillId="2" borderId="9" xfId="25" applyNumberFormat="1" applyFont="1" applyFill="1" applyBorder="1" applyAlignment="1">
      <alignment horizontal="center" vertical="center"/>
    </xf>
    <xf numFmtId="188" fontId="9" fillId="2" borderId="10" xfId="25" applyNumberFormat="1" applyFont="1" applyFill="1" applyBorder="1" applyAlignment="1">
      <alignment horizontal="center" vertical="center"/>
    </xf>
    <xf numFmtId="188" fontId="9" fillId="2" borderId="6" xfId="25" applyNumberFormat="1" applyFont="1" applyFill="1" applyBorder="1" applyAlignment="1">
      <alignment horizontal="center" vertical="center"/>
    </xf>
    <xf numFmtId="0" fontId="9" fillId="8" borderId="9" xfId="25" applyFont="1" applyFill="1" applyBorder="1" applyAlignment="1" applyProtection="1">
      <alignment horizontal="left" vertical="center"/>
      <protection locked="0"/>
    </xf>
    <xf numFmtId="0" fontId="9" fillId="8" borderId="10" xfId="25" applyFont="1" applyFill="1" applyBorder="1" applyAlignment="1" applyProtection="1">
      <alignment horizontal="left" vertical="center"/>
      <protection locked="0"/>
    </xf>
    <xf numFmtId="0" fontId="9" fillId="8" borderId="6" xfId="25" applyFont="1" applyFill="1" applyBorder="1" applyAlignment="1" applyProtection="1">
      <alignment horizontal="left" vertical="center"/>
      <protection locked="0"/>
    </xf>
    <xf numFmtId="188" fontId="9" fillId="9" borderId="9" xfId="25" applyNumberFormat="1" applyFont="1" applyFill="1" applyBorder="1" applyAlignment="1" applyProtection="1">
      <alignment horizontal="center" vertical="center"/>
      <protection locked="0"/>
    </xf>
    <xf numFmtId="188" fontId="9" fillId="9" borderId="10" xfId="25" applyNumberFormat="1" applyFont="1" applyFill="1" applyBorder="1" applyAlignment="1" applyProtection="1">
      <alignment horizontal="center" vertical="center"/>
      <protection locked="0"/>
    </xf>
    <xf numFmtId="188" fontId="9" fillId="9" borderId="6" xfId="25" applyNumberFormat="1" applyFont="1" applyFill="1" applyBorder="1" applyAlignment="1" applyProtection="1">
      <alignment horizontal="center" vertical="center"/>
      <protection locked="0"/>
    </xf>
    <xf numFmtId="0" fontId="10" fillId="8" borderId="9" xfId="25" applyFont="1" applyFill="1" applyBorder="1" applyAlignment="1" applyProtection="1">
      <alignment horizontal="left" vertical="center"/>
      <protection locked="0"/>
    </xf>
    <xf numFmtId="0" fontId="10" fillId="8" borderId="10" xfId="25" applyFont="1" applyFill="1" applyBorder="1" applyAlignment="1" applyProtection="1">
      <alignment horizontal="left" vertical="center"/>
      <protection locked="0"/>
    </xf>
    <xf numFmtId="0" fontId="10" fillId="8" borderId="6" xfId="25" applyFont="1" applyFill="1" applyBorder="1" applyAlignment="1" applyProtection="1">
      <alignment horizontal="left" vertical="center"/>
      <protection locked="0"/>
    </xf>
    <xf numFmtId="188" fontId="9" fillId="9" borderId="9" xfId="25" applyNumberFormat="1" applyFont="1" applyFill="1" applyBorder="1" applyAlignment="1">
      <alignment horizontal="center" vertical="center"/>
    </xf>
    <xf numFmtId="188" fontId="9" fillId="9" borderId="10" xfId="25" applyNumberFormat="1" applyFont="1" applyFill="1" applyBorder="1" applyAlignment="1">
      <alignment horizontal="center" vertical="center"/>
    </xf>
    <xf numFmtId="188" fontId="9" fillId="9" borderId="6" xfId="25" applyNumberFormat="1" applyFont="1" applyFill="1" applyBorder="1" applyAlignment="1">
      <alignment horizontal="center" vertical="center"/>
    </xf>
    <xf numFmtId="0" fontId="10" fillId="9" borderId="9" xfId="25" applyFont="1" applyFill="1" applyBorder="1" applyAlignment="1" applyProtection="1">
      <alignment horizontal="left" vertical="center"/>
      <protection locked="0"/>
    </xf>
    <xf numFmtId="0" fontId="10" fillId="9" borderId="10" xfId="25" applyFont="1" applyFill="1" applyBorder="1" applyAlignment="1" applyProtection="1">
      <alignment horizontal="left" vertical="center"/>
      <protection locked="0"/>
    </xf>
    <xf numFmtId="0" fontId="10" fillId="9" borderId="6" xfId="25" applyFont="1" applyFill="1" applyBorder="1" applyAlignment="1" applyProtection="1">
      <alignment horizontal="left" vertical="center"/>
      <protection locked="0"/>
    </xf>
    <xf numFmtId="188" fontId="10" fillId="11" borderId="9" xfId="25" applyNumberFormat="1" applyFont="1" applyFill="1" applyBorder="1" applyAlignment="1">
      <alignment horizontal="center" vertical="center"/>
    </xf>
    <xf numFmtId="188" fontId="10" fillId="11" borderId="10" xfId="25" applyNumberFormat="1" applyFont="1" applyFill="1" applyBorder="1" applyAlignment="1">
      <alignment horizontal="center" vertical="center"/>
    </xf>
    <xf numFmtId="188" fontId="10" fillId="11" borderId="6" xfId="25" applyNumberFormat="1" applyFont="1" applyFill="1" applyBorder="1" applyAlignment="1">
      <alignment horizontal="center" vertical="center"/>
    </xf>
    <xf numFmtId="0" fontId="9" fillId="8" borderId="0" xfId="25" applyFont="1" applyFill="1" applyAlignment="1" applyProtection="1">
      <alignment horizontal="center" vertical="center"/>
      <protection locked="0"/>
    </xf>
    <xf numFmtId="0" fontId="13" fillId="8" borderId="0" xfId="25" applyFont="1" applyFill="1" applyAlignment="1" applyProtection="1">
      <alignment horizontal="left" vertical="center" wrapText="1"/>
      <protection locked="0"/>
    </xf>
    <xf numFmtId="0" fontId="14" fillId="8" borderId="0" xfId="25" applyFont="1" applyFill="1" applyAlignment="1" applyProtection="1">
      <alignment horizontal="left" vertical="center"/>
      <protection locked="0"/>
    </xf>
    <xf numFmtId="0" fontId="15" fillId="8" borderId="0" xfId="25" applyFont="1" applyFill="1" applyAlignment="1" applyProtection="1">
      <alignment horizontal="left" vertical="center" wrapText="1"/>
      <protection locked="0"/>
    </xf>
    <xf numFmtId="0" fontId="15" fillId="8" borderId="0" xfId="25" applyFont="1" applyFill="1" applyAlignment="1" applyProtection="1">
      <alignment horizontal="left" vertical="center"/>
      <protection locked="0"/>
    </xf>
    <xf numFmtId="0" fontId="9" fillId="0" borderId="0" xfId="25" applyFont="1" applyAlignment="1" applyProtection="1">
      <alignment horizontal="left" vertical="center" wrapText="1"/>
      <protection locked="0"/>
    </xf>
    <xf numFmtId="0" fontId="9" fillId="0" borderId="0" xfId="25" applyFont="1" applyAlignment="1" applyProtection="1">
      <alignment horizontal="left" vertical="justify"/>
      <protection locked="0"/>
    </xf>
    <xf numFmtId="49" fontId="2" fillId="2" borderId="1" xfId="18" applyNumberFormat="1" applyFont="1" applyFill="1" applyBorder="1" applyAlignment="1">
      <alignment horizontal="left" vertical="center"/>
    </xf>
  </cellXfs>
  <cellStyles count="44">
    <cellStyle name="0,0_x000a__x000a_NA_x000a__x000a_ 2" xfId="16" xr:uid="{00000000-0005-0000-0000-000035000000}"/>
    <cellStyle name="0,0_x000d__x000a_NA_x000d__x000a_" xfId="10" xr:uid="{00000000-0005-0000-0000-00001B000000}"/>
    <cellStyle name="Normal 2" xfId="18" xr:uid="{00000000-0005-0000-0000-000038000000}"/>
    <cellStyle name="Normal 2 2" xfId="11" xr:uid="{00000000-0005-0000-0000-000021000000}"/>
    <cellStyle name="Normal 2 2 2" xfId="19" xr:uid="{00000000-0005-0000-0000-000040000000}"/>
    <cellStyle name="Normal 2 2 2 2" xfId="14" xr:uid="{00000000-0005-0000-0000-000030000000}"/>
    <cellStyle name="Normal 2 2 2 3" xfId="2" xr:uid="{00000000-0005-0000-0000-000007000000}"/>
    <cellStyle name="Normal 2 2 2 3 2" xfId="20" xr:uid="{00000000-0005-0000-0000-000041000000}"/>
    <cellStyle name="Normal 2 2 2 4" xfId="17" xr:uid="{00000000-0005-0000-0000-000037000000}"/>
    <cellStyle name="Normal 2 2 3" xfId="7" xr:uid="{00000000-0005-0000-0000-000016000000}"/>
    <cellStyle name="Normal 2 2 3 2" xfId="13" xr:uid="{00000000-0005-0000-0000-00002A000000}"/>
    <cellStyle name="Normal 2 2 3 2 2" xfId="21" xr:uid="{00000000-0005-0000-0000-000042000000}"/>
    <cellStyle name="Normal 2 2 4" xfId="8" xr:uid="{00000000-0005-0000-0000-000018000000}"/>
    <cellStyle name="Normal 2 2 4 2" xfId="22" xr:uid="{00000000-0005-0000-0000-000043000000}"/>
    <cellStyle name="Normal 2 3" xfId="23" xr:uid="{00000000-0005-0000-0000-000044000000}"/>
    <cellStyle name="Normal 3" xfId="24" xr:uid="{00000000-0005-0000-0000-000045000000}"/>
    <cellStyle name="Normal 3 7" xfId="25" xr:uid="{00000000-0005-0000-0000-000046000000}"/>
    <cellStyle name="Normal 4" xfId="26" xr:uid="{00000000-0005-0000-0000-000047000000}"/>
    <cellStyle name="Normal 5" xfId="27" xr:uid="{00000000-0005-0000-0000-000048000000}"/>
    <cellStyle name="Normal 6" xfId="28" xr:uid="{00000000-0005-0000-0000-000049000000}"/>
    <cellStyle name="Normal_mck_ceocircle_20060228" xfId="29" xr:uid="{00000000-0005-0000-0000-00004A000000}"/>
    <cellStyle name="Normal_mck_ceocircle_20060228 2" xfId="1" xr:uid="{00000000-0005-0000-0000-000003000000}"/>
    <cellStyle name="百分比" xfId="5" builtinId="5"/>
    <cellStyle name="常规" xfId="0" builtinId="0"/>
    <cellStyle name="常规 14" xfId="30" xr:uid="{00000000-0005-0000-0000-00004C000000}"/>
    <cellStyle name="常规 3" xfId="31" xr:uid="{00000000-0005-0000-0000-00004D000000}"/>
    <cellStyle name="常规 3 2" xfId="32" xr:uid="{00000000-0005-0000-0000-00004E000000}"/>
    <cellStyle name="常规 3 3" xfId="33" xr:uid="{00000000-0005-0000-0000-00004F000000}"/>
    <cellStyle name="常规 5 2 2" xfId="9" xr:uid="{00000000-0005-0000-0000-00001A000000}"/>
    <cellStyle name="常规 5 2 2 2" xfId="34" xr:uid="{00000000-0005-0000-0000-000050000000}"/>
    <cellStyle name="常规 5 2 2 3" xfId="35" xr:uid="{00000000-0005-0000-0000-000051000000}"/>
    <cellStyle name="常规 6" xfId="6" xr:uid="{00000000-0005-0000-0000-000010000000}"/>
    <cellStyle name="常规 9" xfId="36" xr:uid="{00000000-0005-0000-0000-000052000000}"/>
    <cellStyle name="超链接" xfId="4" builtinId="8"/>
    <cellStyle name="千位分隔" xfId="3" builtinId="3"/>
    <cellStyle name="千位分隔 2 2" xfId="37" xr:uid="{00000000-0005-0000-0000-000053000000}"/>
    <cellStyle name="样式 1" xfId="38" xr:uid="{00000000-0005-0000-0000-000054000000}"/>
    <cellStyle name="样式 1 2" xfId="39" xr:uid="{00000000-0005-0000-0000-000055000000}"/>
    <cellStyle name="样式 1 2 2" xfId="12" xr:uid="{00000000-0005-0000-0000-000024000000}"/>
    <cellStyle name="样式 1 2 2 2" xfId="40" xr:uid="{00000000-0005-0000-0000-000056000000}"/>
    <cellStyle name="样式 1 2 2 2 2" xfId="41" xr:uid="{00000000-0005-0000-0000-000057000000}"/>
    <cellStyle name="样式 1 2 2 2 2 2" xfId="42" xr:uid="{00000000-0005-0000-0000-000058000000}"/>
    <cellStyle name="样式 1 2 2 3" xfId="43" xr:uid="{00000000-0005-0000-0000-000059000000}"/>
    <cellStyle name="样式 1 2 4" xfId="15" xr:uid="{00000000-0005-0000-0000-00003400000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65"/>
  <sheetViews>
    <sheetView topLeftCell="B13" zoomScalePageLayoutView="55" workbookViewId="0">
      <selection activeCell="P31" sqref="P31"/>
    </sheetView>
  </sheetViews>
  <sheetFormatPr defaultColWidth="11" defaultRowHeight="15.5"/>
  <cols>
    <col min="1" max="1" width="3.6328125" style="79" customWidth="1"/>
    <col min="2" max="2" width="6.453125" style="79" customWidth="1"/>
    <col min="3" max="3" width="5.7265625" style="79" customWidth="1"/>
    <col min="4" max="4" width="12.08984375" style="79" customWidth="1"/>
    <col min="5" max="7" width="11" style="79"/>
    <col min="8" max="8" width="8.7265625" style="79" customWidth="1"/>
    <col min="9" max="9" width="8.08984375" style="79" customWidth="1"/>
    <col min="10" max="10" width="12.08984375" style="79" customWidth="1"/>
    <col min="11" max="11" width="33.08984375" style="79" customWidth="1"/>
    <col min="12" max="12" width="11.453125" style="79" customWidth="1"/>
    <col min="13" max="13" width="10.36328125" style="79" customWidth="1"/>
    <col min="14" max="14" width="15" style="79" customWidth="1"/>
    <col min="15" max="15" width="20.7265625" style="79" customWidth="1"/>
    <col min="16" max="16384" width="11" style="79"/>
  </cols>
  <sheetData>
    <row r="1" spans="2:14">
      <c r="B1" s="111"/>
      <c r="C1" s="111"/>
      <c r="D1" s="111"/>
      <c r="E1" s="111"/>
      <c r="F1" s="111"/>
      <c r="G1" s="111"/>
      <c r="H1" s="111"/>
      <c r="I1" s="111"/>
      <c r="J1" s="111"/>
      <c r="K1" s="111"/>
      <c r="L1" s="111"/>
      <c r="M1" s="111"/>
      <c r="N1" s="111"/>
    </row>
    <row r="2" spans="2:14">
      <c r="B2" s="111"/>
      <c r="C2" s="111"/>
      <c r="D2" s="111"/>
      <c r="E2" s="111"/>
      <c r="F2" s="111"/>
      <c r="G2" s="111"/>
      <c r="H2" s="111"/>
      <c r="I2" s="111"/>
      <c r="J2" s="111"/>
      <c r="K2" s="111"/>
      <c r="L2" s="111"/>
      <c r="M2" s="111"/>
      <c r="N2" s="111"/>
    </row>
    <row r="3" spans="2:14" ht="102.75" customHeight="1">
      <c r="B3" s="112"/>
      <c r="C3" s="113"/>
      <c r="D3" s="113"/>
      <c r="E3" s="113"/>
      <c r="F3" s="113"/>
      <c r="G3" s="113"/>
      <c r="H3" s="113"/>
      <c r="I3" s="113"/>
      <c r="J3" s="113"/>
      <c r="K3" s="113"/>
      <c r="L3" s="113"/>
      <c r="M3" s="113"/>
      <c r="N3" s="113"/>
    </row>
    <row r="4" spans="2:14" ht="31.5" customHeight="1">
      <c r="B4" s="81" t="s">
        <v>0</v>
      </c>
      <c r="C4" s="82"/>
      <c r="D4" s="82"/>
      <c r="E4" s="82"/>
      <c r="F4" s="82"/>
      <c r="G4" s="82"/>
      <c r="H4" s="82"/>
      <c r="I4" s="82"/>
      <c r="J4" s="82"/>
      <c r="K4" s="82"/>
      <c r="L4" s="82"/>
      <c r="M4" s="82"/>
      <c r="N4" s="96"/>
    </row>
    <row r="5" spans="2:14">
      <c r="B5" s="83" t="s">
        <v>1</v>
      </c>
      <c r="C5" s="84"/>
      <c r="D5" s="84"/>
      <c r="E5" s="84"/>
      <c r="F5" s="84"/>
      <c r="G5" s="84"/>
      <c r="H5" s="84"/>
      <c r="I5" s="84"/>
      <c r="J5" s="97"/>
      <c r="K5" s="114" t="s">
        <v>2</v>
      </c>
      <c r="L5" s="115"/>
      <c r="M5" s="115"/>
      <c r="N5" s="116"/>
    </row>
    <row r="6" spans="2:14">
      <c r="B6" s="83" t="s">
        <v>3</v>
      </c>
      <c r="C6" s="84"/>
      <c r="D6" s="84"/>
      <c r="E6" s="84"/>
      <c r="F6" s="84"/>
      <c r="G6" s="84"/>
      <c r="H6" s="84"/>
      <c r="I6" s="84"/>
      <c r="J6" s="97"/>
      <c r="K6" s="117" t="s">
        <v>4</v>
      </c>
      <c r="L6" s="115"/>
      <c r="M6" s="115"/>
      <c r="N6" s="116"/>
    </row>
    <row r="7" spans="2:14">
      <c r="B7" s="81" t="s">
        <v>5</v>
      </c>
      <c r="C7" s="82"/>
      <c r="D7" s="82"/>
      <c r="E7" s="82"/>
      <c r="F7" s="82"/>
      <c r="G7" s="82"/>
      <c r="H7" s="82"/>
      <c r="I7" s="82"/>
      <c r="J7" s="82"/>
      <c r="K7" s="115" t="s">
        <v>6</v>
      </c>
      <c r="L7" s="115"/>
      <c r="M7" s="115"/>
      <c r="N7" s="116"/>
    </row>
    <row r="8" spans="2:14">
      <c r="B8" s="85" t="s">
        <v>7</v>
      </c>
      <c r="C8" s="86"/>
      <c r="D8" s="86"/>
      <c r="E8" s="86"/>
      <c r="F8" s="86"/>
      <c r="G8" s="86"/>
      <c r="H8" s="86"/>
      <c r="I8" s="86"/>
      <c r="J8" s="86"/>
      <c r="K8" s="86"/>
      <c r="L8" s="86"/>
      <c r="M8" s="86"/>
      <c r="N8" s="98"/>
    </row>
    <row r="9" spans="2:14" ht="37.75" customHeight="1">
      <c r="B9" s="87"/>
      <c r="C9" s="82" t="s">
        <v>8</v>
      </c>
      <c r="D9" s="82"/>
      <c r="E9" s="82"/>
      <c r="F9" s="82"/>
      <c r="G9" s="82"/>
      <c r="H9" s="82"/>
      <c r="I9" s="82"/>
      <c r="J9" s="96"/>
      <c r="K9" s="96" t="s">
        <v>9</v>
      </c>
      <c r="L9" s="118"/>
      <c r="M9" s="118"/>
      <c r="N9" s="118"/>
    </row>
    <row r="10" spans="2:14">
      <c r="B10" s="87"/>
      <c r="C10" s="82" t="s">
        <v>10</v>
      </c>
      <c r="D10" s="82"/>
      <c r="E10" s="82" t="s">
        <v>11</v>
      </c>
      <c r="F10" s="82"/>
      <c r="G10" s="82"/>
      <c r="H10" s="82"/>
      <c r="I10" s="82"/>
      <c r="J10" s="82"/>
      <c r="K10" s="82" t="s">
        <v>12</v>
      </c>
      <c r="L10" s="119"/>
      <c r="M10" s="120"/>
      <c r="N10" s="121"/>
    </row>
    <row r="11" spans="2:14">
      <c r="B11" s="87"/>
      <c r="C11" s="82"/>
      <c r="D11" s="82"/>
      <c r="E11" s="82" t="s">
        <v>13</v>
      </c>
      <c r="F11" s="82"/>
      <c r="G11" s="82"/>
      <c r="H11" s="82"/>
      <c r="I11" s="82"/>
      <c r="J11" s="82"/>
      <c r="K11" s="82" t="s">
        <v>14</v>
      </c>
      <c r="L11" s="119"/>
      <c r="M11" s="120"/>
      <c r="N11" s="121"/>
    </row>
    <row r="12" spans="2:14">
      <c r="B12" s="87"/>
      <c r="C12" s="82"/>
      <c r="D12" s="82"/>
      <c r="E12" s="82" t="s">
        <v>15</v>
      </c>
      <c r="F12" s="82"/>
      <c r="G12" s="82"/>
      <c r="H12" s="82"/>
      <c r="I12" s="82"/>
      <c r="J12" s="82"/>
      <c r="K12" s="82" t="s">
        <v>16</v>
      </c>
      <c r="L12" s="119"/>
      <c r="M12" s="120"/>
      <c r="N12" s="121"/>
    </row>
    <row r="13" spans="2:14">
      <c r="B13" s="87"/>
      <c r="C13" s="82"/>
      <c r="D13" s="82"/>
      <c r="E13" s="82" t="s">
        <v>17</v>
      </c>
      <c r="F13" s="82"/>
      <c r="G13" s="82"/>
      <c r="H13" s="82"/>
      <c r="I13" s="82"/>
      <c r="J13" s="82"/>
      <c r="K13" s="99">
        <v>15801778313</v>
      </c>
      <c r="L13" s="119"/>
      <c r="M13" s="120"/>
      <c r="N13" s="121"/>
    </row>
    <row r="14" spans="2:14">
      <c r="B14" s="87"/>
      <c r="C14" s="82"/>
      <c r="D14" s="82"/>
      <c r="E14" s="82" t="s">
        <v>18</v>
      </c>
      <c r="F14" s="82"/>
      <c r="G14" s="82"/>
      <c r="H14" s="82"/>
      <c r="I14" s="82"/>
      <c r="J14" s="82"/>
      <c r="K14" s="82" t="s">
        <v>19</v>
      </c>
      <c r="L14" s="119"/>
      <c r="M14" s="120"/>
      <c r="N14" s="121"/>
    </row>
    <row r="15" spans="2:14">
      <c r="B15" s="88"/>
      <c r="C15" s="89"/>
      <c r="D15" s="89"/>
      <c r="E15" s="89" t="s">
        <v>20</v>
      </c>
      <c r="F15" s="89"/>
      <c r="G15" s="89"/>
      <c r="H15" s="89"/>
      <c r="I15" s="89"/>
      <c r="J15" s="89"/>
      <c r="K15" s="89" t="s">
        <v>21</v>
      </c>
      <c r="L15" s="122"/>
      <c r="M15" s="123"/>
      <c r="N15" s="124"/>
    </row>
    <row r="16" spans="2:14">
      <c r="B16" s="85" t="s">
        <v>22</v>
      </c>
      <c r="C16" s="86"/>
      <c r="D16" s="86"/>
      <c r="E16" s="86"/>
      <c r="F16" s="86"/>
      <c r="G16" s="86"/>
      <c r="H16" s="86"/>
      <c r="I16" s="86"/>
      <c r="J16" s="86"/>
      <c r="K16" s="86"/>
      <c r="L16" s="86"/>
      <c r="M16" s="86"/>
      <c r="N16" s="98"/>
    </row>
    <row r="17" spans="2:18">
      <c r="B17" s="87"/>
      <c r="C17" s="82"/>
      <c r="D17" s="82"/>
      <c r="E17" s="125" t="s">
        <v>23</v>
      </c>
      <c r="F17" s="126"/>
      <c r="G17" s="126"/>
      <c r="H17" s="126"/>
      <c r="I17" s="126"/>
      <c r="J17" s="127"/>
      <c r="K17" s="91" t="s">
        <v>24</v>
      </c>
      <c r="L17" s="128"/>
      <c r="M17" s="129"/>
      <c r="N17" s="130"/>
    </row>
    <row r="18" spans="2:18">
      <c r="B18" s="87"/>
      <c r="C18" s="82"/>
      <c r="D18" s="82"/>
      <c r="E18" s="131"/>
      <c r="F18" s="132"/>
      <c r="G18" s="132"/>
      <c r="H18" s="132"/>
      <c r="I18" s="132"/>
      <c r="J18" s="133"/>
      <c r="K18" s="91"/>
      <c r="L18" s="128"/>
      <c r="M18" s="129"/>
      <c r="N18" s="130"/>
    </row>
    <row r="19" spans="2:18">
      <c r="B19" s="87"/>
      <c r="C19" s="82"/>
      <c r="D19" s="82"/>
      <c r="E19" s="131"/>
      <c r="F19" s="132"/>
      <c r="G19" s="132"/>
      <c r="H19" s="132"/>
      <c r="I19" s="132"/>
      <c r="J19" s="133"/>
      <c r="K19" s="91"/>
      <c r="L19" s="134"/>
      <c r="M19" s="135"/>
      <c r="N19" s="136"/>
    </row>
    <row r="20" spans="2:18">
      <c r="B20" s="87"/>
      <c r="C20" s="82"/>
      <c r="D20" s="82"/>
      <c r="E20" s="131"/>
      <c r="F20" s="132"/>
      <c r="G20" s="132"/>
      <c r="H20" s="132"/>
      <c r="I20" s="132"/>
      <c r="J20" s="133"/>
      <c r="K20" s="91"/>
      <c r="L20" s="134"/>
      <c r="M20" s="135"/>
      <c r="N20" s="136"/>
    </row>
    <row r="21" spans="2:18">
      <c r="B21" s="87"/>
      <c r="C21" s="82"/>
      <c r="D21" s="82"/>
      <c r="E21" s="131"/>
      <c r="F21" s="132"/>
      <c r="G21" s="132"/>
      <c r="H21" s="132"/>
      <c r="I21" s="132"/>
      <c r="J21" s="133"/>
      <c r="K21" s="91"/>
      <c r="L21" s="101"/>
      <c r="M21" s="102"/>
      <c r="N21" s="103"/>
    </row>
    <row r="22" spans="2:18">
      <c r="B22" s="87"/>
      <c r="C22" s="82"/>
      <c r="D22" s="82"/>
      <c r="E22" s="131"/>
      <c r="F22" s="132"/>
      <c r="G22" s="132"/>
      <c r="H22" s="132"/>
      <c r="I22" s="132"/>
      <c r="J22" s="133"/>
      <c r="K22" s="91"/>
      <c r="L22" s="101"/>
      <c r="M22" s="102"/>
      <c r="N22" s="103"/>
    </row>
    <row r="23" spans="2:18">
      <c r="B23" s="87"/>
      <c r="C23" s="82"/>
      <c r="D23" s="82"/>
      <c r="E23" s="131"/>
      <c r="F23" s="132"/>
      <c r="G23" s="132"/>
      <c r="H23" s="132"/>
      <c r="I23" s="132"/>
      <c r="J23" s="133"/>
      <c r="K23" s="91"/>
      <c r="L23" s="134"/>
      <c r="M23" s="135"/>
      <c r="N23" s="136"/>
    </row>
    <row r="24" spans="2:18">
      <c r="B24" s="87"/>
      <c r="C24" s="82"/>
      <c r="D24" s="82"/>
      <c r="E24" s="131"/>
      <c r="F24" s="132"/>
      <c r="G24" s="132"/>
      <c r="H24" s="132"/>
      <c r="I24" s="132"/>
      <c r="J24" s="133"/>
      <c r="K24" s="91"/>
      <c r="L24" s="134"/>
      <c r="M24" s="135"/>
      <c r="N24" s="136"/>
    </row>
    <row r="25" spans="2:18">
      <c r="B25" s="87"/>
      <c r="C25" s="82"/>
      <c r="D25" s="82"/>
      <c r="E25" s="137" t="s">
        <v>25</v>
      </c>
      <c r="F25" s="138"/>
      <c r="G25" s="138"/>
      <c r="H25" s="138"/>
      <c r="I25" s="138"/>
      <c r="J25" s="139"/>
      <c r="K25" s="92" t="s">
        <v>26</v>
      </c>
      <c r="L25" s="140">
        <f>Detail!H2</f>
        <v>249840</v>
      </c>
      <c r="M25" s="141"/>
      <c r="N25" s="142"/>
    </row>
    <row r="26" spans="2:18">
      <c r="B26" s="87"/>
      <c r="C26" s="82"/>
      <c r="D26" s="82"/>
      <c r="E26" s="90" t="s">
        <v>27</v>
      </c>
      <c r="F26" s="92"/>
      <c r="G26" s="92"/>
      <c r="H26" s="92"/>
      <c r="I26" s="92"/>
      <c r="J26" s="104"/>
      <c r="K26" s="91" t="s">
        <v>28</v>
      </c>
      <c r="L26" s="134">
        <v>0</v>
      </c>
      <c r="M26" s="135"/>
      <c r="N26" s="136"/>
    </row>
    <row r="27" spans="2:18">
      <c r="B27" s="87"/>
      <c r="C27" s="82"/>
      <c r="D27" s="82"/>
      <c r="E27" s="90" t="s">
        <v>29</v>
      </c>
      <c r="F27" s="92"/>
      <c r="G27" s="92"/>
      <c r="H27" s="92"/>
      <c r="I27" s="92"/>
      <c r="J27" s="104"/>
      <c r="K27" s="91" t="s">
        <v>30</v>
      </c>
      <c r="L27" s="134">
        <v>0</v>
      </c>
      <c r="M27" s="135"/>
      <c r="N27" s="136"/>
    </row>
    <row r="28" spans="2:18">
      <c r="B28" s="87"/>
      <c r="C28" s="82"/>
      <c r="D28" s="82"/>
      <c r="E28" s="90" t="s">
        <v>31</v>
      </c>
      <c r="F28" s="92"/>
      <c r="G28" s="92"/>
      <c r="H28" s="92"/>
      <c r="I28" s="92"/>
      <c r="J28" s="104"/>
      <c r="K28" s="91" t="s">
        <v>32</v>
      </c>
      <c r="L28" s="134">
        <v>0</v>
      </c>
      <c r="M28" s="135"/>
      <c r="N28" s="136"/>
    </row>
    <row r="29" spans="2:18">
      <c r="B29" s="87"/>
      <c r="C29" s="82"/>
      <c r="D29" s="82"/>
      <c r="E29" s="90" t="s">
        <v>33</v>
      </c>
      <c r="F29" s="92"/>
      <c r="G29" s="92"/>
      <c r="H29" s="92"/>
      <c r="I29" s="92"/>
      <c r="J29" s="104"/>
      <c r="K29" s="91" t="s">
        <v>34</v>
      </c>
      <c r="L29" s="134">
        <v>0</v>
      </c>
      <c r="M29" s="135"/>
      <c r="N29" s="136"/>
    </row>
    <row r="30" spans="2:18">
      <c r="B30" s="87"/>
      <c r="C30" s="82"/>
      <c r="D30" s="82"/>
      <c r="E30" s="137" t="s">
        <v>35</v>
      </c>
      <c r="F30" s="138"/>
      <c r="G30" s="138"/>
      <c r="H30" s="138"/>
      <c r="I30" s="138"/>
      <c r="J30" s="139"/>
      <c r="K30" s="92" t="s">
        <v>36</v>
      </c>
      <c r="L30" s="140">
        <f>SUM(L25:L29)</f>
        <v>249840</v>
      </c>
      <c r="M30" s="141"/>
      <c r="N30" s="142"/>
      <c r="O30" s="105"/>
    </row>
    <row r="31" spans="2:18">
      <c r="B31" s="87"/>
      <c r="C31" s="82"/>
      <c r="D31" s="82"/>
      <c r="E31" s="143" t="s">
        <v>37</v>
      </c>
      <c r="F31" s="144"/>
      <c r="G31" s="144"/>
      <c r="H31" s="144"/>
      <c r="I31" s="144"/>
      <c r="J31" s="145"/>
      <c r="K31" s="107">
        <v>0.06</v>
      </c>
      <c r="L31" s="140">
        <f>L30*6%</f>
        <v>14990.4</v>
      </c>
      <c r="M31" s="141"/>
      <c r="N31" s="142"/>
      <c r="P31" s="108"/>
      <c r="R31" s="108"/>
    </row>
    <row r="32" spans="2:18">
      <c r="B32" s="87"/>
      <c r="C32" s="82"/>
      <c r="D32" s="82"/>
      <c r="E32" s="93" t="s">
        <v>38</v>
      </c>
      <c r="F32" s="94"/>
      <c r="G32" s="94"/>
      <c r="H32" s="94"/>
      <c r="I32" s="94"/>
      <c r="J32" s="106"/>
      <c r="K32" s="109"/>
      <c r="L32" s="140">
        <f>L18*0.3</f>
        <v>0</v>
      </c>
      <c r="M32" s="141"/>
      <c r="N32" s="142"/>
      <c r="P32" s="108"/>
      <c r="R32" s="108"/>
    </row>
    <row r="33" spans="2:18">
      <c r="B33" s="87"/>
      <c r="C33" s="82"/>
      <c r="D33" s="82"/>
      <c r="E33" s="93" t="s">
        <v>39</v>
      </c>
      <c r="F33" s="94"/>
      <c r="G33" s="94"/>
      <c r="H33" s="94"/>
      <c r="I33" s="94"/>
      <c r="J33" s="106"/>
      <c r="K33" s="109"/>
      <c r="L33" s="140">
        <f>L19*0.7</f>
        <v>0</v>
      </c>
      <c r="M33" s="141"/>
      <c r="N33" s="142"/>
      <c r="P33" s="108"/>
      <c r="R33" s="108"/>
    </row>
    <row r="34" spans="2:18">
      <c r="B34" s="87"/>
      <c r="C34" s="82"/>
      <c r="D34" s="82"/>
      <c r="E34" s="143" t="s">
        <v>40</v>
      </c>
      <c r="F34" s="144"/>
      <c r="G34" s="144"/>
      <c r="H34" s="144"/>
      <c r="I34" s="144"/>
      <c r="J34" s="145"/>
      <c r="K34" s="109" t="s">
        <v>41</v>
      </c>
      <c r="L34" s="140">
        <f>IF($K$34="NA",0,IF($K$34=3%,ROUND($L$35*3%,2),IF($K$34=5%,ROUND(L35*5%,2))))</f>
        <v>0</v>
      </c>
      <c r="M34" s="141"/>
      <c r="N34" s="142"/>
      <c r="P34" s="108"/>
      <c r="R34" s="108"/>
    </row>
    <row r="35" spans="2:18" ht="31.5" customHeight="1">
      <c r="B35" s="88"/>
      <c r="C35" s="89"/>
      <c r="D35" s="89"/>
      <c r="E35" s="137" t="s">
        <v>42</v>
      </c>
      <c r="F35" s="138"/>
      <c r="G35" s="138"/>
      <c r="H35" s="138"/>
      <c r="I35" s="138"/>
      <c r="J35" s="139"/>
      <c r="K35" s="100"/>
      <c r="L35" s="146">
        <f>L30+L31</f>
        <v>264830.40000000002</v>
      </c>
      <c r="M35" s="147"/>
      <c r="N35" s="148"/>
      <c r="O35" s="105"/>
      <c r="P35" s="108"/>
    </row>
    <row r="36" spans="2:18">
      <c r="B36" s="82"/>
      <c r="C36" s="82"/>
      <c r="D36" s="82"/>
      <c r="E36" s="82"/>
      <c r="F36" s="82"/>
      <c r="G36" s="82"/>
      <c r="H36" s="82"/>
      <c r="I36" s="82"/>
      <c r="J36" s="82"/>
      <c r="K36" s="82"/>
      <c r="L36" s="149"/>
      <c r="M36" s="149"/>
      <c r="N36" s="149"/>
      <c r="P36" s="108"/>
    </row>
    <row r="37" spans="2:18" s="78" customFormat="1">
      <c r="B37" s="150" t="s">
        <v>43</v>
      </c>
      <c r="C37" s="151"/>
      <c r="D37" s="151"/>
      <c r="E37" s="151"/>
      <c r="F37" s="151"/>
      <c r="G37" s="151"/>
      <c r="H37" s="151"/>
      <c r="I37" s="151"/>
      <c r="J37" s="151"/>
      <c r="K37" s="151"/>
      <c r="L37" s="151"/>
      <c r="M37" s="151"/>
      <c r="N37" s="151"/>
      <c r="P37" s="108"/>
    </row>
    <row r="38" spans="2:18">
      <c r="B38" s="152" t="s">
        <v>44</v>
      </c>
      <c r="C38" s="153"/>
      <c r="D38" s="153"/>
      <c r="E38" s="153"/>
      <c r="F38" s="153"/>
      <c r="G38" s="153"/>
      <c r="H38" s="153"/>
      <c r="I38" s="153"/>
      <c r="J38" s="153"/>
      <c r="K38" s="153"/>
      <c r="L38" s="153"/>
      <c r="M38" s="153"/>
      <c r="N38" s="153"/>
      <c r="P38" s="110"/>
    </row>
    <row r="39" spans="2:18">
      <c r="B39" s="152" t="s">
        <v>45</v>
      </c>
      <c r="C39" s="152"/>
      <c r="D39" s="152"/>
      <c r="E39" s="152"/>
      <c r="F39" s="152"/>
      <c r="G39" s="152"/>
      <c r="H39" s="152"/>
      <c r="I39" s="152"/>
      <c r="J39" s="152"/>
      <c r="K39" s="152"/>
      <c r="L39" s="152"/>
      <c r="M39" s="152"/>
      <c r="N39" s="152"/>
    </row>
    <row r="40" spans="2:18" ht="15" customHeight="1">
      <c r="B40" s="152" t="s">
        <v>46</v>
      </c>
      <c r="C40" s="152"/>
      <c r="D40" s="152"/>
      <c r="E40" s="152"/>
      <c r="F40" s="152"/>
      <c r="G40" s="152"/>
      <c r="H40" s="152"/>
      <c r="I40" s="152"/>
      <c r="J40" s="152"/>
      <c r="K40" s="152"/>
      <c r="L40" s="152"/>
      <c r="M40" s="152"/>
      <c r="N40" s="152"/>
    </row>
    <row r="41" spans="2:18" ht="15" customHeight="1">
      <c r="B41" s="152" t="s">
        <v>47</v>
      </c>
      <c r="C41" s="152"/>
      <c r="D41" s="152"/>
      <c r="E41" s="152"/>
      <c r="F41" s="152"/>
      <c r="G41" s="152"/>
      <c r="H41" s="152"/>
      <c r="I41" s="152"/>
      <c r="J41" s="152"/>
      <c r="K41" s="152"/>
      <c r="L41" s="152"/>
      <c r="M41" s="152"/>
      <c r="N41" s="152"/>
    </row>
    <row r="42" spans="2:18" ht="15" customHeight="1">
      <c r="B42" s="152" t="s">
        <v>48</v>
      </c>
      <c r="C42" s="153"/>
      <c r="D42" s="153"/>
      <c r="E42" s="153"/>
      <c r="F42" s="153"/>
      <c r="G42" s="153"/>
      <c r="H42" s="153"/>
      <c r="I42" s="153"/>
      <c r="J42" s="153"/>
      <c r="K42" s="153"/>
      <c r="L42" s="153"/>
      <c r="M42" s="153"/>
      <c r="N42" s="153"/>
    </row>
    <row r="45" spans="2:18">
      <c r="B45" s="79" t="s">
        <v>49</v>
      </c>
      <c r="G45" s="79" t="s">
        <v>50</v>
      </c>
      <c r="H45" s="79" t="s">
        <v>51</v>
      </c>
    </row>
    <row r="48" spans="2:18">
      <c r="B48" s="95" t="s">
        <v>52</v>
      </c>
    </row>
    <row r="49" spans="2:14">
      <c r="B49" s="80">
        <v>1</v>
      </c>
      <c r="C49" s="79" t="s">
        <v>53</v>
      </c>
    </row>
    <row r="50" spans="2:14" ht="15" customHeight="1">
      <c r="B50" s="80"/>
      <c r="C50" s="79" t="s">
        <v>54</v>
      </c>
    </row>
    <row r="51" spans="2:14">
      <c r="B51" s="80"/>
      <c r="C51" s="79" t="s">
        <v>55</v>
      </c>
    </row>
    <row r="52" spans="2:14">
      <c r="B52" s="80">
        <v>2</v>
      </c>
      <c r="C52" s="154" t="s">
        <v>56</v>
      </c>
      <c r="D52" s="154"/>
      <c r="E52" s="154"/>
      <c r="F52" s="154"/>
      <c r="G52" s="154"/>
      <c r="H52" s="154"/>
      <c r="I52" s="154"/>
      <c r="J52" s="154"/>
      <c r="K52" s="154"/>
      <c r="L52" s="154"/>
      <c r="M52" s="154"/>
      <c r="N52" s="154"/>
    </row>
    <row r="53" spans="2:14">
      <c r="C53" s="79" t="s">
        <v>57</v>
      </c>
    </row>
    <row r="54" spans="2:14">
      <c r="B54" s="80">
        <v>3</v>
      </c>
      <c r="C54" s="79" t="s">
        <v>58</v>
      </c>
    </row>
    <row r="55" spans="2:14">
      <c r="C55" s="79" t="s">
        <v>59</v>
      </c>
    </row>
    <row r="56" spans="2:14">
      <c r="B56" s="80">
        <v>4</v>
      </c>
      <c r="C56" s="79" t="s">
        <v>60</v>
      </c>
    </row>
    <row r="57" spans="2:14">
      <c r="B57" s="95" t="s">
        <v>61</v>
      </c>
    </row>
    <row r="58" spans="2:14" ht="33" customHeight="1">
      <c r="B58" s="80">
        <v>1</v>
      </c>
      <c r="C58" s="155" t="s">
        <v>62</v>
      </c>
      <c r="D58" s="155"/>
      <c r="E58" s="155"/>
      <c r="F58" s="155"/>
      <c r="G58" s="155"/>
      <c r="H58" s="155"/>
      <c r="I58" s="155"/>
      <c r="J58" s="155"/>
      <c r="K58" s="155"/>
      <c r="L58" s="155"/>
      <c r="M58" s="155"/>
      <c r="N58" s="155"/>
    </row>
    <row r="59" spans="2:14" ht="33.75" customHeight="1">
      <c r="B59" s="80"/>
      <c r="C59" s="155" t="s">
        <v>63</v>
      </c>
      <c r="D59" s="155"/>
      <c r="E59" s="155"/>
      <c r="F59" s="155"/>
      <c r="G59" s="155"/>
      <c r="H59" s="155"/>
      <c r="I59" s="155"/>
      <c r="J59" s="155"/>
      <c r="K59" s="155"/>
      <c r="L59" s="155"/>
      <c r="M59" s="155"/>
      <c r="N59" s="155"/>
    </row>
    <row r="60" spans="2:14">
      <c r="B60" s="80">
        <v>2</v>
      </c>
      <c r="C60" s="79" t="s">
        <v>64</v>
      </c>
    </row>
    <row r="61" spans="2:14">
      <c r="B61" s="80"/>
      <c r="C61" s="79" t="s">
        <v>65</v>
      </c>
    </row>
    <row r="62" spans="2:14" ht="31.5" customHeight="1">
      <c r="B62" s="80"/>
      <c r="C62" s="155" t="s">
        <v>66</v>
      </c>
      <c r="D62" s="155"/>
      <c r="E62" s="155"/>
      <c r="F62" s="155"/>
      <c r="G62" s="155"/>
      <c r="H62" s="155"/>
      <c r="I62" s="155"/>
      <c r="J62" s="155"/>
      <c r="K62" s="155"/>
      <c r="L62" s="155"/>
      <c r="M62" s="155"/>
      <c r="N62" s="155"/>
    </row>
    <row r="63" spans="2:14">
      <c r="B63" s="80">
        <v>3</v>
      </c>
      <c r="C63" s="79" t="s">
        <v>67</v>
      </c>
    </row>
    <row r="64" spans="2:14">
      <c r="C64" s="79" t="s">
        <v>68</v>
      </c>
    </row>
    <row r="65" spans="2:3">
      <c r="B65" s="80">
        <v>4</v>
      </c>
      <c r="C65" s="79" t="s">
        <v>69</v>
      </c>
    </row>
  </sheetData>
  <mergeCells count="54">
    <mergeCell ref="C62:N62"/>
    <mergeCell ref="B41:N41"/>
    <mergeCell ref="B42:N42"/>
    <mergeCell ref="C52:N52"/>
    <mergeCell ref="C58:N58"/>
    <mergeCell ref="C59:N59"/>
    <mergeCell ref="L36:N36"/>
    <mergeCell ref="B37:N37"/>
    <mergeCell ref="B38:N38"/>
    <mergeCell ref="B39:N39"/>
    <mergeCell ref="B40:N40"/>
    <mergeCell ref="L32:N32"/>
    <mergeCell ref="L33:N33"/>
    <mergeCell ref="E34:J34"/>
    <mergeCell ref="L34:N34"/>
    <mergeCell ref="E35:J35"/>
    <mergeCell ref="L35:N35"/>
    <mergeCell ref="L29:N29"/>
    <mergeCell ref="E30:J30"/>
    <mergeCell ref="L30:N30"/>
    <mergeCell ref="E31:J31"/>
    <mergeCell ref="L31:N31"/>
    <mergeCell ref="E25:J25"/>
    <mergeCell ref="L25:N25"/>
    <mergeCell ref="L26:N26"/>
    <mergeCell ref="L27:N27"/>
    <mergeCell ref="L28:N28"/>
    <mergeCell ref="E21:J21"/>
    <mergeCell ref="E22:J22"/>
    <mergeCell ref="E23:J23"/>
    <mergeCell ref="L23:N23"/>
    <mergeCell ref="E24:J24"/>
    <mergeCell ref="L24:N24"/>
    <mergeCell ref="E18:J18"/>
    <mergeCell ref="L18:N18"/>
    <mergeCell ref="E19:J19"/>
    <mergeCell ref="L19:N19"/>
    <mergeCell ref="E20:J20"/>
    <mergeCell ref="L20:N20"/>
    <mergeCell ref="L13:N13"/>
    <mergeCell ref="L14:N14"/>
    <mergeCell ref="L15:N15"/>
    <mergeCell ref="E17:J17"/>
    <mergeCell ref="L17:N17"/>
    <mergeCell ref="K7:N7"/>
    <mergeCell ref="L9:N9"/>
    <mergeCell ref="L10:N10"/>
    <mergeCell ref="L11:N11"/>
    <mergeCell ref="L12:N12"/>
    <mergeCell ref="B1:N1"/>
    <mergeCell ref="B2:N2"/>
    <mergeCell ref="B3:N3"/>
    <mergeCell ref="K5:N5"/>
    <mergeCell ref="K6:N6"/>
  </mergeCells>
  <phoneticPr fontId="28" type="noConversion"/>
  <conditionalFormatting sqref="L27:N27">
    <cfRule type="cellIs" dxfId="0" priority="2" operator="greaterThan">
      <formula>($L$31+$L$34)*0.12</formula>
    </cfRule>
  </conditionalFormatting>
  <conditionalFormatting sqref="P28">
    <cfRule type="expression" priority="1">
      <formula>"&gt;=($L$31+$L$32)*0.12"</formula>
    </cfRule>
  </conditionalFormatting>
  <dataValidations count="2">
    <dataValidation type="list" showInputMessage="1" showErrorMessage="1" sqref="K31" xr:uid="{00000000-0002-0000-0000-000000000000}">
      <formula1>"NA,0%,2%,3%,4%,6%,11%,13%,17%"</formula1>
    </dataValidation>
    <dataValidation type="list" allowBlank="1" showInputMessage="1" showErrorMessage="1" sqref="K32:K34" xr:uid="{00000000-0002-0000-0000-000001000000}">
      <formula1>"NA,3%,5%"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pageSetUpPr fitToPage="1"/>
  </sheetPr>
  <dimension ref="A1:I153"/>
  <sheetViews>
    <sheetView tabSelected="1" zoomScale="60" zoomScaleNormal="60" zoomScalePageLayoutView="40" workbookViewId="0">
      <pane ySplit="3" topLeftCell="A4" activePane="bottomLeft" state="frozen"/>
      <selection pane="bottomLeft" activeCell="H13" sqref="H13"/>
    </sheetView>
  </sheetViews>
  <sheetFormatPr defaultColWidth="46.90625" defaultRowHeight="18" outlineLevelRow="2"/>
  <cols>
    <col min="1" max="1" width="18.453125" style="2" customWidth="1"/>
    <col min="2" max="2" width="58.08984375" style="1" customWidth="1"/>
    <col min="3" max="3" width="18.90625" style="3" customWidth="1"/>
    <col min="4" max="4" width="21.08984375" style="3" customWidth="1"/>
    <col min="5" max="5" width="20.08984375" style="3" customWidth="1"/>
    <col min="6" max="6" width="8.453125" style="3" customWidth="1"/>
    <col min="7" max="7" width="17" style="1" customWidth="1"/>
    <col min="8" max="8" width="20.453125" style="4" customWidth="1"/>
    <col min="9" max="9" width="109.90625" style="1" customWidth="1"/>
    <col min="10" max="31" width="9.36328125" style="1" customWidth="1"/>
    <col min="32" max="16384" width="46.90625" style="1"/>
  </cols>
  <sheetData>
    <row r="1" spans="1:9" ht="31.5" customHeight="1">
      <c r="A1" s="156"/>
      <c r="B1" s="156"/>
      <c r="C1" s="156"/>
      <c r="D1" s="156"/>
      <c r="E1" s="156"/>
      <c r="F1" s="156"/>
      <c r="G1" s="156"/>
      <c r="H1" s="156"/>
      <c r="I1" s="156"/>
    </row>
    <row r="2" spans="1:9" ht="31.5" customHeight="1">
      <c r="A2" s="5"/>
      <c r="B2" s="6" t="s">
        <v>70</v>
      </c>
      <c r="C2" s="7"/>
      <c r="D2" s="7"/>
      <c r="E2" s="7"/>
      <c r="F2" s="7"/>
      <c r="G2" s="8"/>
      <c r="H2" s="9">
        <f>H13+H25+H46+H53+H61+H93+H101</f>
        <v>249840</v>
      </c>
      <c r="I2" s="50"/>
    </row>
    <row r="3" spans="1:9" ht="17.149999999999999" customHeight="1">
      <c r="A3" s="10" t="s">
        <v>71</v>
      </c>
      <c r="B3" s="10" t="s">
        <v>72</v>
      </c>
      <c r="C3" s="11" t="s">
        <v>73</v>
      </c>
      <c r="D3" s="11" t="s">
        <v>74</v>
      </c>
      <c r="E3" s="12" t="s">
        <v>75</v>
      </c>
      <c r="F3" s="12" t="s">
        <v>76</v>
      </c>
      <c r="G3" s="13" t="s">
        <v>77</v>
      </c>
      <c r="H3" s="13" t="s">
        <v>78</v>
      </c>
      <c r="I3" s="13" t="s">
        <v>79</v>
      </c>
    </row>
    <row r="4" spans="1:9" ht="37" customHeight="1" outlineLevel="1">
      <c r="A4" s="14"/>
      <c r="B4" s="15" t="s">
        <v>80</v>
      </c>
      <c r="C4" s="16"/>
      <c r="D4" s="16"/>
      <c r="E4" s="16"/>
      <c r="F4" s="16"/>
      <c r="G4" s="17"/>
      <c r="H4" s="18"/>
      <c r="I4" s="51"/>
    </row>
    <row r="5" spans="1:9" ht="37" customHeight="1" outlineLevel="2">
      <c r="A5" s="19"/>
      <c r="B5" s="20" t="s">
        <v>81</v>
      </c>
      <c r="C5" s="21"/>
      <c r="D5" s="21"/>
      <c r="E5" s="22"/>
      <c r="F5" s="21"/>
      <c r="G5" s="20"/>
      <c r="H5" s="23"/>
      <c r="I5" s="52"/>
    </row>
    <row r="6" spans="1:9" ht="39" customHeight="1" outlineLevel="2">
      <c r="A6" s="24" t="s">
        <v>82</v>
      </c>
      <c r="B6" s="25" t="s">
        <v>83</v>
      </c>
      <c r="C6" s="26" t="s">
        <v>84</v>
      </c>
      <c r="D6" s="27">
        <v>1</v>
      </c>
      <c r="E6" s="26">
        <v>1</v>
      </c>
      <c r="F6" s="26">
        <v>10</v>
      </c>
      <c r="G6" s="28">
        <v>1000</v>
      </c>
      <c r="H6" s="29">
        <f>D6*E6*F6*G6</f>
        <v>10000</v>
      </c>
      <c r="I6" s="53"/>
    </row>
    <row r="7" spans="1:9" ht="37" customHeight="1" outlineLevel="2">
      <c r="A7" s="24" t="s">
        <v>85</v>
      </c>
      <c r="B7" s="25" t="s">
        <v>86</v>
      </c>
      <c r="C7" s="26" t="s">
        <v>84</v>
      </c>
      <c r="D7" s="27">
        <v>1</v>
      </c>
      <c r="E7" s="26">
        <v>1</v>
      </c>
      <c r="F7" s="26">
        <v>10</v>
      </c>
      <c r="G7" s="28">
        <v>800</v>
      </c>
      <c r="H7" s="29">
        <f>D7*E7*F7*G7</f>
        <v>8000</v>
      </c>
      <c r="I7" s="53"/>
    </row>
    <row r="8" spans="1:9" ht="37" customHeight="1" outlineLevel="1">
      <c r="A8" s="30" t="s">
        <v>87</v>
      </c>
      <c r="B8" s="31" t="s">
        <v>88</v>
      </c>
      <c r="C8" s="32"/>
      <c r="D8" s="32"/>
      <c r="E8" s="33"/>
      <c r="F8" s="33"/>
      <c r="G8" s="34"/>
      <c r="H8" s="34">
        <f>SUM(H6:H7)</f>
        <v>18000</v>
      </c>
      <c r="I8" s="54"/>
    </row>
    <row r="9" spans="1:9" ht="37" customHeight="1" outlineLevel="2">
      <c r="A9" s="19"/>
      <c r="B9" s="20" t="s">
        <v>89</v>
      </c>
      <c r="C9" s="21"/>
      <c r="D9" s="21"/>
      <c r="E9" s="22"/>
      <c r="F9" s="21"/>
      <c r="G9" s="20"/>
      <c r="H9" s="23"/>
      <c r="I9" s="23"/>
    </row>
    <row r="10" spans="1:9" ht="37" customHeight="1" outlineLevel="2">
      <c r="A10" s="35" t="s">
        <v>90</v>
      </c>
      <c r="B10" s="25" t="s">
        <v>91</v>
      </c>
      <c r="C10" s="26" t="s">
        <v>84</v>
      </c>
      <c r="D10" s="27">
        <v>1</v>
      </c>
      <c r="E10" s="26">
        <v>1</v>
      </c>
      <c r="F10" s="26">
        <v>3</v>
      </c>
      <c r="G10" s="28">
        <v>600</v>
      </c>
      <c r="H10" s="29">
        <f>D10*E10*F10*G10</f>
        <v>1800</v>
      </c>
      <c r="I10" s="55" t="s">
        <v>92</v>
      </c>
    </row>
    <row r="11" spans="1:9" ht="37" customHeight="1" outlineLevel="2">
      <c r="A11" s="35" t="s">
        <v>93</v>
      </c>
      <c r="B11" s="25" t="s">
        <v>94</v>
      </c>
      <c r="C11" s="26" t="s">
        <v>84</v>
      </c>
      <c r="D11" s="27">
        <v>1</v>
      </c>
      <c r="E11" s="26">
        <v>3</v>
      </c>
      <c r="F11" s="26">
        <v>3</v>
      </c>
      <c r="G11" s="28">
        <v>600</v>
      </c>
      <c r="H11" s="29">
        <f t="shared" ref="H11" si="0">D11*E11*F11*G11</f>
        <v>5400</v>
      </c>
      <c r="I11" s="55" t="s">
        <v>92</v>
      </c>
    </row>
    <row r="12" spans="1:9" ht="37" customHeight="1" outlineLevel="1">
      <c r="A12" s="30" t="s">
        <v>95</v>
      </c>
      <c r="B12" s="31" t="s">
        <v>96</v>
      </c>
      <c r="C12" s="32"/>
      <c r="D12" s="32"/>
      <c r="E12" s="33"/>
      <c r="F12" s="33"/>
      <c r="G12" s="34"/>
      <c r="H12" s="34">
        <f>SUM(H10:H11)</f>
        <v>7200</v>
      </c>
      <c r="I12" s="54"/>
    </row>
    <row r="13" spans="1:9" ht="37" customHeight="1">
      <c r="A13" s="14" t="s">
        <v>97</v>
      </c>
      <c r="B13" s="15" t="s">
        <v>98</v>
      </c>
      <c r="C13" s="16"/>
      <c r="D13" s="16"/>
      <c r="E13" s="16"/>
      <c r="F13" s="16"/>
      <c r="G13" s="17"/>
      <c r="H13" s="18">
        <f>H8+H12</f>
        <v>25200</v>
      </c>
      <c r="I13" s="51"/>
    </row>
    <row r="14" spans="1:9" ht="37" customHeight="1"/>
    <row r="15" spans="1:9" ht="37" customHeight="1" outlineLevel="1">
      <c r="A15" s="14"/>
      <c r="B15" s="15" t="s">
        <v>99</v>
      </c>
      <c r="C15" s="16"/>
      <c r="D15" s="16"/>
      <c r="E15" s="16"/>
      <c r="F15" s="16"/>
      <c r="G15" s="17"/>
      <c r="H15" s="18"/>
      <c r="I15" s="51"/>
    </row>
    <row r="16" spans="1:9" ht="37" customHeight="1" outlineLevel="1">
      <c r="A16" s="10" t="s">
        <v>71</v>
      </c>
      <c r="B16" s="10" t="s">
        <v>72</v>
      </c>
      <c r="C16" s="11" t="s">
        <v>73</v>
      </c>
      <c r="D16" s="11" t="s">
        <v>74</v>
      </c>
      <c r="E16" s="12" t="s">
        <v>75</v>
      </c>
      <c r="F16" s="12" t="s">
        <v>76</v>
      </c>
      <c r="G16" s="13" t="s">
        <v>77</v>
      </c>
      <c r="H16" s="13" t="s">
        <v>78</v>
      </c>
      <c r="I16" s="13" t="s">
        <v>100</v>
      </c>
    </row>
    <row r="17" spans="1:9" ht="37" customHeight="1" outlineLevel="2">
      <c r="A17" s="19" t="s">
        <v>26</v>
      </c>
      <c r="B17" s="20" t="s">
        <v>101</v>
      </c>
      <c r="C17" s="21"/>
      <c r="D17" s="21"/>
      <c r="E17" s="22"/>
      <c r="F17" s="21"/>
      <c r="G17" s="20"/>
      <c r="H17" s="23"/>
      <c r="I17" s="52" t="s">
        <v>102</v>
      </c>
    </row>
    <row r="18" spans="1:9" ht="37" customHeight="1" outlineLevel="1">
      <c r="A18" s="24" t="s">
        <v>103</v>
      </c>
      <c r="B18" s="25" t="s">
        <v>104</v>
      </c>
      <c r="C18" s="26" t="s">
        <v>105</v>
      </c>
      <c r="D18" s="36">
        <v>3</v>
      </c>
      <c r="E18" s="26">
        <v>2</v>
      </c>
      <c r="F18" s="26">
        <v>1</v>
      </c>
      <c r="G18" s="37">
        <v>1200</v>
      </c>
      <c r="H18" s="38">
        <f>D18*E18*F18*G18</f>
        <v>7200</v>
      </c>
      <c r="I18" s="55" t="s">
        <v>251</v>
      </c>
    </row>
    <row r="19" spans="1:9" ht="37" customHeight="1" outlineLevel="1">
      <c r="A19" s="24" t="s">
        <v>106</v>
      </c>
      <c r="B19" s="25" t="s">
        <v>104</v>
      </c>
      <c r="C19" s="26" t="s">
        <v>105</v>
      </c>
      <c r="D19" s="36">
        <v>3</v>
      </c>
      <c r="E19" s="26">
        <v>2</v>
      </c>
      <c r="F19" s="26">
        <v>1</v>
      </c>
      <c r="G19" s="37">
        <v>1500</v>
      </c>
      <c r="H19" s="38">
        <f>D19*E19*F19*G19</f>
        <v>9000</v>
      </c>
      <c r="I19" s="55" t="s">
        <v>107</v>
      </c>
    </row>
    <row r="20" spans="1:9" ht="37" customHeight="1" outlineLevel="1">
      <c r="A20" s="19" t="s">
        <v>108</v>
      </c>
      <c r="B20" s="20" t="s">
        <v>109</v>
      </c>
      <c r="C20" s="21"/>
      <c r="D20" s="21"/>
      <c r="E20" s="22"/>
      <c r="F20" s="21"/>
      <c r="G20" s="20"/>
      <c r="H20" s="23">
        <f>SUM(H18:H19)</f>
        <v>16200</v>
      </c>
      <c r="I20" s="20"/>
    </row>
    <row r="21" spans="1:9" ht="37" customHeight="1">
      <c r="A21" s="19" t="s">
        <v>28</v>
      </c>
      <c r="B21" s="20" t="s">
        <v>101</v>
      </c>
      <c r="C21" s="21"/>
      <c r="D21" s="21"/>
      <c r="E21" s="22"/>
      <c r="F21" s="21"/>
      <c r="G21" s="20"/>
      <c r="H21" s="23"/>
      <c r="I21" s="52" t="s">
        <v>102</v>
      </c>
    </row>
    <row r="22" spans="1:9" ht="37" customHeight="1">
      <c r="A22" s="24" t="s">
        <v>110</v>
      </c>
      <c r="B22" s="25" t="s">
        <v>111</v>
      </c>
      <c r="C22" s="26" t="s">
        <v>105</v>
      </c>
      <c r="D22" s="36">
        <v>1</v>
      </c>
      <c r="E22" s="26">
        <v>3</v>
      </c>
      <c r="F22" s="26">
        <v>2</v>
      </c>
      <c r="G22" s="37">
        <v>150</v>
      </c>
      <c r="H22" s="38">
        <f>D22*E22*F22*G22</f>
        <v>900</v>
      </c>
      <c r="I22" s="55" t="s">
        <v>112</v>
      </c>
    </row>
    <row r="23" spans="1:9" ht="37" customHeight="1">
      <c r="A23" s="24" t="s">
        <v>113</v>
      </c>
      <c r="B23" s="25" t="s">
        <v>114</v>
      </c>
      <c r="C23" s="26" t="s">
        <v>105</v>
      </c>
      <c r="D23" s="36">
        <v>1</v>
      </c>
      <c r="E23" s="26">
        <v>2</v>
      </c>
      <c r="F23" s="26">
        <v>2</v>
      </c>
      <c r="G23" s="37">
        <v>300</v>
      </c>
      <c r="H23" s="38">
        <f>D23*E23*F23*G23</f>
        <v>1200</v>
      </c>
      <c r="I23" s="55" t="s">
        <v>115</v>
      </c>
    </row>
    <row r="24" spans="1:9" ht="37" customHeight="1">
      <c r="A24" s="19" t="s">
        <v>116</v>
      </c>
      <c r="B24" s="20" t="s">
        <v>109</v>
      </c>
      <c r="C24" s="21"/>
      <c r="D24" s="21"/>
      <c r="E24" s="22"/>
      <c r="F24" s="21"/>
      <c r="G24" s="20"/>
      <c r="H24" s="23">
        <f>SUM(H22:H23)</f>
        <v>2100</v>
      </c>
      <c r="I24" s="20"/>
    </row>
    <row r="25" spans="1:9" ht="37" customHeight="1">
      <c r="A25" s="14" t="s">
        <v>117</v>
      </c>
      <c r="B25" s="15" t="s">
        <v>118</v>
      </c>
      <c r="C25" s="16"/>
      <c r="D25" s="16"/>
      <c r="E25" s="16"/>
      <c r="F25" s="16"/>
      <c r="G25" s="17"/>
      <c r="H25" s="17">
        <f>H20+H24</f>
        <v>18300</v>
      </c>
      <c r="I25" s="51"/>
    </row>
    <row r="26" spans="1:9" ht="37" customHeight="1"/>
    <row r="27" spans="1:9" ht="37" customHeight="1" outlineLevel="1">
      <c r="A27" s="14"/>
      <c r="B27" s="15" t="s">
        <v>119</v>
      </c>
      <c r="C27" s="16"/>
      <c r="D27" s="16"/>
      <c r="E27" s="16"/>
      <c r="F27" s="16"/>
      <c r="G27" s="17"/>
      <c r="H27" s="18"/>
      <c r="I27" s="51"/>
    </row>
    <row r="28" spans="1:9" ht="37" customHeight="1" outlineLevel="1">
      <c r="A28" s="10" t="s">
        <v>71</v>
      </c>
      <c r="B28" s="10" t="s">
        <v>72</v>
      </c>
      <c r="C28" s="11" t="s">
        <v>73</v>
      </c>
      <c r="D28" s="11" t="s">
        <v>74</v>
      </c>
      <c r="E28" s="12" t="s">
        <v>75</v>
      </c>
      <c r="F28" s="12" t="s">
        <v>76</v>
      </c>
      <c r="G28" s="13" t="s">
        <v>77</v>
      </c>
      <c r="H28" s="13" t="s">
        <v>78</v>
      </c>
      <c r="I28" s="13" t="s">
        <v>120</v>
      </c>
    </row>
    <row r="29" spans="1:9" ht="37" customHeight="1" outlineLevel="2">
      <c r="A29" s="19"/>
      <c r="B29" s="20" t="s">
        <v>121</v>
      </c>
      <c r="C29" s="21"/>
      <c r="D29" s="21"/>
      <c r="E29" s="22"/>
      <c r="F29" s="21"/>
      <c r="G29" s="20"/>
      <c r="H29" s="23"/>
      <c r="I29" s="52"/>
    </row>
    <row r="30" spans="1:9" ht="37" customHeight="1" outlineLevel="2">
      <c r="A30" s="24"/>
      <c r="B30" s="25"/>
      <c r="C30" s="26"/>
      <c r="D30" s="27"/>
      <c r="E30" s="39"/>
      <c r="F30" s="26"/>
      <c r="G30" s="37"/>
      <c r="H30" s="38"/>
      <c r="I30" s="56"/>
    </row>
    <row r="31" spans="1:9" ht="37" customHeight="1" outlineLevel="1">
      <c r="A31" s="30" t="s">
        <v>122</v>
      </c>
      <c r="B31" s="31" t="s">
        <v>123</v>
      </c>
      <c r="C31" s="32"/>
      <c r="D31" s="32"/>
      <c r="E31" s="33"/>
      <c r="F31" s="33"/>
      <c r="G31" s="34"/>
      <c r="H31" s="34">
        <f>SUM(H30:H30)</f>
        <v>0</v>
      </c>
      <c r="I31" s="54"/>
    </row>
    <row r="32" spans="1:9" ht="37" customHeight="1" outlineLevel="2">
      <c r="A32" s="19"/>
      <c r="B32" s="20" t="s">
        <v>124</v>
      </c>
      <c r="C32" s="21"/>
      <c r="D32" s="21"/>
      <c r="E32" s="22"/>
      <c r="F32" s="21"/>
      <c r="G32" s="13" t="s">
        <v>77</v>
      </c>
      <c r="H32" s="23"/>
      <c r="I32" s="52"/>
    </row>
    <row r="33" spans="1:9" ht="37" customHeight="1" outlineLevel="2">
      <c r="A33" s="24" t="s">
        <v>125</v>
      </c>
      <c r="B33" s="1" t="s">
        <v>126</v>
      </c>
      <c r="C33" s="26" t="s">
        <v>105</v>
      </c>
      <c r="D33" s="40">
        <v>1</v>
      </c>
      <c r="E33" s="40">
        <v>1</v>
      </c>
      <c r="F33" s="40">
        <v>1</v>
      </c>
      <c r="G33" s="41">
        <v>100000</v>
      </c>
      <c r="H33" s="38">
        <f t="shared" ref="H33:H44" si="1">D33*E33*F33*G33</f>
        <v>100000</v>
      </c>
      <c r="I33" s="42" t="s">
        <v>250</v>
      </c>
    </row>
    <row r="34" spans="1:9" ht="37" customHeight="1" outlineLevel="2">
      <c r="A34" s="24" t="s">
        <v>127</v>
      </c>
      <c r="B34" s="42" t="s">
        <v>128</v>
      </c>
      <c r="C34" s="26" t="s">
        <v>105</v>
      </c>
      <c r="D34" s="40">
        <v>1</v>
      </c>
      <c r="E34" s="40">
        <v>1</v>
      </c>
      <c r="F34" s="40">
        <v>1</v>
      </c>
      <c r="G34" s="41">
        <v>2941</v>
      </c>
      <c r="H34" s="38">
        <f t="shared" si="1"/>
        <v>2941</v>
      </c>
      <c r="I34" s="42" t="s">
        <v>129</v>
      </c>
    </row>
    <row r="35" spans="1:9" ht="37" customHeight="1" outlineLevel="2">
      <c r="A35" s="24" t="s">
        <v>130</v>
      </c>
      <c r="B35" s="43" t="s">
        <v>255</v>
      </c>
      <c r="C35" s="26" t="s">
        <v>105</v>
      </c>
      <c r="D35" s="27">
        <v>1</v>
      </c>
      <c r="E35" s="26">
        <v>1</v>
      </c>
      <c r="F35" s="26">
        <v>1</v>
      </c>
      <c r="G35" s="37">
        <v>150</v>
      </c>
      <c r="H35" s="38">
        <f t="shared" si="1"/>
        <v>150</v>
      </c>
      <c r="I35" s="57" t="s">
        <v>131</v>
      </c>
    </row>
    <row r="36" spans="1:9" ht="37" customHeight="1" outlineLevel="2">
      <c r="A36" s="24" t="s">
        <v>132</v>
      </c>
      <c r="B36" s="43" t="s">
        <v>133</v>
      </c>
      <c r="C36" s="26" t="s">
        <v>105</v>
      </c>
      <c r="D36" s="27">
        <v>1</v>
      </c>
      <c r="E36" s="26">
        <v>69</v>
      </c>
      <c r="F36" s="26">
        <v>1</v>
      </c>
      <c r="G36" s="37">
        <v>80</v>
      </c>
      <c r="H36" s="38">
        <f t="shared" si="1"/>
        <v>5520</v>
      </c>
      <c r="I36" s="46" t="s">
        <v>134</v>
      </c>
    </row>
    <row r="37" spans="1:9" ht="37" customHeight="1" outlineLevel="2">
      <c r="A37" s="24" t="s">
        <v>135</v>
      </c>
      <c r="B37" s="25" t="s">
        <v>136</v>
      </c>
      <c r="C37" s="26" t="s">
        <v>105</v>
      </c>
      <c r="D37" s="27">
        <v>1</v>
      </c>
      <c r="E37" s="26">
        <v>1</v>
      </c>
      <c r="F37" s="26">
        <v>1</v>
      </c>
      <c r="G37" s="37">
        <v>3000</v>
      </c>
      <c r="H37" s="38">
        <f t="shared" si="1"/>
        <v>3000</v>
      </c>
      <c r="I37" s="46" t="s">
        <v>137</v>
      </c>
    </row>
    <row r="38" spans="1:9" ht="37" customHeight="1" outlineLevel="2">
      <c r="A38" s="24" t="s">
        <v>138</v>
      </c>
      <c r="B38" s="25" t="s">
        <v>253</v>
      </c>
      <c r="C38" s="26" t="s">
        <v>105</v>
      </c>
      <c r="D38" s="27">
        <v>1</v>
      </c>
      <c r="E38" s="26">
        <v>5</v>
      </c>
      <c r="F38" s="26">
        <v>1</v>
      </c>
      <c r="G38" s="37">
        <v>15</v>
      </c>
      <c r="H38" s="38">
        <f t="shared" si="1"/>
        <v>75</v>
      </c>
      <c r="I38" s="46" t="s">
        <v>139</v>
      </c>
    </row>
    <row r="39" spans="1:9" ht="37" customHeight="1" outlineLevel="2">
      <c r="A39" s="24" t="s">
        <v>140</v>
      </c>
      <c r="B39" s="43" t="s">
        <v>254</v>
      </c>
      <c r="C39" s="26" t="s">
        <v>105</v>
      </c>
      <c r="D39" s="27">
        <v>1</v>
      </c>
      <c r="E39" s="26">
        <v>50</v>
      </c>
      <c r="F39" s="26">
        <v>1</v>
      </c>
      <c r="G39" s="37">
        <v>5</v>
      </c>
      <c r="H39" s="38">
        <f t="shared" si="1"/>
        <v>250</v>
      </c>
      <c r="I39" s="46" t="s">
        <v>141</v>
      </c>
    </row>
    <row r="40" spans="1:9" ht="37" customHeight="1" outlineLevel="2">
      <c r="A40" s="24" t="s">
        <v>142</v>
      </c>
      <c r="B40" s="42" t="s">
        <v>143</v>
      </c>
      <c r="C40" s="26" t="s">
        <v>105</v>
      </c>
      <c r="D40" s="27">
        <v>1</v>
      </c>
      <c r="E40" s="26">
        <v>1</v>
      </c>
      <c r="F40" s="26">
        <v>1</v>
      </c>
      <c r="G40" s="37">
        <v>2000</v>
      </c>
      <c r="H40" s="38">
        <f t="shared" si="1"/>
        <v>2000</v>
      </c>
      <c r="I40" s="42" t="s">
        <v>144</v>
      </c>
    </row>
    <row r="41" spans="1:9" ht="37" customHeight="1" outlineLevel="2">
      <c r="A41" s="24" t="s">
        <v>145</v>
      </c>
      <c r="B41" s="44" t="s">
        <v>146</v>
      </c>
      <c r="C41" s="26" t="s">
        <v>105</v>
      </c>
      <c r="D41" s="27">
        <v>2</v>
      </c>
      <c r="E41" s="26">
        <v>2</v>
      </c>
      <c r="F41" s="26">
        <v>1</v>
      </c>
      <c r="G41" s="37">
        <v>500</v>
      </c>
      <c r="H41" s="45">
        <f t="shared" si="1"/>
        <v>2000</v>
      </c>
      <c r="I41" s="58" t="s">
        <v>147</v>
      </c>
    </row>
    <row r="42" spans="1:9" ht="37" customHeight="1" outlineLevel="2">
      <c r="A42" s="24" t="s">
        <v>148</v>
      </c>
      <c r="B42" s="44" t="s">
        <v>149</v>
      </c>
      <c r="C42" s="26" t="s">
        <v>105</v>
      </c>
      <c r="D42" s="27">
        <v>1</v>
      </c>
      <c r="E42" s="26">
        <v>138</v>
      </c>
      <c r="F42" s="26">
        <v>1</v>
      </c>
      <c r="G42" s="37">
        <v>50</v>
      </c>
      <c r="H42" s="45">
        <f t="shared" si="1"/>
        <v>6900</v>
      </c>
      <c r="I42" s="58" t="s">
        <v>149</v>
      </c>
    </row>
    <row r="43" spans="1:9" ht="37" customHeight="1" outlineLevel="2">
      <c r="A43" s="24" t="s">
        <v>150</v>
      </c>
      <c r="B43" s="44" t="s">
        <v>151</v>
      </c>
      <c r="C43" s="26" t="s">
        <v>105</v>
      </c>
      <c r="D43" s="27">
        <v>1</v>
      </c>
      <c r="E43" s="26">
        <v>138</v>
      </c>
      <c r="F43" s="26">
        <v>1</v>
      </c>
      <c r="G43" s="37">
        <v>200</v>
      </c>
      <c r="H43" s="38">
        <f t="shared" si="1"/>
        <v>27600</v>
      </c>
      <c r="I43" s="58" t="s">
        <v>152</v>
      </c>
    </row>
    <row r="44" spans="1:9" ht="37" customHeight="1" outlineLevel="2">
      <c r="A44" s="24" t="s">
        <v>153</v>
      </c>
      <c r="B44" s="43" t="s">
        <v>154</v>
      </c>
      <c r="C44" s="26" t="s">
        <v>105</v>
      </c>
      <c r="D44" s="27">
        <v>1</v>
      </c>
      <c r="E44" s="26">
        <v>9</v>
      </c>
      <c r="F44" s="26">
        <v>1</v>
      </c>
      <c r="G44" s="37">
        <v>180</v>
      </c>
      <c r="H44" s="45">
        <f t="shared" si="1"/>
        <v>1620</v>
      </c>
      <c r="I44" s="46" t="s">
        <v>154</v>
      </c>
    </row>
    <row r="45" spans="1:9" ht="37" customHeight="1" outlineLevel="1">
      <c r="A45" s="30" t="s">
        <v>155</v>
      </c>
      <c r="B45" s="20" t="s">
        <v>156</v>
      </c>
      <c r="C45" s="21"/>
      <c r="D45" s="21"/>
      <c r="E45" s="22"/>
      <c r="F45" s="21"/>
      <c r="G45" s="20"/>
      <c r="H45" s="23">
        <f>SUM(H33:H44)</f>
        <v>152056</v>
      </c>
      <c r="I45" s="52"/>
    </row>
    <row r="46" spans="1:9" ht="37" customHeight="1" outlineLevel="2">
      <c r="A46" s="14" t="s">
        <v>157</v>
      </c>
      <c r="B46" s="15" t="s">
        <v>158</v>
      </c>
      <c r="C46" s="16"/>
      <c r="D46" s="16"/>
      <c r="E46" s="16"/>
      <c r="F46" s="16"/>
      <c r="G46" s="17"/>
      <c r="H46" s="17">
        <f>H45+H31</f>
        <v>152056</v>
      </c>
      <c r="I46" s="17"/>
    </row>
    <row r="47" spans="1:9" ht="37" customHeight="1" outlineLevel="2"/>
    <row r="48" spans="1:9" ht="37" customHeight="1" outlineLevel="2">
      <c r="A48" s="14"/>
      <c r="B48" s="15" t="s">
        <v>159</v>
      </c>
      <c r="C48" s="16"/>
      <c r="D48" s="16"/>
      <c r="E48" s="16"/>
      <c r="F48" s="16"/>
      <c r="G48" s="17"/>
      <c r="H48" s="18"/>
      <c r="I48" s="51"/>
    </row>
    <row r="49" spans="1:9" ht="37" customHeight="1" outlineLevel="2">
      <c r="A49" s="10"/>
      <c r="B49" s="10" t="s">
        <v>72</v>
      </c>
      <c r="C49" s="11" t="s">
        <v>73</v>
      </c>
      <c r="D49" s="11" t="s">
        <v>74</v>
      </c>
      <c r="E49" s="12" t="s">
        <v>75</v>
      </c>
      <c r="F49" s="12" t="s">
        <v>76</v>
      </c>
      <c r="G49" s="13" t="s">
        <v>77</v>
      </c>
      <c r="H49" s="13" t="s">
        <v>78</v>
      </c>
      <c r="I49" s="13" t="s">
        <v>100</v>
      </c>
    </row>
    <row r="50" spans="1:9" ht="37" customHeight="1" outlineLevel="2">
      <c r="A50" s="35" t="s">
        <v>160</v>
      </c>
      <c r="B50" s="25" t="s">
        <v>161</v>
      </c>
      <c r="C50" s="26" t="s">
        <v>84</v>
      </c>
      <c r="D50" s="27">
        <v>1</v>
      </c>
      <c r="E50" s="26">
        <v>1</v>
      </c>
      <c r="F50" s="26">
        <v>1</v>
      </c>
      <c r="G50" s="28">
        <v>800</v>
      </c>
      <c r="H50" s="38">
        <f t="shared" ref="H50:H51" si="2">D50*E50*F50*G50</f>
        <v>800</v>
      </c>
      <c r="I50" s="55" t="s">
        <v>162</v>
      </c>
    </row>
    <row r="51" spans="1:9" ht="37" customHeight="1" outlineLevel="2">
      <c r="A51" s="35" t="s">
        <v>163</v>
      </c>
      <c r="B51" s="25" t="s">
        <v>161</v>
      </c>
      <c r="C51" s="26" t="s">
        <v>84</v>
      </c>
      <c r="D51" s="27">
        <v>1</v>
      </c>
      <c r="E51" s="26">
        <v>3</v>
      </c>
      <c r="F51" s="26">
        <v>1</v>
      </c>
      <c r="G51" s="28">
        <v>600</v>
      </c>
      <c r="H51" s="38">
        <f t="shared" si="2"/>
        <v>1800</v>
      </c>
      <c r="I51" s="55" t="s">
        <v>164</v>
      </c>
    </row>
    <row r="52" spans="1:9" ht="37" customHeight="1" outlineLevel="2">
      <c r="A52" s="30" t="s">
        <v>165</v>
      </c>
      <c r="B52" s="31" t="s">
        <v>166</v>
      </c>
      <c r="C52" s="32"/>
      <c r="D52" s="32"/>
      <c r="E52" s="33"/>
      <c r="F52" s="33"/>
      <c r="G52" s="34"/>
      <c r="H52" s="34">
        <f>SUM(H50:H51)</f>
        <v>2600</v>
      </c>
      <c r="I52" s="54"/>
    </row>
    <row r="53" spans="1:9" ht="37" customHeight="1" outlineLevel="2">
      <c r="A53" s="14" t="s">
        <v>167</v>
      </c>
      <c r="B53" s="15" t="s">
        <v>168</v>
      </c>
      <c r="C53" s="16"/>
      <c r="D53" s="16"/>
      <c r="E53" s="16"/>
      <c r="F53" s="16"/>
      <c r="G53" s="17"/>
      <c r="H53" s="18">
        <f>H52</f>
        <v>2600</v>
      </c>
      <c r="I53" s="51"/>
    </row>
    <row r="54" spans="1:9" ht="37" customHeight="1" outlineLevel="2"/>
    <row r="55" spans="1:9" ht="37" customHeight="1" outlineLevel="2">
      <c r="A55" s="14"/>
      <c r="B55" s="15" t="s">
        <v>169</v>
      </c>
      <c r="C55" s="16"/>
      <c r="D55" s="16"/>
      <c r="E55" s="16"/>
      <c r="F55" s="16"/>
      <c r="G55" s="17"/>
      <c r="H55" s="18"/>
      <c r="I55" s="51" t="s">
        <v>170</v>
      </c>
    </row>
    <row r="56" spans="1:9" ht="37" customHeight="1" outlineLevel="2">
      <c r="A56" s="10"/>
      <c r="B56" s="10" t="s">
        <v>72</v>
      </c>
      <c r="C56" s="11" t="s">
        <v>73</v>
      </c>
      <c r="D56" s="11" t="s">
        <v>74</v>
      </c>
      <c r="E56" s="12" t="s">
        <v>75</v>
      </c>
      <c r="F56" s="12" t="s">
        <v>76</v>
      </c>
      <c r="G56" s="13" t="s">
        <v>77</v>
      </c>
      <c r="H56" s="13" t="s">
        <v>78</v>
      </c>
      <c r="I56" s="13" t="s">
        <v>171</v>
      </c>
    </row>
    <row r="57" spans="1:9" ht="37" customHeight="1">
      <c r="A57" s="24" t="s">
        <v>172</v>
      </c>
      <c r="B57" s="46" t="s">
        <v>173</v>
      </c>
      <c r="C57" s="47" t="s">
        <v>105</v>
      </c>
      <c r="D57" s="27">
        <v>1</v>
      </c>
      <c r="E57" s="26">
        <v>15</v>
      </c>
      <c r="F57" s="26">
        <v>1</v>
      </c>
      <c r="G57" s="37">
        <v>330</v>
      </c>
      <c r="H57" s="38">
        <f>D57*E57*F57*G57</f>
        <v>4950</v>
      </c>
      <c r="I57" s="46" t="s">
        <v>174</v>
      </c>
    </row>
    <row r="58" spans="1:9" ht="37" customHeight="1">
      <c r="A58" s="24" t="s">
        <v>175</v>
      </c>
      <c r="B58" s="46" t="s">
        <v>176</v>
      </c>
      <c r="C58" s="47" t="s">
        <v>105</v>
      </c>
      <c r="D58" s="27">
        <v>1</v>
      </c>
      <c r="E58" s="26">
        <v>43.2</v>
      </c>
      <c r="F58" s="26">
        <v>1</v>
      </c>
      <c r="G58" s="28">
        <v>120</v>
      </c>
      <c r="H58" s="38">
        <f>D58*E58*F58*G58</f>
        <v>5184</v>
      </c>
      <c r="I58" s="46" t="s">
        <v>252</v>
      </c>
    </row>
    <row r="59" spans="1:9" ht="37" customHeight="1" outlineLevel="2">
      <c r="A59" s="24" t="s">
        <v>177</v>
      </c>
      <c r="B59" s="48" t="s">
        <v>178</v>
      </c>
      <c r="C59" s="47" t="s">
        <v>105</v>
      </c>
      <c r="D59" s="49">
        <v>1</v>
      </c>
      <c r="E59" s="26">
        <v>2</v>
      </c>
      <c r="F59" s="26">
        <v>1</v>
      </c>
      <c r="G59" s="37">
        <v>2000</v>
      </c>
      <c r="H59" s="38">
        <f>D59*E59*F59*G59</f>
        <v>4000</v>
      </c>
      <c r="I59" s="46" t="s">
        <v>179</v>
      </c>
    </row>
    <row r="60" spans="1:9" ht="37" customHeight="1" outlineLevel="2">
      <c r="A60" s="30" t="s">
        <v>180</v>
      </c>
      <c r="B60" s="31" t="s">
        <v>181</v>
      </c>
      <c r="C60" s="32"/>
      <c r="D60" s="32"/>
      <c r="E60" s="33"/>
      <c r="F60" s="33"/>
      <c r="G60" s="34"/>
      <c r="H60" s="34">
        <f>SUM(H57:H59)</f>
        <v>14134</v>
      </c>
      <c r="I60" s="54"/>
    </row>
    <row r="61" spans="1:9" ht="37" customHeight="1" outlineLevel="2">
      <c r="A61" s="14" t="s">
        <v>182</v>
      </c>
      <c r="B61" s="15" t="s">
        <v>183</v>
      </c>
      <c r="C61" s="16"/>
      <c r="D61" s="16"/>
      <c r="E61" s="16"/>
      <c r="F61" s="16"/>
      <c r="G61" s="17"/>
      <c r="H61" s="17">
        <f>H60</f>
        <v>14134</v>
      </c>
      <c r="I61" s="51"/>
    </row>
    <row r="62" spans="1:9" ht="37" customHeight="1" outlineLevel="2">
      <c r="I62" s="56"/>
    </row>
    <row r="63" spans="1:9" ht="37" customHeight="1" outlineLevel="2">
      <c r="A63" s="14" t="s">
        <v>184</v>
      </c>
      <c r="B63" s="15" t="s">
        <v>185</v>
      </c>
      <c r="C63" s="16"/>
      <c r="D63" s="16"/>
      <c r="E63" s="16"/>
      <c r="F63" s="16"/>
      <c r="G63" s="17"/>
      <c r="H63" s="18"/>
      <c r="I63" s="18"/>
    </row>
    <row r="64" spans="1:9" ht="37" customHeight="1" outlineLevel="2">
      <c r="A64" s="10" t="s">
        <v>26</v>
      </c>
      <c r="B64" s="10" t="s">
        <v>185</v>
      </c>
      <c r="C64" s="11" t="s">
        <v>73</v>
      </c>
      <c r="D64" s="11" t="s">
        <v>74</v>
      </c>
      <c r="E64" s="12" t="s">
        <v>75</v>
      </c>
      <c r="F64" s="12" t="s">
        <v>76</v>
      </c>
      <c r="G64" s="13" t="s">
        <v>77</v>
      </c>
      <c r="H64" s="13" t="s">
        <v>78</v>
      </c>
      <c r="I64" s="13" t="s">
        <v>100</v>
      </c>
    </row>
    <row r="65" spans="1:9" ht="42" customHeight="1" outlineLevel="2">
      <c r="A65" s="59" t="s">
        <v>186</v>
      </c>
      <c r="B65" s="48" t="s">
        <v>187</v>
      </c>
      <c r="C65" s="47" t="s">
        <v>105</v>
      </c>
      <c r="D65" s="27">
        <v>1</v>
      </c>
      <c r="E65" s="26">
        <v>48</v>
      </c>
      <c r="F65" s="26">
        <v>0</v>
      </c>
      <c r="G65" s="37">
        <v>300</v>
      </c>
      <c r="H65" s="45">
        <f>D65*E65*F65*G65</f>
        <v>0</v>
      </c>
      <c r="I65" s="46" t="s">
        <v>188</v>
      </c>
    </row>
    <row r="66" spans="1:9" ht="37" customHeight="1" outlineLevel="2">
      <c r="A66" s="59" t="s">
        <v>189</v>
      </c>
      <c r="B66" s="48" t="s">
        <v>190</v>
      </c>
      <c r="C66" s="47" t="s">
        <v>105</v>
      </c>
      <c r="D66" s="27">
        <v>1</v>
      </c>
      <c r="E66" s="26">
        <v>1</v>
      </c>
      <c r="F66" s="26">
        <v>1</v>
      </c>
      <c r="G66" s="37">
        <v>600</v>
      </c>
      <c r="H66" s="38">
        <f>D66*E66*F66*G66</f>
        <v>600</v>
      </c>
      <c r="I66" s="76"/>
    </row>
    <row r="67" spans="1:9" ht="37" customHeight="1" outlineLevel="2">
      <c r="A67" s="59" t="s">
        <v>191</v>
      </c>
      <c r="B67" s="48" t="s">
        <v>192</v>
      </c>
      <c r="C67" s="47" t="s">
        <v>105</v>
      </c>
      <c r="D67" s="27">
        <v>1</v>
      </c>
      <c r="E67" s="26">
        <v>1</v>
      </c>
      <c r="F67" s="26">
        <v>1</v>
      </c>
      <c r="G67" s="37">
        <v>1200</v>
      </c>
      <c r="H67" s="38">
        <f>D67*E67*F67*G67</f>
        <v>1200</v>
      </c>
      <c r="I67" s="76"/>
    </row>
    <row r="68" spans="1:9" ht="37" customHeight="1" outlineLevel="2">
      <c r="A68" s="59" t="s">
        <v>193</v>
      </c>
      <c r="B68" s="48" t="s">
        <v>194</v>
      </c>
      <c r="C68" s="47" t="s">
        <v>105</v>
      </c>
      <c r="D68" s="27">
        <v>1</v>
      </c>
      <c r="E68" s="26">
        <v>1</v>
      </c>
      <c r="F68" s="26">
        <v>1</v>
      </c>
      <c r="G68" s="37">
        <v>1500</v>
      </c>
      <c r="H68" s="38">
        <f t="shared" ref="H68:H73" si="3">D68*E68*F68*G68</f>
        <v>1500</v>
      </c>
      <c r="I68" s="76"/>
    </row>
    <row r="69" spans="1:9" ht="37" customHeight="1" outlineLevel="2">
      <c r="A69" s="59" t="s">
        <v>195</v>
      </c>
      <c r="B69" s="48" t="s">
        <v>196</v>
      </c>
      <c r="C69" s="47" t="s">
        <v>105</v>
      </c>
      <c r="D69" s="27">
        <v>1</v>
      </c>
      <c r="E69" s="26">
        <v>1</v>
      </c>
      <c r="F69" s="26">
        <v>1</v>
      </c>
      <c r="G69" s="37">
        <v>4000</v>
      </c>
      <c r="H69" s="38">
        <f t="shared" si="3"/>
        <v>4000</v>
      </c>
      <c r="I69" s="76"/>
    </row>
    <row r="70" spans="1:9" ht="37" customHeight="1" outlineLevel="2">
      <c r="A70" s="59" t="s">
        <v>197</v>
      </c>
      <c r="B70" s="48" t="s">
        <v>198</v>
      </c>
      <c r="C70" s="47" t="s">
        <v>105</v>
      </c>
      <c r="D70" s="27">
        <v>1</v>
      </c>
      <c r="E70" s="26">
        <v>1</v>
      </c>
      <c r="F70" s="26">
        <v>1</v>
      </c>
      <c r="G70" s="37">
        <v>300</v>
      </c>
      <c r="H70" s="38">
        <f t="shared" si="3"/>
        <v>300</v>
      </c>
      <c r="I70" s="76"/>
    </row>
    <row r="71" spans="1:9" ht="37" customHeight="1" outlineLevel="2">
      <c r="A71" s="59" t="s">
        <v>199</v>
      </c>
      <c r="B71" s="48" t="s">
        <v>200</v>
      </c>
      <c r="C71" s="47" t="s">
        <v>105</v>
      </c>
      <c r="D71" s="27">
        <v>1</v>
      </c>
      <c r="E71" s="26">
        <v>2</v>
      </c>
      <c r="F71" s="26">
        <v>1</v>
      </c>
      <c r="G71" s="37">
        <v>300</v>
      </c>
      <c r="H71" s="38">
        <f t="shared" si="3"/>
        <v>600</v>
      </c>
      <c r="I71" s="76"/>
    </row>
    <row r="72" spans="1:9" ht="37" customHeight="1" outlineLevel="2">
      <c r="A72" s="59" t="s">
        <v>201</v>
      </c>
      <c r="B72" s="48" t="s">
        <v>202</v>
      </c>
      <c r="C72" s="47" t="s">
        <v>105</v>
      </c>
      <c r="D72" s="27">
        <v>1</v>
      </c>
      <c r="E72" s="26">
        <v>1</v>
      </c>
      <c r="F72" s="26">
        <v>1</v>
      </c>
      <c r="G72" s="37">
        <v>500</v>
      </c>
      <c r="H72" s="38">
        <f t="shared" si="3"/>
        <v>500</v>
      </c>
      <c r="I72" s="76"/>
    </row>
    <row r="73" spans="1:9" ht="37" customHeight="1" outlineLevel="2">
      <c r="A73" s="59" t="s">
        <v>203</v>
      </c>
      <c r="B73" s="48" t="s">
        <v>204</v>
      </c>
      <c r="C73" s="47" t="s">
        <v>105</v>
      </c>
      <c r="D73" s="27">
        <v>1</v>
      </c>
      <c r="E73" s="26">
        <v>1</v>
      </c>
      <c r="F73" s="26">
        <v>1</v>
      </c>
      <c r="G73" s="37">
        <v>1000</v>
      </c>
      <c r="H73" s="38">
        <f t="shared" si="3"/>
        <v>1000</v>
      </c>
      <c r="I73" s="76"/>
    </row>
    <row r="74" spans="1:9" ht="37" customHeight="1" outlineLevel="2">
      <c r="A74" s="30" t="s">
        <v>205</v>
      </c>
      <c r="B74" s="31" t="s">
        <v>166</v>
      </c>
      <c r="C74" s="32"/>
      <c r="D74" s="32"/>
      <c r="E74" s="33"/>
      <c r="F74" s="33"/>
      <c r="G74" s="34"/>
      <c r="H74" s="34">
        <f>SUM(H65:H73)</f>
        <v>9700</v>
      </c>
      <c r="I74" s="54"/>
    </row>
    <row r="75" spans="1:9" ht="37" customHeight="1" outlineLevel="2">
      <c r="A75" s="10" t="s">
        <v>28</v>
      </c>
      <c r="B75" s="10" t="s">
        <v>206</v>
      </c>
      <c r="C75" s="11"/>
      <c r="D75" s="11"/>
      <c r="E75" s="12"/>
      <c r="F75" s="12"/>
      <c r="G75" s="13"/>
      <c r="H75" s="13"/>
      <c r="I75" s="13"/>
    </row>
    <row r="76" spans="1:9" ht="37" customHeight="1" outlineLevel="2">
      <c r="A76" s="59" t="s">
        <v>207</v>
      </c>
      <c r="B76" s="48" t="s">
        <v>208</v>
      </c>
      <c r="C76" s="47" t="s">
        <v>105</v>
      </c>
      <c r="D76" s="27">
        <v>1</v>
      </c>
      <c r="E76" s="26">
        <v>3</v>
      </c>
      <c r="F76" s="26">
        <v>1</v>
      </c>
      <c r="G76" s="37">
        <v>100</v>
      </c>
      <c r="H76" s="38">
        <f>D76*E76*F76*G76</f>
        <v>300</v>
      </c>
      <c r="I76" s="76"/>
    </row>
    <row r="77" spans="1:9" ht="37" customHeight="1" outlineLevel="2">
      <c r="A77" s="59" t="s">
        <v>209</v>
      </c>
      <c r="B77" s="48" t="s">
        <v>210</v>
      </c>
      <c r="C77" s="47" t="s">
        <v>105</v>
      </c>
      <c r="D77" s="27">
        <v>1</v>
      </c>
      <c r="E77" s="26">
        <v>4</v>
      </c>
      <c r="F77" s="26">
        <v>1</v>
      </c>
      <c r="G77" s="37">
        <v>700</v>
      </c>
      <c r="H77" s="38">
        <f t="shared" ref="H77:H84" si="4">D77*E77*F77*G77</f>
        <v>2800</v>
      </c>
      <c r="I77" s="76"/>
    </row>
    <row r="78" spans="1:9" ht="37" customHeight="1" outlineLevel="2">
      <c r="A78" s="59" t="s">
        <v>211</v>
      </c>
      <c r="B78" s="48" t="s">
        <v>212</v>
      </c>
      <c r="C78" s="47" t="s">
        <v>105</v>
      </c>
      <c r="D78" s="27">
        <v>1</v>
      </c>
      <c r="E78" s="26">
        <v>2</v>
      </c>
      <c r="F78" s="26">
        <v>1</v>
      </c>
      <c r="G78" s="37">
        <v>600</v>
      </c>
      <c r="H78" s="38">
        <f t="shared" si="4"/>
        <v>1200</v>
      </c>
      <c r="I78" s="76"/>
    </row>
    <row r="79" spans="1:9" ht="37" customHeight="1" outlineLevel="2">
      <c r="A79" s="59" t="s">
        <v>213</v>
      </c>
      <c r="B79" s="48" t="s">
        <v>214</v>
      </c>
      <c r="C79" s="47" t="s">
        <v>105</v>
      </c>
      <c r="D79" s="27">
        <v>1</v>
      </c>
      <c r="E79" s="26">
        <v>1</v>
      </c>
      <c r="F79" s="26">
        <v>1</v>
      </c>
      <c r="G79" s="37">
        <v>2000</v>
      </c>
      <c r="H79" s="38">
        <f t="shared" si="4"/>
        <v>2000</v>
      </c>
      <c r="I79" s="76"/>
    </row>
    <row r="80" spans="1:9" ht="37" customHeight="1" outlineLevel="2">
      <c r="A80" s="59" t="s">
        <v>215</v>
      </c>
      <c r="B80" s="48" t="s">
        <v>216</v>
      </c>
      <c r="C80" s="47" t="s">
        <v>105</v>
      </c>
      <c r="D80" s="27">
        <v>1</v>
      </c>
      <c r="E80" s="26">
        <v>2</v>
      </c>
      <c r="F80" s="26">
        <v>1</v>
      </c>
      <c r="G80" s="37">
        <v>600</v>
      </c>
      <c r="H80" s="38">
        <f t="shared" si="4"/>
        <v>1200</v>
      </c>
      <c r="I80" s="76"/>
    </row>
    <row r="81" spans="1:9" ht="37" customHeight="1" outlineLevel="2">
      <c r="A81" s="59" t="s">
        <v>217</v>
      </c>
      <c r="B81" s="48" t="s">
        <v>218</v>
      </c>
      <c r="C81" s="47" t="s">
        <v>105</v>
      </c>
      <c r="D81" s="27">
        <v>1</v>
      </c>
      <c r="E81" s="26">
        <v>1</v>
      </c>
      <c r="F81" s="26">
        <v>1</v>
      </c>
      <c r="G81" s="37">
        <v>700</v>
      </c>
      <c r="H81" s="38">
        <f t="shared" si="4"/>
        <v>700</v>
      </c>
      <c r="I81" s="76"/>
    </row>
    <row r="82" spans="1:9" ht="37" customHeight="1" outlineLevel="2">
      <c r="A82" s="59" t="s">
        <v>219</v>
      </c>
      <c r="B82" s="48" t="s">
        <v>220</v>
      </c>
      <c r="C82" s="47" t="s">
        <v>105</v>
      </c>
      <c r="D82" s="27">
        <v>1</v>
      </c>
      <c r="E82" s="26">
        <v>3</v>
      </c>
      <c r="F82" s="26">
        <v>1</v>
      </c>
      <c r="G82" s="37">
        <v>200</v>
      </c>
      <c r="H82" s="38">
        <f t="shared" si="4"/>
        <v>600</v>
      </c>
      <c r="I82" s="76"/>
    </row>
    <row r="83" spans="1:9" ht="37" customHeight="1" outlineLevel="2">
      <c r="A83" s="59" t="s">
        <v>221</v>
      </c>
      <c r="B83" s="48" t="s">
        <v>222</v>
      </c>
      <c r="C83" s="47" t="s">
        <v>105</v>
      </c>
      <c r="D83" s="27">
        <v>1</v>
      </c>
      <c r="E83" s="26">
        <v>10</v>
      </c>
      <c r="F83" s="26">
        <v>1</v>
      </c>
      <c r="G83" s="37">
        <v>50</v>
      </c>
      <c r="H83" s="38">
        <f t="shared" si="4"/>
        <v>500</v>
      </c>
      <c r="I83" s="76"/>
    </row>
    <row r="84" spans="1:9" ht="37" customHeight="1" outlineLevel="2">
      <c r="A84" s="59" t="s">
        <v>223</v>
      </c>
      <c r="B84" s="48" t="s">
        <v>224</v>
      </c>
      <c r="C84" s="47" t="s">
        <v>105</v>
      </c>
      <c r="D84" s="27">
        <v>1</v>
      </c>
      <c r="E84" s="26">
        <v>1</v>
      </c>
      <c r="F84" s="26">
        <v>1</v>
      </c>
      <c r="G84" s="37">
        <v>350</v>
      </c>
      <c r="H84" s="38">
        <f t="shared" si="4"/>
        <v>350</v>
      </c>
      <c r="I84" s="76"/>
    </row>
    <row r="85" spans="1:9" ht="37" customHeight="1" outlineLevel="2">
      <c r="A85" s="30" t="s">
        <v>225</v>
      </c>
      <c r="B85" s="31" t="s">
        <v>166</v>
      </c>
      <c r="C85" s="32"/>
      <c r="D85" s="32"/>
      <c r="E85" s="33"/>
      <c r="F85" s="33"/>
      <c r="G85" s="34"/>
      <c r="H85" s="34">
        <f>SUM(H76:H84)</f>
        <v>9650</v>
      </c>
      <c r="I85" s="54"/>
    </row>
    <row r="86" spans="1:9" ht="37" customHeight="1" outlineLevel="2">
      <c r="A86" s="10" t="s">
        <v>30</v>
      </c>
      <c r="B86" s="10" t="s">
        <v>226</v>
      </c>
      <c r="C86" s="11"/>
      <c r="D86" s="11"/>
      <c r="E86" s="12"/>
      <c r="F86" s="12"/>
      <c r="G86" s="13"/>
      <c r="H86" s="13"/>
      <c r="I86" s="13"/>
    </row>
    <row r="87" spans="1:9" ht="37" customHeight="1" outlineLevel="2">
      <c r="A87" s="59" t="s">
        <v>227</v>
      </c>
      <c r="B87" s="60" t="s">
        <v>226</v>
      </c>
      <c r="C87" s="47" t="s">
        <v>105</v>
      </c>
      <c r="D87" s="27">
        <v>1</v>
      </c>
      <c r="E87" s="26">
        <v>14</v>
      </c>
      <c r="F87" s="26">
        <v>1</v>
      </c>
      <c r="G87" s="37">
        <v>200</v>
      </c>
      <c r="H87" s="38">
        <f>D87*E87*F87*G87</f>
        <v>2800</v>
      </c>
      <c r="I87" s="46"/>
    </row>
    <row r="88" spans="1:9" ht="37" customHeight="1" outlineLevel="2">
      <c r="A88" s="59" t="s">
        <v>228</v>
      </c>
      <c r="B88" s="48" t="s">
        <v>229</v>
      </c>
      <c r="C88" s="47" t="s">
        <v>105</v>
      </c>
      <c r="D88" s="27">
        <v>1</v>
      </c>
      <c r="E88" s="26">
        <v>1</v>
      </c>
      <c r="F88" s="26">
        <v>1</v>
      </c>
      <c r="G88" s="37">
        <v>1400</v>
      </c>
      <c r="H88" s="38">
        <f t="shared" ref="H88:H90" si="5">D88*E88*F88*G88</f>
        <v>1400</v>
      </c>
      <c r="I88" s="46"/>
    </row>
    <row r="89" spans="1:9" ht="37" customHeight="1" outlineLevel="2">
      <c r="A89" s="59" t="s">
        <v>230</v>
      </c>
      <c r="B89" s="48" t="s">
        <v>231</v>
      </c>
      <c r="C89" s="47" t="s">
        <v>105</v>
      </c>
      <c r="D89" s="27">
        <v>1</v>
      </c>
      <c r="E89" s="26">
        <v>60</v>
      </c>
      <c r="F89" s="26">
        <v>1</v>
      </c>
      <c r="G89" s="37">
        <v>50</v>
      </c>
      <c r="H89" s="38">
        <f t="shared" si="5"/>
        <v>3000</v>
      </c>
      <c r="I89" s="46"/>
    </row>
    <row r="90" spans="1:9" ht="37" customHeight="1" outlineLevel="2">
      <c r="A90" s="59" t="s">
        <v>232</v>
      </c>
      <c r="B90" s="48" t="s">
        <v>233</v>
      </c>
      <c r="C90" s="47" t="s">
        <v>105</v>
      </c>
      <c r="D90" s="27">
        <v>1</v>
      </c>
      <c r="E90" s="26">
        <v>1</v>
      </c>
      <c r="F90" s="26">
        <v>1</v>
      </c>
      <c r="G90" s="37">
        <v>500</v>
      </c>
      <c r="H90" s="38">
        <f t="shared" si="5"/>
        <v>500</v>
      </c>
      <c r="I90" s="46"/>
    </row>
    <row r="91" spans="1:9" ht="37" customHeight="1" outlineLevel="2">
      <c r="A91" s="59" t="s">
        <v>234</v>
      </c>
      <c r="B91" s="48" t="s">
        <v>178</v>
      </c>
      <c r="C91" s="47" t="s">
        <v>105</v>
      </c>
      <c r="D91" s="27">
        <v>1</v>
      </c>
      <c r="E91" s="26">
        <v>2</v>
      </c>
      <c r="F91" s="26">
        <v>1</v>
      </c>
      <c r="G91" s="37">
        <v>1000</v>
      </c>
      <c r="H91" s="38">
        <f>E91*F91*G91*D91</f>
        <v>2000</v>
      </c>
      <c r="I91" s="46" t="s">
        <v>235</v>
      </c>
    </row>
    <row r="92" spans="1:9" ht="37" customHeight="1" outlineLevel="2">
      <c r="A92" s="30" t="s">
        <v>236</v>
      </c>
      <c r="B92" s="31" t="s">
        <v>166</v>
      </c>
      <c r="C92" s="32"/>
      <c r="D92" s="32"/>
      <c r="E92" s="33"/>
      <c r="F92" s="33"/>
      <c r="G92" s="34"/>
      <c r="H92" s="34">
        <f>SUM(H87:H91)</f>
        <v>9700</v>
      </c>
      <c r="I92" s="54"/>
    </row>
    <row r="93" spans="1:9" ht="37" customHeight="1" outlineLevel="2">
      <c r="A93" s="61" t="s">
        <v>237</v>
      </c>
      <c r="B93" s="62" t="s">
        <v>238</v>
      </c>
      <c r="C93" s="63"/>
      <c r="D93" s="63"/>
      <c r="E93" s="63"/>
      <c r="F93" s="63"/>
      <c r="G93" s="64"/>
      <c r="H93" s="64">
        <f>H74+H85+H92</f>
        <v>29050</v>
      </c>
      <c r="I93" s="51"/>
    </row>
    <row r="94" spans="1:9" ht="37" customHeight="1" outlineLevel="2">
      <c r="A94" s="65"/>
      <c r="B94" s="66"/>
      <c r="C94" s="67"/>
      <c r="D94" s="67"/>
      <c r="E94" s="67"/>
      <c r="F94" s="67"/>
      <c r="G94" s="68"/>
      <c r="H94" s="69"/>
      <c r="I94" s="77"/>
    </row>
    <row r="95" spans="1:9" ht="37" customHeight="1" outlineLevel="1">
      <c r="A95" s="70"/>
      <c r="B95" s="71" t="s">
        <v>239</v>
      </c>
      <c r="C95" s="72"/>
      <c r="D95" s="72"/>
      <c r="E95" s="72"/>
      <c r="F95" s="72"/>
      <c r="G95" s="73"/>
      <c r="H95" s="74"/>
      <c r="I95" s="18"/>
    </row>
    <row r="96" spans="1:9" ht="37" customHeight="1" outlineLevel="2">
      <c r="A96" s="10"/>
      <c r="B96" s="10" t="s">
        <v>72</v>
      </c>
      <c r="C96" s="11" t="s">
        <v>73</v>
      </c>
      <c r="D96" s="11" t="s">
        <v>74</v>
      </c>
      <c r="E96" s="12" t="s">
        <v>75</v>
      </c>
      <c r="F96" s="11" t="s">
        <v>76</v>
      </c>
      <c r="G96" s="13" t="s">
        <v>77</v>
      </c>
      <c r="H96" s="11" t="s">
        <v>78</v>
      </c>
      <c r="I96" s="13"/>
    </row>
    <row r="97" spans="1:9" ht="37" customHeight="1" outlineLevel="2">
      <c r="A97" s="30"/>
      <c r="B97" s="31" t="s">
        <v>240</v>
      </c>
      <c r="C97" s="32"/>
      <c r="D97" s="32"/>
      <c r="E97" s="33"/>
      <c r="F97" s="33"/>
      <c r="G97" s="34"/>
      <c r="H97" s="34"/>
      <c r="I97" s="54"/>
    </row>
    <row r="98" spans="1:9" ht="37" customHeight="1" outlineLevel="2">
      <c r="A98" s="35" t="s">
        <v>241</v>
      </c>
      <c r="B98" s="25" t="s">
        <v>242</v>
      </c>
      <c r="C98" s="26" t="s">
        <v>243</v>
      </c>
      <c r="D98" s="27">
        <v>1</v>
      </c>
      <c r="E98" s="75">
        <v>1</v>
      </c>
      <c r="F98" s="26">
        <v>1</v>
      </c>
      <c r="G98" s="37">
        <v>5000</v>
      </c>
      <c r="H98" s="38">
        <f>D98*E98*F98*G98</f>
        <v>5000</v>
      </c>
      <c r="I98" s="56" t="s">
        <v>244</v>
      </c>
    </row>
    <row r="99" spans="1:9" ht="37" customHeight="1" outlineLevel="2">
      <c r="A99" s="35" t="s">
        <v>245</v>
      </c>
      <c r="B99" s="25" t="s">
        <v>242</v>
      </c>
      <c r="C99" s="26" t="s">
        <v>243</v>
      </c>
      <c r="D99" s="27">
        <v>1</v>
      </c>
      <c r="E99" s="75">
        <v>1</v>
      </c>
      <c r="F99" s="26">
        <v>1</v>
      </c>
      <c r="G99" s="37">
        <v>3500</v>
      </c>
      <c r="H99" s="38">
        <f>D99*E99*F99*G99</f>
        <v>3500</v>
      </c>
      <c r="I99" s="56" t="s">
        <v>246</v>
      </c>
    </row>
    <row r="100" spans="1:9" ht="37" customHeight="1" outlineLevel="2">
      <c r="A100" s="30" t="s">
        <v>247</v>
      </c>
      <c r="B100" s="31" t="str">
        <f>CONCATENATE("Subtotal ",B97)</f>
        <v>Subtotal Photo &amp;Video crew</v>
      </c>
      <c r="C100" s="32"/>
      <c r="D100" s="32"/>
      <c r="E100" s="33"/>
      <c r="F100" s="33"/>
      <c r="G100" s="34"/>
      <c r="H100" s="34">
        <f>SUM(H98:H99)</f>
        <v>8500</v>
      </c>
      <c r="I100" s="54"/>
    </row>
    <row r="101" spans="1:9" ht="37" customHeight="1" outlineLevel="1">
      <c r="A101" s="14" t="s">
        <v>248</v>
      </c>
      <c r="B101" s="15" t="s">
        <v>249</v>
      </c>
      <c r="C101" s="16"/>
      <c r="D101" s="16"/>
      <c r="E101" s="16"/>
      <c r="F101" s="16"/>
      <c r="G101" s="17"/>
      <c r="H101" s="18">
        <f>H100</f>
        <v>8500</v>
      </c>
      <c r="I101" s="51"/>
    </row>
    <row r="102" spans="1:9" ht="37" customHeight="1">
      <c r="A102" s="1"/>
      <c r="H102" s="1"/>
    </row>
    <row r="103" spans="1:9" ht="37" customHeight="1"/>
    <row r="104" spans="1:9" ht="37" customHeight="1" outlineLevel="1"/>
    <row r="105" spans="1:9" ht="37" customHeight="1" outlineLevel="1"/>
    <row r="106" spans="1:9" ht="37" customHeight="1" outlineLevel="2"/>
    <row r="107" spans="1:9" ht="37" customHeight="1" outlineLevel="2">
      <c r="A107" s="1"/>
      <c r="H107" s="1"/>
    </row>
    <row r="108" spans="1:9" ht="37" customHeight="1" outlineLevel="2"/>
    <row r="109" spans="1:9" ht="37" customHeight="1" outlineLevel="2"/>
    <row r="110" spans="1:9" ht="37" customHeight="1" outlineLevel="2"/>
    <row r="111" spans="1:9" ht="37" customHeight="1" outlineLevel="2"/>
    <row r="112" spans="1:9" ht="37" customHeight="1" outlineLevel="2"/>
    <row r="113" ht="37" customHeight="1" outlineLevel="2"/>
    <row r="114" ht="37" customHeight="1" outlineLevel="2"/>
    <row r="115" ht="37" customHeight="1" outlineLevel="2"/>
    <row r="116" ht="37" customHeight="1" outlineLevel="2"/>
    <row r="117" ht="37" customHeight="1" outlineLevel="1"/>
    <row r="118" ht="37" customHeight="1" outlineLevel="2"/>
    <row r="119" ht="37" customHeight="1" outlineLevel="2"/>
    <row r="120" ht="37" customHeight="1" outlineLevel="2"/>
    <row r="121" outlineLevel="2"/>
    <row r="122" outlineLevel="2"/>
    <row r="123" outlineLevel="2"/>
    <row r="124" outlineLevel="2"/>
    <row r="125" outlineLevel="2"/>
    <row r="126" outlineLevel="2"/>
    <row r="127" outlineLevel="2"/>
    <row r="128" outlineLevel="2"/>
    <row r="129" outlineLevel="1"/>
    <row r="130" outlineLevel="2"/>
    <row r="131" outlineLevel="2"/>
    <row r="132" outlineLevel="2"/>
    <row r="133" outlineLevel="2"/>
    <row r="134" outlineLevel="2"/>
    <row r="135" outlineLevel="2"/>
    <row r="136" outlineLevel="2"/>
    <row r="137" outlineLevel="2"/>
    <row r="138" outlineLevel="2"/>
    <row r="139" outlineLevel="2"/>
    <row r="140" outlineLevel="2"/>
    <row r="141" outlineLevel="1"/>
    <row r="142" outlineLevel="2"/>
    <row r="143" outlineLevel="2"/>
    <row r="144" outlineLevel="2"/>
    <row r="145" outlineLevel="2"/>
    <row r="146" outlineLevel="2"/>
    <row r="147" outlineLevel="2"/>
    <row r="148" outlineLevel="2"/>
    <row r="149" outlineLevel="2"/>
    <row r="150" outlineLevel="2"/>
    <row r="151" outlineLevel="2"/>
    <row r="152" outlineLevel="2"/>
    <row r="153" outlineLevel="1"/>
  </sheetData>
  <mergeCells count="1">
    <mergeCell ref="A1:I1"/>
  </mergeCells>
  <phoneticPr fontId="28" type="noConversion"/>
  <pageMargins left="0.196527777777778" right="0" top="0.16111111111111101" bottom="0.16111111111111101" header="0.29861111111111099" footer="0.29861111111111099"/>
  <pageSetup paperSize="9" scale="17" orientation="portrait"/>
  <rowBreaks count="1" manualBreakCount="1">
    <brk id="10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Summary </vt:lpstr>
      <vt:lpstr>Detail</vt:lpstr>
    </vt:vector>
  </TitlesOfParts>
  <Company>BMW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Heine Joerg</dc:creator>
  <cp:lastModifiedBy>xq</cp:lastModifiedBy>
  <cp:lastPrinted>2022-08-15T07:04:00Z</cp:lastPrinted>
  <dcterms:created xsi:type="dcterms:W3CDTF">2016-11-15T09:10:00Z</dcterms:created>
  <dcterms:modified xsi:type="dcterms:W3CDTF">2023-01-18T09:33:12Z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A8A7E1955F334A1B8BC56C75E07077E7</vt:lpwstr>
  </property>
  <property fmtid="{D5CDD505-2E9C-101B-9397-08002B2CF9AE}" pid="3" name="KSOProductBuildVer">
    <vt:lpwstr>2052-11.1.0.12980</vt:lpwstr>
  </property>
</Properties>
</file>