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上海" sheetId="7" r:id="rId3"/>
    <sheet name="华山国际酒店八区报价" sheetId="8" state="hidden" r:id="rId4"/>
  </sheets>
  <calcPr calcId="124519" concurrentCalc="0"/>
</workbook>
</file>

<file path=xl/calcChain.xml><?xml version="1.0" encoding="utf-8"?>
<calcChain xmlns="http://schemas.openxmlformats.org/spreadsheetml/2006/main">
  <c r="I31" i="7"/>
  <c r="I30"/>
  <c r="I29"/>
  <c r="I28"/>
  <c r="I26"/>
  <c r="I27"/>
  <c r="I12"/>
  <c r="I11"/>
  <c r="I10"/>
  <c r="I13"/>
  <c r="I14"/>
  <c r="I15"/>
  <c r="I16"/>
  <c r="I17"/>
  <c r="I18"/>
  <c r="I19"/>
  <c r="I20"/>
  <c r="I21"/>
  <c r="I22"/>
  <c r="I23"/>
  <c r="I24"/>
  <c r="I25"/>
  <c r="I32" l="1"/>
  <c r="I12" i="8"/>
  <c r="I13"/>
  <c r="I15"/>
  <c r="I16"/>
  <c r="I17"/>
  <c r="I18"/>
  <c r="I21"/>
  <c r="I22"/>
  <c r="I23"/>
  <c r="I24"/>
  <c r="I25"/>
  <c r="I28"/>
  <c r="I33"/>
  <c r="I34"/>
  <c r="I35"/>
  <c r="I36"/>
  <c r="I37"/>
  <c r="I12" i="2"/>
  <c r="I13"/>
  <c r="I15"/>
  <c r="I17"/>
  <c r="I18"/>
  <c r="I21"/>
  <c r="I24"/>
  <c r="I25"/>
  <c r="I28"/>
  <c r="I33"/>
  <c r="I34"/>
  <c r="I35"/>
  <c r="I36"/>
  <c r="I37"/>
  <c r="B15" i="1"/>
</calcChain>
</file>

<file path=xl/sharedStrings.xml><?xml version="1.0" encoding="utf-8"?>
<sst xmlns="http://schemas.openxmlformats.org/spreadsheetml/2006/main" count="325" uniqueCount="152">
  <si>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</si>
  <si>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</si>
  <si>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</si>
  <si>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</si>
  <si>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</si>
  <si>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</si>
  <si>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</si>
  <si>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</si>
  <si>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</si>
  <si>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</si>
  <si>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</si>
  <si>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</si>
  <si>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</si>
  <si>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</si>
  <si>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</si>
  <si>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</si>
  <si>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</si>
  <si>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</si>
  <si>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</si>
  <si>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</si>
  <si>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</si>
  <si>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</si>
  <si>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</si>
  <si>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</si>
  <si>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</si>
  <si>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</si>
  <si>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</si>
  <si>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</si>
  <si>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</si>
  <si>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</si>
  <si>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</si>
  <si>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</si>
  <si>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</si>
  <si>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</si>
  <si>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</si>
  <si>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</si>
  <si>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</si>
  <si>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</si>
  <si>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</si>
  <si>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</si>
  <si>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</si>
  <si>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</si>
  <si>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</si>
  <si>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</si>
  <si>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</si>
  <si>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</si>
  <si>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</si>
  <si>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</si>
  <si>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</si>
  <si>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</si>
  <si>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</si>
  <si>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</si>
  <si>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</si>
  <si>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</si>
  <si>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</si>
  <si>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</si>
  <si>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</si>
  <si>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</si>
  <si>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</si>
  <si>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</si>
  <si>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</si>
  <si>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</si>
  <si>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</si>
  <si>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</si>
  <si>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</si>
  <si>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</si>
  <si>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</si>
  <si>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</si>
  <si>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</si>
  <si>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</si>
  <si>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</si>
  <si>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</si>
  <si>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</si>
  <si>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</si>
  <si>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</si>
  <si>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</si>
  <si>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</si>
  <si>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</si>
  <si>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</si>
  <si>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</si>
  <si>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</si>
  <si>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</si>
  <si>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</si>
  <si>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</si>
  <si>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</si>
  <si>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</si>
  <si>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</si>
  <si>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</si>
  <si>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</si>
  <si>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</si>
  <si>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</si>
  <si>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</si>
  <si>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</si>
  <si>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</si>
  <si>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</si>
  <si>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</si>
  <si>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</si>
  <si>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</si>
  <si>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</si>
  <si>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</si>
  <si>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</si>
  <si>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</si>
  <si>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</si>
  <si>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</si>
  <si>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</si>
  <si>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</si>
  <si>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</si>
  <si>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</si>
  <si>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</si>
  <si>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 xml:space="preserve"> </t>
  </si>
  <si>
    <t>服务费10%</t>
  </si>
  <si>
    <t>2014.12.04—2014.12.06</t>
  </si>
  <si>
    <t>100</t>
  </si>
  <si>
    <t>自助午餐</t>
  </si>
  <si>
    <t>投影+幕布</t>
  </si>
  <si>
    <t>售后配件订货会</t>
    <phoneticPr fontId="15" type="noConversion"/>
  </si>
  <si>
    <t>康辉集团北京国际会议展览有限公司</t>
    <phoneticPr fontId="15" type="noConversion"/>
  </si>
  <si>
    <t>人</t>
    <phoneticPr fontId="15" type="noConversion"/>
  </si>
  <si>
    <t xml:space="preserve"> </t>
    <phoneticPr fontId="15" type="noConversion"/>
  </si>
  <si>
    <t>2017年11月08日-11月10日</t>
    <phoneticPr fontId="15" type="noConversion"/>
  </si>
  <si>
    <t>苏州</t>
    <phoneticPr fontId="15" type="noConversion"/>
  </si>
  <si>
    <t>苏州万丽万豪</t>
    <phoneticPr fontId="15" type="noConversion"/>
  </si>
  <si>
    <t>19</t>
    <phoneticPr fontId="15" type="noConversion"/>
  </si>
  <si>
    <t>11月9日午餐桌餐</t>
    <phoneticPr fontId="15" type="noConversion"/>
  </si>
  <si>
    <t>68平米，董事会形式</t>
    <phoneticPr fontId="15" type="noConversion"/>
  </si>
  <si>
    <t>茶歇</t>
    <phoneticPr fontId="15" type="noConversion"/>
  </si>
  <si>
    <t>人</t>
    <phoneticPr fontId="15" type="noConversion"/>
  </si>
  <si>
    <t>场</t>
    <phoneticPr fontId="15" type="noConversion"/>
  </si>
  <si>
    <t>M1会议室</t>
    <phoneticPr fontId="15" type="noConversion"/>
  </si>
  <si>
    <t>住宿</t>
    <phoneticPr fontId="15" type="noConversion"/>
  </si>
  <si>
    <t>住宿费用合计</t>
    <phoneticPr fontId="15" type="noConversion"/>
  </si>
  <si>
    <t>住宿差价</t>
    <phoneticPr fontId="15" type="noConversion"/>
  </si>
  <si>
    <t>现点预估，以实际结算为准</t>
    <phoneticPr fontId="15" type="noConversion"/>
  </si>
  <si>
    <t>天</t>
    <phoneticPr fontId="15" type="noConversion"/>
  </si>
  <si>
    <t>董事会议事10号上午</t>
    <phoneticPr fontId="15" type="noConversion"/>
  </si>
  <si>
    <t>董事会议事9号全天</t>
    <phoneticPr fontId="15" type="noConversion"/>
  </si>
  <si>
    <t>场</t>
    <phoneticPr fontId="15" type="noConversion"/>
  </si>
  <si>
    <t>11月9日棋牌室小包</t>
    <phoneticPr fontId="15" type="noConversion"/>
  </si>
  <si>
    <t>11月9日加多宝及服务费</t>
    <phoneticPr fontId="15" type="noConversion"/>
  </si>
  <si>
    <t>11月9日食品</t>
    <phoneticPr fontId="15" type="noConversion"/>
  </si>
  <si>
    <t>次</t>
    <phoneticPr fontId="15" type="noConversion"/>
  </si>
  <si>
    <t>11月9日 桌球</t>
    <phoneticPr fontId="15" type="noConversion"/>
  </si>
  <si>
    <t>11月9日 保龄球</t>
    <phoneticPr fontId="15" type="noConversion"/>
  </si>
  <si>
    <t>酒店洗衣</t>
    <phoneticPr fontId="15" type="noConversion"/>
  </si>
  <si>
    <t>人</t>
    <phoneticPr fontId="15" type="noConversion"/>
  </si>
  <si>
    <t>mini bar</t>
    <phoneticPr fontId="15" type="noConversion"/>
  </si>
  <si>
    <t>税费6%</t>
    <phoneticPr fontId="15" type="noConversion"/>
  </si>
  <si>
    <t>总计</t>
    <phoneticPr fontId="15" type="noConversion"/>
  </si>
  <si>
    <t>11月9日午餐 茶水饮料</t>
    <phoneticPr fontId="15" type="noConversion"/>
  </si>
  <si>
    <t>执行人员费用</t>
    <phoneticPr fontId="15" type="noConversion"/>
  </si>
  <si>
    <t>康辉执行人员</t>
    <phoneticPr fontId="15" type="noConversion"/>
  </si>
  <si>
    <t>执行人员费用合计</t>
    <phoneticPr fontId="1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</si>
</sst>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华文细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8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1" xfId="0" applyFont="1" applyBorder="1" applyAlignment="1"/>
    <xf numFmtId="0" fontId="10" fillId="0" borderId="42" xfId="0" applyFont="1" applyBorder="1" applyAlignment="1"/>
    <xf numFmtId="177" fontId="1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39" xfId="0" applyNumberFormat="1" applyFont="1" applyFill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66</xdr:row>
      <xdr:rowOff>47134</xdr:rowOff>
    </xdr:from>
    <xdr:to>
      <xdr:col>2</xdr:col>
      <xdr:colOff>1319893</xdr:colOff>
      <xdr:row>97</xdr:row>
      <xdr:rowOff>62593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15191884"/>
          <a:ext cx="4884964" cy="63427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380999</xdr:colOff>
      <xdr:row>35</xdr:row>
      <xdr:rowOff>13608</xdr:rowOff>
    </xdr:from>
    <xdr:to>
      <xdr:col>8</xdr:col>
      <xdr:colOff>604214</xdr:colOff>
      <xdr:row>66</xdr:row>
      <xdr:rowOff>6805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0999" y="8831037"/>
          <a:ext cx="8646036" cy="63205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1374323</xdr:colOff>
      <xdr:row>66</xdr:row>
      <xdr:rowOff>13607</xdr:rowOff>
    </xdr:from>
    <xdr:to>
      <xdr:col>8</xdr:col>
      <xdr:colOff>595957</xdr:colOff>
      <xdr:row>97</xdr:row>
      <xdr:rowOff>81642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20394" y="15158357"/>
          <a:ext cx="3698384" cy="6395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9"/>
      <c r="B1" s="99"/>
      <c r="C1" s="99"/>
      <c r="D1" s="146" t="s">
        <v>0</v>
      </c>
      <c r="E1" s="146"/>
      <c r="F1" s="146"/>
      <c r="G1" s="146"/>
      <c r="H1" s="99"/>
      <c r="I1" s="99"/>
      <c r="J1" s="99"/>
      <c r="K1" s="124"/>
    </row>
    <row r="2" spans="1:11" s="95" customFormat="1" ht="18">
      <c r="A2" s="101"/>
      <c r="B2" s="101"/>
      <c r="C2" s="101"/>
      <c r="D2" s="146"/>
      <c r="E2" s="146"/>
      <c r="F2" s="146"/>
      <c r="G2" s="146"/>
      <c r="H2" s="101"/>
      <c r="I2" s="101"/>
      <c r="J2" s="101"/>
    </row>
    <row r="3" spans="1:11" s="95" customFormat="1" ht="31.5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>
      <c r="A4" s="102" t="s">
        <v>1</v>
      </c>
      <c r="B4" s="102" t="s">
        <v>2</v>
      </c>
      <c r="C4" s="102"/>
      <c r="D4" s="143" t="s">
        <v>3</v>
      </c>
      <c r="E4" s="143"/>
      <c r="F4" s="143"/>
      <c r="G4" s="143" t="s">
        <v>4</v>
      </c>
      <c r="H4" s="143"/>
      <c r="I4" s="143"/>
      <c r="J4" s="143"/>
      <c r="K4" s="125"/>
    </row>
    <row r="5" spans="1:11" s="95" customFormat="1" ht="18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43" t="s">
        <v>9</v>
      </c>
      <c r="G5" s="143"/>
      <c r="H5" s="144" t="s">
        <v>10</v>
      </c>
      <c r="I5" s="144"/>
      <c r="J5" s="144"/>
      <c r="K5" s="125"/>
    </row>
    <row r="6" spans="1:11" s="95" customFormat="1" ht="18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>
      <c r="A7" s="153" t="s">
        <v>11</v>
      </c>
      <c r="B7" s="145" t="s">
        <v>12</v>
      </c>
      <c r="C7" s="145" t="s">
        <v>13</v>
      </c>
      <c r="D7" s="145" t="s">
        <v>14</v>
      </c>
      <c r="E7" s="145"/>
      <c r="F7" s="145" t="s">
        <v>15</v>
      </c>
      <c r="G7" s="145"/>
      <c r="H7" s="145" t="s">
        <v>16</v>
      </c>
      <c r="I7" s="145" t="s">
        <v>17</v>
      </c>
      <c r="J7" s="157" t="s">
        <v>18</v>
      </c>
    </row>
    <row r="8" spans="1:11" s="95" customFormat="1" ht="20.25" customHeight="1">
      <c r="A8" s="154"/>
      <c r="B8" s="147"/>
      <c r="C8" s="147"/>
      <c r="D8" s="106" t="s">
        <v>19</v>
      </c>
      <c r="E8" s="107" t="s">
        <v>20</v>
      </c>
      <c r="F8" s="147"/>
      <c r="G8" s="147"/>
      <c r="H8" s="147"/>
      <c r="I8" s="147"/>
      <c r="J8" s="158"/>
    </row>
    <row r="9" spans="1:11" s="96" customFormat="1" ht="38.25" customHeight="1">
      <c r="A9" s="108"/>
      <c r="B9" s="155" t="s">
        <v>21</v>
      </c>
      <c r="C9" s="109"/>
      <c r="D9" s="110"/>
      <c r="E9" s="110"/>
      <c r="F9" s="159"/>
      <c r="G9" s="142"/>
      <c r="H9" s="111"/>
      <c r="I9" s="111"/>
      <c r="J9" s="126"/>
    </row>
    <row r="10" spans="1:11" s="96" customFormat="1" ht="38.25" customHeight="1">
      <c r="A10" s="108"/>
      <c r="B10" s="156"/>
      <c r="C10" s="109"/>
      <c r="D10" s="110"/>
      <c r="E10" s="110"/>
      <c r="F10" s="160"/>
      <c r="G10" s="161"/>
      <c r="H10" s="111"/>
      <c r="I10" s="111"/>
      <c r="J10" s="126"/>
    </row>
    <row r="11" spans="1:11" s="96" customFormat="1" ht="38.25" customHeight="1">
      <c r="A11" s="108"/>
      <c r="B11" s="156"/>
      <c r="C11" s="109"/>
      <c r="D11" s="110"/>
      <c r="E11" s="110"/>
      <c r="F11" s="159"/>
      <c r="G11" s="142"/>
      <c r="H11" s="111"/>
      <c r="I11" s="111"/>
      <c r="J11" s="126"/>
    </row>
    <row r="12" spans="1:11" s="96" customFormat="1" ht="21.75" customHeight="1">
      <c r="A12" s="108"/>
      <c r="B12" s="156"/>
      <c r="C12" s="109"/>
      <c r="D12" s="110"/>
      <c r="E12" s="110"/>
      <c r="F12" s="142"/>
      <c r="G12" s="142"/>
      <c r="H12" s="111"/>
      <c r="I12" s="111"/>
      <c r="J12" s="126"/>
    </row>
    <row r="13" spans="1:11" s="96" customFormat="1" ht="21.75" customHeight="1">
      <c r="A13" s="108"/>
      <c r="B13" s="156"/>
      <c r="C13" s="109"/>
      <c r="D13" s="110"/>
      <c r="E13" s="110"/>
      <c r="F13" s="142"/>
      <c r="G13" s="142"/>
      <c r="H13" s="111"/>
      <c r="I13" s="111"/>
      <c r="J13" s="126"/>
    </row>
    <row r="14" spans="1:11" s="96" customFormat="1" ht="21.75" customHeight="1">
      <c r="A14" s="108"/>
      <c r="B14" s="156"/>
      <c r="C14" s="109"/>
      <c r="D14" s="110"/>
      <c r="E14" s="110"/>
      <c r="F14" s="142"/>
      <c r="G14" s="142"/>
      <c r="H14" s="111"/>
      <c r="I14" s="111"/>
      <c r="J14" s="126"/>
    </row>
    <row r="15" spans="1:11" s="96" customFormat="1" ht="21.75" customHeight="1">
      <c r="A15" s="112" t="s">
        <v>22</v>
      </c>
      <c r="B15" s="148">
        <f>SUM(J9:J14)</f>
        <v>0</v>
      </c>
      <c r="C15" s="148"/>
      <c r="D15" s="148"/>
      <c r="E15" s="148"/>
      <c r="F15" s="148"/>
      <c r="G15" s="148"/>
      <c r="H15" s="148"/>
      <c r="I15" s="148"/>
      <c r="J15" s="149"/>
    </row>
    <row r="16" spans="1:11" s="96" customFormat="1" ht="18.75" customHeight="1">
      <c r="A16" s="150" t="s">
        <v>23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s="97" customFormat="1" ht="36.75" customHeight="1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7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2" t="s">
        <v>30</v>
      </c>
      <c r="C1" s="162"/>
      <c r="D1" s="162"/>
      <c r="E1" s="162"/>
      <c r="F1" s="162"/>
      <c r="G1" s="162"/>
      <c r="H1" s="162"/>
      <c r="I1" s="162"/>
      <c r="J1" s="162"/>
    </row>
    <row r="2" spans="1:23" s="1" customFormat="1" ht="26.1" customHeight="1">
      <c r="A2" s="7" t="s">
        <v>31</v>
      </c>
      <c r="B2" s="163" t="s">
        <v>32</v>
      </c>
      <c r="C2" s="162"/>
      <c r="D2" s="162"/>
      <c r="E2" s="162"/>
      <c r="F2" s="162"/>
      <c r="G2" s="162"/>
      <c r="H2" s="162"/>
      <c r="I2" s="162"/>
      <c r="J2" s="162"/>
    </row>
    <row r="3" spans="1:23" s="1" customFormat="1" ht="26.1" customHeight="1">
      <c r="A3" s="7" t="s">
        <v>33</v>
      </c>
      <c r="B3" s="162" t="s">
        <v>34</v>
      </c>
      <c r="C3" s="162"/>
      <c r="D3" s="162"/>
      <c r="E3" s="162"/>
      <c r="F3" s="162"/>
      <c r="G3" s="162"/>
      <c r="H3" s="162"/>
      <c r="I3" s="162"/>
      <c r="J3" s="16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9" t="s">
        <v>41</v>
      </c>
      <c r="B7" s="170"/>
      <c r="C7" s="171"/>
      <c r="D7" s="164" t="s">
        <v>42</v>
      </c>
      <c r="E7" s="164"/>
      <c r="F7" s="164"/>
      <c r="G7" s="164"/>
      <c r="H7" s="164"/>
      <c r="I7" s="164"/>
      <c r="J7" s="167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72"/>
      <c r="B8" s="173"/>
      <c r="C8" s="174"/>
      <c r="D8" s="165" t="s">
        <v>44</v>
      </c>
      <c r="E8" s="165"/>
      <c r="F8" s="165"/>
      <c r="G8" s="165"/>
      <c r="H8" s="166" t="s">
        <v>45</v>
      </c>
      <c r="I8" s="166"/>
      <c r="J8" s="16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5"/>
      <c r="B9" s="176"/>
      <c r="C9" s="177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91" t="s">
        <v>50</v>
      </c>
      <c r="B10" s="178" t="s">
        <v>51</v>
      </c>
      <c r="C10" s="179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92"/>
      <c r="B11" s="178" t="s">
        <v>55</v>
      </c>
      <c r="C11" s="179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80" t="s">
        <v>56</v>
      </c>
      <c r="B12" s="181"/>
      <c r="C12" s="181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3"/>
      <c r="B13" s="182" t="s">
        <v>58</v>
      </c>
      <c r="C13" s="183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3"/>
      <c r="B14" s="182" t="s">
        <v>62</v>
      </c>
      <c r="C14" s="183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4" t="s">
        <v>63</v>
      </c>
      <c r="B15" s="185"/>
      <c r="C15" s="185"/>
      <c r="D15" s="17"/>
      <c r="E15" s="17"/>
      <c r="F15" s="17"/>
      <c r="G15" s="17"/>
      <c r="H15" s="17"/>
      <c r="I15" s="51">
        <f>SUM(I13:I14)</f>
        <v>4000</v>
      </c>
      <c r="J15" s="57"/>
    </row>
    <row r="16" spans="1:23" s="3" customFormat="1" ht="23.1" customHeight="1">
      <c r="A16" s="194" t="s">
        <v>64</v>
      </c>
      <c r="B16" s="186" t="s">
        <v>65</v>
      </c>
      <c r="C16" s="187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v>13000</v>
      </c>
      <c r="J16" s="59" t="s">
        <v>68</v>
      </c>
    </row>
    <row r="17" spans="1:10" s="3" customFormat="1" ht="23.1" customHeight="1">
      <c r="A17" s="195"/>
      <c r="B17" s="186" t="s">
        <v>69</v>
      </c>
      <c r="C17" s="187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4" t="s">
        <v>71</v>
      </c>
      <c r="B18" s="185"/>
      <c r="C18" s="185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5"/>
      <c r="B19" s="182" t="s">
        <v>72</v>
      </c>
      <c r="C19" s="183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5"/>
      <c r="B20" s="182" t="s">
        <v>76</v>
      </c>
      <c r="C20" s="183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5"/>
      <c r="B21" s="182" t="s">
        <v>78</v>
      </c>
      <c r="C21" s="183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>H21*F21*D21</f>
        <v>400</v>
      </c>
      <c r="J21" s="61" t="s">
        <v>80</v>
      </c>
    </row>
    <row r="22" spans="1:10" s="2" customFormat="1" ht="24" customHeight="1">
      <c r="A22" s="195"/>
      <c r="B22" s="182" t="s">
        <v>81</v>
      </c>
      <c r="C22" s="183"/>
      <c r="D22" s="32">
        <v>2</v>
      </c>
      <c r="E22" s="32" t="s">
        <v>82</v>
      </c>
      <c r="F22" s="32">
        <v>1</v>
      </c>
      <c r="G22" s="32" t="s">
        <v>60</v>
      </c>
      <c r="H22" s="33">
        <v>50</v>
      </c>
      <c r="I22" s="23">
        <v>100</v>
      </c>
      <c r="J22" s="61"/>
    </row>
    <row r="23" spans="1:10" s="2" customFormat="1" ht="24" customHeight="1">
      <c r="A23" s="195"/>
      <c r="B23" s="182" t="s">
        <v>83</v>
      </c>
      <c r="C23" s="183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v>100</v>
      </c>
      <c r="J23" s="61"/>
    </row>
    <row r="24" spans="1:10" s="2" customFormat="1" ht="24" customHeight="1">
      <c r="A24" s="195"/>
      <c r="B24" s="182" t="s">
        <v>85</v>
      </c>
      <c r="C24" s="183"/>
      <c r="D24" s="32">
        <v>10</v>
      </c>
      <c r="E24" s="32" t="s">
        <v>73</v>
      </c>
      <c r="F24" s="32">
        <v>1</v>
      </c>
      <c r="G24" s="32" t="s">
        <v>60</v>
      </c>
      <c r="H24" s="33">
        <v>100</v>
      </c>
      <c r="I24" s="23">
        <f>H24*F24*D24</f>
        <v>1000</v>
      </c>
      <c r="J24" s="61" t="s">
        <v>86</v>
      </c>
    </row>
    <row r="25" spans="1:10" s="2" customFormat="1" ht="24" customHeight="1">
      <c r="A25" s="195"/>
      <c r="B25" s="200" t="s">
        <v>87</v>
      </c>
      <c r="C25" s="201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5"/>
      <c r="B26" s="200" t="s">
        <v>89</v>
      </c>
      <c r="C26" s="201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5"/>
      <c r="B27" s="200" t="s">
        <v>91</v>
      </c>
      <c r="C27" s="201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4" t="s">
        <v>93</v>
      </c>
      <c r="B28" s="185"/>
      <c r="C28" s="185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6" t="s">
        <v>94</v>
      </c>
      <c r="B29" s="205" t="s">
        <v>95</v>
      </c>
      <c r="C29" s="205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7"/>
      <c r="B30" s="198" t="s">
        <v>97</v>
      </c>
      <c r="C30" s="199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7"/>
      <c r="B31" s="198" t="s">
        <v>94</v>
      </c>
      <c r="C31" s="199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7"/>
      <c r="B32" s="200" t="s">
        <v>99</v>
      </c>
      <c r="C32" s="201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202"/>
      <c r="C33" s="202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29558</v>
      </c>
      <c r="J34" s="65"/>
    </row>
    <row r="35" spans="1:10" s="2" customFormat="1">
      <c r="A35" s="203" t="s">
        <v>102</v>
      </c>
      <c r="B35" s="204"/>
      <c r="C35" s="204"/>
      <c r="D35" s="43"/>
      <c r="E35" s="44"/>
      <c r="F35" s="44"/>
      <c r="G35" s="44"/>
      <c r="H35" s="44"/>
      <c r="I35" s="66">
        <f>SUM(I34-I33)*10%</f>
        <v>2595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1929.1799999999998</v>
      </c>
      <c r="J36" s="67"/>
    </row>
    <row r="37" spans="1:10" s="2" customFormat="1" ht="23.1" customHeight="1">
      <c r="A37" s="188" t="s">
        <v>104</v>
      </c>
      <c r="B37" s="189"/>
      <c r="C37" s="190"/>
      <c r="D37" s="46"/>
      <c r="E37" s="47"/>
      <c r="F37" s="47"/>
      <c r="G37" s="47"/>
      <c r="H37" s="47"/>
      <c r="I37" s="68">
        <f>I34+I35+I36</f>
        <v>34082.18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3"/>
  <sheetViews>
    <sheetView showGridLines="0" tabSelected="1" topLeftCell="A10" zoomScale="70" zoomScaleNormal="70" workbookViewId="0">
      <selection activeCell="I32" sqref="I3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49" t="s">
        <v>105</v>
      </c>
      <c r="B1" s="70" t="s">
        <v>116</v>
      </c>
      <c r="C1" s="70"/>
      <c r="D1" s="70"/>
      <c r="E1" s="70"/>
      <c r="F1" s="70"/>
      <c r="G1" s="70"/>
      <c r="H1" s="70"/>
      <c r="I1" s="83"/>
      <c r="J1" s="84"/>
    </row>
    <row r="2" spans="1:23" s="1" customFormat="1" ht="26.1" customHeight="1">
      <c r="A2" s="49" t="s">
        <v>106</v>
      </c>
      <c r="B2" s="130" t="s">
        <v>118</v>
      </c>
      <c r="C2" s="70"/>
      <c r="D2" s="70"/>
      <c r="E2" s="70"/>
      <c r="F2" s="70"/>
      <c r="G2" s="70"/>
      <c r="H2" s="70"/>
      <c r="I2" s="83"/>
      <c r="J2" s="84"/>
    </row>
    <row r="3" spans="1:23" s="1" customFormat="1" ht="21" customHeight="1">
      <c r="A3" s="49" t="s">
        <v>107</v>
      </c>
      <c r="B3" s="71" t="s">
        <v>119</v>
      </c>
      <c r="C3" s="70"/>
      <c r="D3" s="71"/>
      <c r="E3" s="71"/>
      <c r="F3" s="71"/>
      <c r="G3" s="71"/>
      <c r="H3" s="71"/>
      <c r="I3" s="85"/>
      <c r="J3" s="71"/>
    </row>
    <row r="4" spans="1:23" s="1" customFormat="1" ht="21" customHeight="1">
      <c r="A4" s="49" t="s">
        <v>108</v>
      </c>
      <c r="B4" s="71" t="s">
        <v>120</v>
      </c>
      <c r="C4" s="70"/>
      <c r="D4" s="71"/>
      <c r="E4" s="71"/>
      <c r="F4" s="71"/>
      <c r="G4" s="71"/>
      <c r="H4" s="71"/>
      <c r="I4" s="85"/>
      <c r="J4" s="71"/>
    </row>
    <row r="5" spans="1:23" s="1" customFormat="1" ht="20.100000000000001" customHeight="1">
      <c r="A5" s="49" t="s">
        <v>37</v>
      </c>
      <c r="B5" s="72" t="s">
        <v>121</v>
      </c>
      <c r="C5" s="70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49" t="s">
        <v>39</v>
      </c>
      <c r="B6" s="75" t="s">
        <v>122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31" t="s">
        <v>115</v>
      </c>
      <c r="B8" s="15"/>
      <c r="C8" s="16"/>
      <c r="D8" s="78" t="s">
        <v>44</v>
      </c>
      <c r="E8" s="79"/>
      <c r="F8" s="79"/>
      <c r="G8" s="80"/>
      <c r="H8" s="81" t="s">
        <v>45</v>
      </c>
      <c r="I8" s="89"/>
      <c r="J8" s="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32"/>
      <c r="B10" s="182" t="s">
        <v>123</v>
      </c>
      <c r="C10" s="183"/>
      <c r="D10" s="27">
        <v>19</v>
      </c>
      <c r="E10" s="27" t="s">
        <v>117</v>
      </c>
      <c r="F10" s="27">
        <v>1</v>
      </c>
      <c r="G10" s="27" t="s">
        <v>60</v>
      </c>
      <c r="H10" s="28">
        <v>250</v>
      </c>
      <c r="I10" s="23">
        <f t="shared" ref="I10" si="0">H10*F10*D10</f>
        <v>4750</v>
      </c>
      <c r="J10" s="55" t="s">
        <v>132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3.1" customHeight="1">
      <c r="A11" s="137"/>
      <c r="B11" s="182" t="s">
        <v>148</v>
      </c>
      <c r="C11" s="183"/>
      <c r="D11" s="32">
        <v>1</v>
      </c>
      <c r="E11" s="27" t="s">
        <v>117</v>
      </c>
      <c r="F11" s="32">
        <v>1</v>
      </c>
      <c r="G11" s="27">
        <v>1</v>
      </c>
      <c r="H11" s="82">
        <v>2039.6</v>
      </c>
      <c r="I11" s="92">
        <f>D11*F11*H11</f>
        <v>2039.6</v>
      </c>
      <c r="J11" s="141"/>
    </row>
    <row r="12" spans="1:23" s="2" customFormat="1" ht="16.5" customHeight="1">
      <c r="A12" s="184" t="s">
        <v>63</v>
      </c>
      <c r="B12" s="185"/>
      <c r="C12" s="185"/>
      <c r="D12" s="17"/>
      <c r="E12" s="17"/>
      <c r="F12" s="17"/>
      <c r="G12" s="17"/>
      <c r="H12" s="17"/>
      <c r="I12" s="51">
        <f>SUM(I10:I11)</f>
        <v>6789.6</v>
      </c>
      <c r="J12" s="57"/>
    </row>
    <row r="13" spans="1:23" s="2" customFormat="1" ht="23.1" customHeight="1">
      <c r="A13" s="129" t="s">
        <v>65</v>
      </c>
      <c r="B13" s="182" t="s">
        <v>135</v>
      </c>
      <c r="C13" s="183"/>
      <c r="D13" s="32">
        <v>1</v>
      </c>
      <c r="E13" s="27" t="s">
        <v>66</v>
      </c>
      <c r="F13" s="32">
        <v>1</v>
      </c>
      <c r="G13" s="27" t="s">
        <v>67</v>
      </c>
      <c r="H13" s="82">
        <v>10500</v>
      </c>
      <c r="I13" s="92">
        <f t="shared" ref="I13:I22" si="1">D13*F13*H13</f>
        <v>10500</v>
      </c>
      <c r="J13" s="141" t="s">
        <v>124</v>
      </c>
    </row>
    <row r="14" spans="1:23" s="2" customFormat="1" ht="23.1" customHeight="1">
      <c r="A14" s="136"/>
      <c r="B14" s="182" t="s">
        <v>134</v>
      </c>
      <c r="C14" s="183"/>
      <c r="D14" s="32">
        <v>1</v>
      </c>
      <c r="E14" s="27" t="s">
        <v>133</v>
      </c>
      <c r="F14" s="32">
        <v>1</v>
      </c>
      <c r="G14" s="27" t="s">
        <v>136</v>
      </c>
      <c r="H14" s="82">
        <v>7500</v>
      </c>
      <c r="I14" s="92">
        <f t="shared" si="1"/>
        <v>7500</v>
      </c>
      <c r="J14" s="141" t="s">
        <v>124</v>
      </c>
    </row>
    <row r="15" spans="1:23" s="2" customFormat="1" ht="23.1" customHeight="1">
      <c r="A15" s="137"/>
      <c r="B15" s="182" t="s">
        <v>137</v>
      </c>
      <c r="C15" s="183"/>
      <c r="D15" s="32">
        <v>1</v>
      </c>
      <c r="E15" s="27" t="s">
        <v>133</v>
      </c>
      <c r="F15" s="32">
        <v>1</v>
      </c>
      <c r="G15" s="27" t="s">
        <v>127</v>
      </c>
      <c r="H15" s="82">
        <v>272</v>
      </c>
      <c r="I15" s="92">
        <f t="shared" si="1"/>
        <v>272</v>
      </c>
      <c r="J15" s="141"/>
    </row>
    <row r="16" spans="1:23" s="2" customFormat="1" ht="23.1" customHeight="1">
      <c r="A16" s="137"/>
      <c r="B16" s="182" t="s">
        <v>138</v>
      </c>
      <c r="C16" s="183"/>
      <c r="D16" s="32">
        <v>1</v>
      </c>
      <c r="E16" s="27" t="s">
        <v>140</v>
      </c>
      <c r="F16" s="32">
        <v>1</v>
      </c>
      <c r="G16" s="27" t="s">
        <v>140</v>
      </c>
      <c r="H16" s="82">
        <v>20.7</v>
      </c>
      <c r="I16" s="92">
        <f t="shared" si="1"/>
        <v>20.7</v>
      </c>
      <c r="J16" s="141"/>
    </row>
    <row r="17" spans="1:10" s="2" customFormat="1" ht="23.1" customHeight="1">
      <c r="A17" s="137"/>
      <c r="B17" s="182" t="s">
        <v>139</v>
      </c>
      <c r="C17" s="183"/>
      <c r="D17" s="32">
        <v>1</v>
      </c>
      <c r="E17" s="27" t="s">
        <v>140</v>
      </c>
      <c r="F17" s="32">
        <v>1</v>
      </c>
      <c r="G17" s="27" t="s">
        <v>140</v>
      </c>
      <c r="H17" s="82">
        <v>490</v>
      </c>
      <c r="I17" s="92">
        <f t="shared" si="1"/>
        <v>490</v>
      </c>
      <c r="J17" s="141"/>
    </row>
    <row r="18" spans="1:10" s="2" customFormat="1" ht="23.1" customHeight="1">
      <c r="A18" s="137"/>
      <c r="B18" s="182" t="s">
        <v>141</v>
      </c>
      <c r="C18" s="183"/>
      <c r="D18" s="32">
        <v>1</v>
      </c>
      <c r="E18" s="27" t="s">
        <v>140</v>
      </c>
      <c r="F18" s="32">
        <v>1</v>
      </c>
      <c r="G18" s="27" t="s">
        <v>140</v>
      </c>
      <c r="H18" s="82">
        <v>108</v>
      </c>
      <c r="I18" s="92">
        <f t="shared" si="1"/>
        <v>108</v>
      </c>
      <c r="J18" s="141"/>
    </row>
    <row r="19" spans="1:10" s="2" customFormat="1" ht="23.1" customHeight="1">
      <c r="A19" s="137"/>
      <c r="B19" s="182" t="s">
        <v>142</v>
      </c>
      <c r="C19" s="183"/>
      <c r="D19" s="32">
        <v>1</v>
      </c>
      <c r="E19" s="27" t="s">
        <v>140</v>
      </c>
      <c r="F19" s="32">
        <v>1</v>
      </c>
      <c r="G19" s="27" t="s">
        <v>140</v>
      </c>
      <c r="H19" s="82">
        <v>1296</v>
      </c>
      <c r="I19" s="92">
        <f t="shared" si="1"/>
        <v>1296</v>
      </c>
      <c r="J19" s="141"/>
    </row>
    <row r="20" spans="1:10" s="2" customFormat="1" ht="23.1" customHeight="1">
      <c r="A20" s="137"/>
      <c r="B20" s="182" t="s">
        <v>143</v>
      </c>
      <c r="C20" s="183"/>
      <c r="D20" s="32">
        <v>2</v>
      </c>
      <c r="E20" s="2" t="s">
        <v>144</v>
      </c>
      <c r="F20" s="32">
        <v>1</v>
      </c>
      <c r="G20" s="27" t="s">
        <v>140</v>
      </c>
      <c r="H20" s="82">
        <v>126.5</v>
      </c>
      <c r="I20" s="92">
        <f t="shared" si="1"/>
        <v>253</v>
      </c>
      <c r="J20" s="141"/>
    </row>
    <row r="21" spans="1:10" s="2" customFormat="1" ht="23.1" customHeight="1">
      <c r="A21" s="137"/>
      <c r="B21" s="182" t="s">
        <v>145</v>
      </c>
      <c r="C21" s="183"/>
      <c r="D21" s="32">
        <v>1</v>
      </c>
      <c r="E21" s="27" t="s">
        <v>144</v>
      </c>
      <c r="F21" s="32">
        <v>1</v>
      </c>
      <c r="G21" s="27" t="s">
        <v>140</v>
      </c>
      <c r="H21" s="82">
        <v>20</v>
      </c>
      <c r="I21" s="92">
        <f t="shared" si="1"/>
        <v>20</v>
      </c>
      <c r="J21" s="141"/>
    </row>
    <row r="22" spans="1:10" s="2" customFormat="1" ht="23.1" customHeight="1">
      <c r="A22" s="133"/>
      <c r="B22" s="182" t="s">
        <v>125</v>
      </c>
      <c r="C22" s="183"/>
      <c r="D22" s="32">
        <v>15</v>
      </c>
      <c r="E22" s="27" t="s">
        <v>126</v>
      </c>
      <c r="F22" s="32">
        <v>2</v>
      </c>
      <c r="G22" s="27" t="s">
        <v>127</v>
      </c>
      <c r="H22" s="82">
        <v>68</v>
      </c>
      <c r="I22" s="92">
        <f t="shared" si="1"/>
        <v>2040</v>
      </c>
      <c r="J22" s="141" t="s">
        <v>128</v>
      </c>
    </row>
    <row r="23" spans="1:10" s="2" customFormat="1" ht="16.5" customHeight="1">
      <c r="A23" s="184" t="s">
        <v>71</v>
      </c>
      <c r="B23" s="185"/>
      <c r="C23" s="185"/>
      <c r="D23" s="17"/>
      <c r="E23" s="17"/>
      <c r="F23" s="17"/>
      <c r="G23" s="17"/>
      <c r="H23" s="17"/>
      <c r="I23" s="51">
        <f>SUM(I13:I22)</f>
        <v>22499.7</v>
      </c>
      <c r="J23" s="57"/>
    </row>
    <row r="24" spans="1:10" s="2" customFormat="1" ht="24" customHeight="1">
      <c r="A24" s="134" t="s">
        <v>129</v>
      </c>
      <c r="B24" s="198" t="s">
        <v>131</v>
      </c>
      <c r="C24" s="199"/>
      <c r="D24" s="34">
        <v>1</v>
      </c>
      <c r="E24" s="34" t="s">
        <v>59</v>
      </c>
      <c r="F24" s="34">
        <v>2</v>
      </c>
      <c r="G24" s="34" t="s">
        <v>66</v>
      </c>
      <c r="H24" s="35">
        <v>100</v>
      </c>
      <c r="I24" s="35">
        <f>H24*F24*D24</f>
        <v>200</v>
      </c>
      <c r="J24" s="135"/>
    </row>
    <row r="25" spans="1:10" s="2" customFormat="1" ht="16.5" customHeight="1">
      <c r="A25" s="184" t="s">
        <v>130</v>
      </c>
      <c r="B25" s="185"/>
      <c r="C25" s="185"/>
      <c r="D25" s="17"/>
      <c r="E25" s="17"/>
      <c r="F25" s="17"/>
      <c r="G25" s="17"/>
      <c r="H25" s="17"/>
      <c r="I25" s="51">
        <f>SUM(I24:I24)</f>
        <v>200</v>
      </c>
      <c r="J25" s="57"/>
    </row>
    <row r="26" spans="1:10" s="2" customFormat="1" ht="24" customHeight="1">
      <c r="A26" s="138" t="s">
        <v>149</v>
      </c>
      <c r="B26" s="198" t="s">
        <v>150</v>
      </c>
      <c r="C26" s="199"/>
      <c r="D26" s="139">
        <v>1</v>
      </c>
      <c r="E26" s="139" t="s">
        <v>59</v>
      </c>
      <c r="F26" s="139">
        <v>1</v>
      </c>
      <c r="G26" s="139" t="s">
        <v>66</v>
      </c>
      <c r="H26" s="35">
        <v>500</v>
      </c>
      <c r="I26" s="35">
        <f>H26*F26*D26</f>
        <v>500</v>
      </c>
      <c r="J26" s="135"/>
    </row>
    <row r="27" spans="1:10" s="2" customFormat="1" ht="16.5" customHeight="1">
      <c r="A27" s="184" t="s">
        <v>151</v>
      </c>
      <c r="B27" s="185"/>
      <c r="C27" s="185"/>
      <c r="D27" s="140"/>
      <c r="E27" s="140"/>
      <c r="F27" s="140"/>
      <c r="G27" s="140"/>
      <c r="H27" s="140"/>
      <c r="I27" s="51">
        <f>SUM(I26:I26)</f>
        <v>500</v>
      </c>
      <c r="J27" s="57"/>
    </row>
    <row r="28" spans="1:10" s="2" customFormat="1" ht="24" customHeight="1">
      <c r="A28" s="38" t="s">
        <v>49</v>
      </c>
      <c r="B28" s="39"/>
      <c r="C28" s="39"/>
      <c r="D28" s="40"/>
      <c r="E28" s="40"/>
      <c r="F28" s="40"/>
      <c r="G28" s="40"/>
      <c r="H28" s="41"/>
      <c r="I28" s="64">
        <f>I12+I23+I25+I27</f>
        <v>29989.300000000003</v>
      </c>
      <c r="J28" s="65"/>
    </row>
    <row r="29" spans="1:10" s="2" customFormat="1" ht="24" customHeight="1">
      <c r="A29" s="38" t="s">
        <v>110</v>
      </c>
      <c r="B29" s="39"/>
      <c r="C29" s="39"/>
      <c r="D29" s="40"/>
      <c r="E29" s="40"/>
      <c r="F29" s="40"/>
      <c r="G29" s="40"/>
      <c r="H29" s="40"/>
      <c r="I29" s="64">
        <f>I28*0.1</f>
        <v>2998.9300000000003</v>
      </c>
      <c r="J29" s="65"/>
    </row>
    <row r="30" spans="1:10" s="2" customFormat="1" ht="24" customHeight="1">
      <c r="A30" s="40" t="s">
        <v>101</v>
      </c>
      <c r="B30" s="39"/>
      <c r="C30" s="39"/>
      <c r="D30" s="40"/>
      <c r="E30" s="40"/>
      <c r="F30" s="40"/>
      <c r="G30" s="40"/>
      <c r="H30" s="40"/>
      <c r="I30" s="93">
        <f>SUM(I28:I29)</f>
        <v>32988.230000000003</v>
      </c>
      <c r="J30" s="94"/>
    </row>
    <row r="31" spans="1:10" s="2" customFormat="1" ht="24" customHeight="1">
      <c r="A31" s="40" t="s">
        <v>146</v>
      </c>
      <c r="B31" s="39"/>
      <c r="C31" s="39"/>
      <c r="D31" s="40"/>
      <c r="E31" s="40"/>
      <c r="F31" s="40"/>
      <c r="G31" s="40"/>
      <c r="H31" s="40"/>
      <c r="I31" s="93">
        <f>I30*0.06</f>
        <v>1979.2938000000001</v>
      </c>
      <c r="J31" s="94"/>
    </row>
    <row r="32" spans="1:10" s="2" customFormat="1" ht="24" customHeight="1">
      <c r="A32" s="40" t="s">
        <v>147</v>
      </c>
      <c r="B32" s="39"/>
      <c r="C32" s="39"/>
      <c r="D32" s="40"/>
      <c r="E32" s="40"/>
      <c r="F32" s="40"/>
      <c r="G32" s="40"/>
      <c r="H32" s="40"/>
      <c r="I32" s="93">
        <f>I30+I31</f>
        <v>34967.523800000003</v>
      </c>
      <c r="J32" s="94"/>
    </row>
    <row r="33" spans="9:10">
      <c r="I33" s="5" t="s">
        <v>109</v>
      </c>
      <c r="J33" s="4"/>
    </row>
  </sheetData>
  <mergeCells count="18">
    <mergeCell ref="B26:C26"/>
    <mergeCell ref="A27:C27"/>
    <mergeCell ref="B10:C10"/>
    <mergeCell ref="B13:C13"/>
    <mergeCell ref="A12:C12"/>
    <mergeCell ref="A25:C25"/>
    <mergeCell ref="A23:C23"/>
    <mergeCell ref="B24:C24"/>
    <mergeCell ref="B22:C22"/>
    <mergeCell ref="B14:C14"/>
    <mergeCell ref="B15:C15"/>
    <mergeCell ref="B16:C16"/>
    <mergeCell ref="B17:C17"/>
    <mergeCell ref="B18:C18"/>
    <mergeCell ref="B19:C19"/>
    <mergeCell ref="B20:C20"/>
    <mergeCell ref="B21:C21"/>
    <mergeCell ref="B11:C11"/>
  </mergeCells>
  <phoneticPr fontId="15" type="noConversion"/>
  <pageMargins left="0.69930555555555596" right="0.69930555555555596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2" t="s">
        <v>30</v>
      </c>
      <c r="C1" s="162"/>
      <c r="D1" s="162"/>
      <c r="E1" s="162"/>
      <c r="F1" s="162"/>
      <c r="G1" s="162"/>
      <c r="H1" s="162"/>
      <c r="I1" s="162"/>
      <c r="J1" s="162"/>
    </row>
    <row r="2" spans="1:23" s="1" customFormat="1" ht="26.1" customHeight="1">
      <c r="A2" s="7" t="s">
        <v>31</v>
      </c>
      <c r="B2" s="163" t="s">
        <v>32</v>
      </c>
      <c r="C2" s="162"/>
      <c r="D2" s="162"/>
      <c r="E2" s="162"/>
      <c r="F2" s="162"/>
      <c r="G2" s="162"/>
      <c r="H2" s="162"/>
      <c r="I2" s="162"/>
      <c r="J2" s="162"/>
    </row>
    <row r="3" spans="1:23" s="1" customFormat="1" ht="26.1" customHeight="1">
      <c r="A3" s="7" t="s">
        <v>33</v>
      </c>
      <c r="B3" s="162" t="s">
        <v>111</v>
      </c>
      <c r="C3" s="162"/>
      <c r="D3" s="162"/>
      <c r="E3" s="162"/>
      <c r="F3" s="162"/>
      <c r="G3" s="162"/>
      <c r="H3" s="162"/>
      <c r="I3" s="162"/>
      <c r="J3" s="16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112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9" t="s">
        <v>41</v>
      </c>
      <c r="B7" s="170"/>
      <c r="C7" s="171"/>
      <c r="D7" s="164" t="s">
        <v>42</v>
      </c>
      <c r="E7" s="164"/>
      <c r="F7" s="164"/>
      <c r="G7" s="164"/>
      <c r="H7" s="164"/>
      <c r="I7" s="164"/>
      <c r="J7" s="167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72"/>
      <c r="B8" s="173"/>
      <c r="C8" s="174"/>
      <c r="D8" s="165" t="s">
        <v>44</v>
      </c>
      <c r="E8" s="165"/>
      <c r="F8" s="165"/>
      <c r="G8" s="165"/>
      <c r="H8" s="166" t="s">
        <v>45</v>
      </c>
      <c r="I8" s="166"/>
      <c r="J8" s="16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5"/>
      <c r="B9" s="176"/>
      <c r="C9" s="177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91" t="s">
        <v>50</v>
      </c>
      <c r="B10" s="178" t="s">
        <v>51</v>
      </c>
      <c r="C10" s="179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92"/>
      <c r="B11" s="178" t="s">
        <v>55</v>
      </c>
      <c r="C11" s="179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80" t="s">
        <v>56</v>
      </c>
      <c r="B12" s="181"/>
      <c r="C12" s="181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3"/>
      <c r="B13" s="182" t="s">
        <v>58</v>
      </c>
      <c r="C13" s="183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5" t="s">
        <v>113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3"/>
      <c r="B14" s="182" t="s">
        <v>62</v>
      </c>
      <c r="C14" s="183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4" t="s">
        <v>63</v>
      </c>
      <c r="B15" s="185"/>
      <c r="C15" s="185"/>
      <c r="D15" s="17"/>
      <c r="E15" s="17"/>
      <c r="F15" s="17"/>
      <c r="G15" s="17"/>
      <c r="H15" s="17"/>
      <c r="I15" s="51">
        <f>SUM(I13:I14)</f>
        <v>8000</v>
      </c>
      <c r="J15" s="57"/>
    </row>
    <row r="16" spans="1:23" s="3" customFormat="1" ht="23.1" customHeight="1">
      <c r="A16" s="194" t="s">
        <v>64</v>
      </c>
      <c r="B16" s="186" t="s">
        <v>65</v>
      </c>
      <c r="C16" s="187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f>H16*F16*D16</f>
        <v>13000</v>
      </c>
      <c r="J16" s="59" t="s">
        <v>68</v>
      </c>
    </row>
    <row r="17" spans="1:10" s="3" customFormat="1" ht="23.1" customHeight="1">
      <c r="A17" s="195"/>
      <c r="B17" s="186" t="s">
        <v>114</v>
      </c>
      <c r="C17" s="187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4" t="s">
        <v>71</v>
      </c>
      <c r="B18" s="185"/>
      <c r="C18" s="185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5"/>
      <c r="B19" s="182" t="s">
        <v>72</v>
      </c>
      <c r="C19" s="183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5"/>
      <c r="B20" s="182" t="s">
        <v>76</v>
      </c>
      <c r="C20" s="183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5"/>
      <c r="B21" s="182" t="s">
        <v>78</v>
      </c>
      <c r="C21" s="183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 t="shared" ref="I21:I24" si="0">H21*F21*D21</f>
        <v>400</v>
      </c>
      <c r="J21" s="61" t="s">
        <v>80</v>
      </c>
    </row>
    <row r="22" spans="1:10" s="2" customFormat="1" ht="24" customHeight="1">
      <c r="A22" s="195"/>
      <c r="B22" s="182" t="s">
        <v>85</v>
      </c>
      <c r="C22" s="183"/>
      <c r="D22" s="32">
        <v>10</v>
      </c>
      <c r="E22" s="32" t="s">
        <v>73</v>
      </c>
      <c r="F22" s="32">
        <v>1</v>
      </c>
      <c r="G22" s="32" t="s">
        <v>60</v>
      </c>
      <c r="H22" s="33">
        <v>100</v>
      </c>
      <c r="I22" s="23">
        <f t="shared" si="0"/>
        <v>1000</v>
      </c>
      <c r="J22" s="61" t="s">
        <v>86</v>
      </c>
    </row>
    <row r="23" spans="1:10" s="2" customFormat="1" ht="24" customHeight="1">
      <c r="A23" s="195"/>
      <c r="B23" s="182" t="s">
        <v>83</v>
      </c>
      <c r="C23" s="183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f t="shared" si="0"/>
        <v>100</v>
      </c>
      <c r="J23" s="61"/>
    </row>
    <row r="24" spans="1:10" s="2" customFormat="1" ht="24" customHeight="1">
      <c r="A24" s="195"/>
      <c r="B24" s="182" t="s">
        <v>81</v>
      </c>
      <c r="C24" s="183"/>
      <c r="D24" s="32">
        <v>2</v>
      </c>
      <c r="E24" s="32" t="s">
        <v>82</v>
      </c>
      <c r="F24" s="32">
        <v>1</v>
      </c>
      <c r="G24" s="32" t="s">
        <v>60</v>
      </c>
      <c r="H24" s="33">
        <v>50</v>
      </c>
      <c r="I24" s="23">
        <f t="shared" si="0"/>
        <v>100</v>
      </c>
      <c r="J24" s="61"/>
    </row>
    <row r="25" spans="1:10" s="2" customFormat="1" ht="24" customHeight="1">
      <c r="A25" s="195"/>
      <c r="B25" s="200" t="s">
        <v>87</v>
      </c>
      <c r="C25" s="201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5"/>
      <c r="B26" s="200" t="s">
        <v>89</v>
      </c>
      <c r="C26" s="201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5"/>
      <c r="B27" s="200" t="s">
        <v>91</v>
      </c>
      <c r="C27" s="201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4" t="s">
        <v>93</v>
      </c>
      <c r="B28" s="185"/>
      <c r="C28" s="185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6" t="s">
        <v>94</v>
      </c>
      <c r="B29" s="205" t="s">
        <v>95</v>
      </c>
      <c r="C29" s="205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7"/>
      <c r="B30" s="198" t="s">
        <v>97</v>
      </c>
      <c r="C30" s="199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7"/>
      <c r="B31" s="198" t="s">
        <v>94</v>
      </c>
      <c r="C31" s="199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7"/>
      <c r="B32" s="200" t="s">
        <v>99</v>
      </c>
      <c r="C32" s="201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202"/>
      <c r="C33" s="202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33558</v>
      </c>
      <c r="J34" s="65"/>
    </row>
    <row r="35" spans="1:10" s="2" customFormat="1">
      <c r="A35" s="203" t="s">
        <v>102</v>
      </c>
      <c r="B35" s="204"/>
      <c r="C35" s="204"/>
      <c r="D35" s="43"/>
      <c r="E35" s="44"/>
      <c r="F35" s="44"/>
      <c r="G35" s="44"/>
      <c r="H35" s="44"/>
      <c r="I35" s="66">
        <f>SUM(I34-I33)*10%</f>
        <v>2995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2193.1799999999998</v>
      </c>
      <c r="J36" s="67"/>
    </row>
    <row r="37" spans="1:10" s="2" customFormat="1" ht="23.1" customHeight="1">
      <c r="A37" s="188" t="s">
        <v>104</v>
      </c>
      <c r="B37" s="189"/>
      <c r="C37" s="190"/>
      <c r="D37" s="46"/>
      <c r="E37" s="47"/>
      <c r="F37" s="47"/>
      <c r="G37" s="47"/>
      <c r="H37" s="47"/>
      <c r="I37" s="68">
        <f>I34+I35+I36</f>
        <v>38746.18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</vt:lpstr>
      <vt:lpstr>华山国际酒店八区报价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2017-11-27T09:48:32Z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