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040" windowHeight="1322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<sst xmlns="http://schemas.openxmlformats.org/spreadsheetml/2006/main" count="175" uniqueCount="95">
  <si>
    <t>旅游项目标准结算单</t>
  </si>
  <si>
    <t>欧元兑人民币7.99</t>
  </si>
  <si>
    <t>更新后项目</t>
  </si>
  <si>
    <t>详细信息</t>
  </si>
  <si>
    <t>数量</t>
  </si>
  <si>
    <t>价格</t>
  </si>
  <si>
    <t>NO.</t>
  </si>
  <si>
    <t>单位</t>
  </si>
  <si>
    <t>欧元</t>
  </si>
  <si>
    <t>单价</t>
  </si>
  <si>
    <t>小计</t>
  </si>
  <si>
    <t xml:space="preserve">用餐
</t>
  </si>
  <si>
    <t>9月4日上海集结晚餐</t>
  </si>
  <si>
    <t>上海酒店内</t>
  </si>
  <si>
    <t>次</t>
  </si>
  <si>
    <t>顿</t>
  </si>
  <si>
    <t>瑞士法郎兑人民币8.3</t>
  </si>
  <si>
    <t>9月5日晚餐</t>
  </si>
  <si>
    <t>猪肘餐酒水（餐费地接付）法兰</t>
  </si>
  <si>
    <t>9月6日午餐</t>
  </si>
  <si>
    <t>商场顶楼西餐（地接付）法兰</t>
  </si>
  <si>
    <t>9月6日晚餐</t>
  </si>
  <si>
    <t>酒店周边西餐酒水（餐费地接付）法兰</t>
  </si>
  <si>
    <r>
      <rPr>
        <sz val="10"/>
        <rFont val="宋体"/>
        <charset val="134"/>
      </rPr>
      <t>含潇潇</t>
    </r>
    <r>
      <rPr>
        <sz val="10"/>
        <rFont val="Arial"/>
        <charset val="134"/>
      </rPr>
      <t>200</t>
    </r>
    <r>
      <rPr>
        <sz val="10"/>
        <rFont val="宋体"/>
        <charset val="134"/>
      </rPr>
      <t>欧元已给他</t>
    </r>
  </si>
  <si>
    <t>9月7日午餐</t>
  </si>
  <si>
    <t>酒水（地接付餐费）海德堡斯图加特</t>
  </si>
  <si>
    <t>9月7日晚餐</t>
  </si>
  <si>
    <t>加菜及酒水（地接付餐费）斯图加特中餐</t>
  </si>
  <si>
    <t>9月8日午餐</t>
  </si>
  <si>
    <t>汉堡包+3（地接付餐费）斯图加特</t>
  </si>
  <si>
    <t>9月8日晚餐</t>
  </si>
  <si>
    <t>牛排餐 斯图加特</t>
  </si>
  <si>
    <t>9月9日午餐</t>
  </si>
  <si>
    <t>鱼餐（苏黎世瀑布餐厅）</t>
  </si>
  <si>
    <t>9月9日晚餐</t>
  </si>
  <si>
    <t>苏黎世中餐</t>
  </si>
  <si>
    <t>9月10日午餐</t>
  </si>
  <si>
    <t>奶酪火锅 卢塞恩</t>
  </si>
  <si>
    <t>9月10日晚餐</t>
  </si>
  <si>
    <t>西餐（康明斯付）</t>
  </si>
  <si>
    <t>9月11日午餐</t>
  </si>
  <si>
    <t>少女峰简餐（地接付）</t>
  </si>
  <si>
    <t>9月11日晚餐</t>
  </si>
  <si>
    <t>韩餐（智加付）</t>
  </si>
  <si>
    <t>9月12日午餐</t>
  </si>
  <si>
    <t>高速西餐 卢塞恩-米兰路上</t>
  </si>
  <si>
    <t>9月12日晚餐</t>
  </si>
  <si>
    <t>中餐 米兰 （地接付）</t>
  </si>
  <si>
    <t>9月13日午餐</t>
  </si>
  <si>
    <t>商场顶楼西餐（地接付）米兰</t>
  </si>
  <si>
    <t>9月13日晚餐</t>
  </si>
  <si>
    <t>意大利餐（地接付）米兰</t>
  </si>
  <si>
    <t>用餐合计</t>
  </si>
  <si>
    <t>杂费</t>
  </si>
  <si>
    <t>备用金提现</t>
  </si>
  <si>
    <t>15000+5000（135695+39300）</t>
  </si>
  <si>
    <t>项</t>
  </si>
  <si>
    <t>按当天时实汇率</t>
  </si>
  <si>
    <t>取衣服打车</t>
  </si>
  <si>
    <t>郑总公务丢衣服来回打车</t>
  </si>
  <si>
    <t>房间小费</t>
  </si>
  <si>
    <t>洗手间</t>
  </si>
  <si>
    <t>酒吧消费</t>
  </si>
  <si>
    <t>21（金总）+78（姚总等）+65（鲁总等）</t>
  </si>
  <si>
    <t>60(徐坤等）</t>
  </si>
  <si>
    <t>请潇潇</t>
  </si>
  <si>
    <t>冰激凌</t>
  </si>
  <si>
    <t>冰棍36+55</t>
  </si>
  <si>
    <t>苏黎世60</t>
  </si>
  <si>
    <t>包子</t>
  </si>
  <si>
    <t>雨伞</t>
  </si>
  <si>
    <t>TIFFANY项链</t>
  </si>
  <si>
    <t>王永亮（退税钱转王总微信了）</t>
  </si>
  <si>
    <t>机票（北京-上海浦东）</t>
  </si>
  <si>
    <t>刘飞1203+翟潇潇1290</t>
  </si>
  <si>
    <t>转换插头</t>
  </si>
  <si>
    <t>打印+集结牌</t>
  </si>
  <si>
    <t>打印50+集结牌40</t>
  </si>
  <si>
    <t>快递费</t>
  </si>
  <si>
    <t>杨咏明+安雨龙（资料）32+王永亮18（快递盒子）</t>
  </si>
  <si>
    <t>打车</t>
  </si>
  <si>
    <t>刘飞（北京机场往返）去程大兴200+返程首都150/上海-机场68+18口罩</t>
  </si>
  <si>
    <t>上网及电话费</t>
  </si>
  <si>
    <t>上网套餐10天流量包208+电话费189</t>
  </si>
  <si>
    <t>接机</t>
  </si>
  <si>
    <t>翟潇潇（北京首都-潇潇家）</t>
  </si>
  <si>
    <t>刷卡手续费</t>
  </si>
  <si>
    <t>美金转换</t>
  </si>
  <si>
    <t>美金7.3</t>
  </si>
  <si>
    <t>备用金</t>
  </si>
  <si>
    <t>2000欧元</t>
  </si>
  <si>
    <t>刘飞工资</t>
  </si>
  <si>
    <t>成可心工资</t>
  </si>
  <si>
    <t>客户报销</t>
  </si>
  <si>
    <t>合计：</t>
  </si>
</sst>
</file>

<file path=xl/styles.xml><?xml version="1.0" encoding="utf-8"?>
<styleSheet xmlns="http://schemas.openxmlformats.org/spreadsheetml/2006/main">
  <numFmts count="10">
    <numFmt numFmtId="176" formatCode="#,##0.00_ "/>
    <numFmt numFmtId="177" formatCode="\¥\ #,##0.00_);[Red]\(\¥\ #,##0.00\)"/>
    <numFmt numFmtId="178" formatCode="\¥#,##0.00_);[Red]\(\¥#,##0.00\)"/>
    <numFmt numFmtId="179" formatCode="\¥#,##0.00"/>
    <numFmt numFmtId="44" formatCode="_ &quot;￥&quot;* #,##0.00_ ;_ &quot;￥&quot;* \-#,##0.00_ ;_ &quot;￥&quot;* &quot;-&quot;??_ ;_ @_ "/>
    <numFmt numFmtId="180" formatCode="\¥#,##0.00;\¥\-#,##0.00"/>
    <numFmt numFmtId="181" formatCode="_ \¥* #,##0.00_ ;_ \¥* \-#,##0.00_ ;_ \¥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4">
    <font>
      <sz val="12"/>
      <color theme="1"/>
      <name val="等线"/>
      <charset val="134"/>
      <scheme val="minor"/>
    </font>
    <font>
      <b/>
      <sz val="12"/>
      <name val="微软雅黑"/>
      <charset val="134"/>
    </font>
    <font>
      <sz val="12"/>
      <name val="微软雅黑"/>
      <charset val="134"/>
    </font>
    <font>
      <b/>
      <sz val="12"/>
      <color indexed="9"/>
      <name val="微软雅黑"/>
      <charset val="134"/>
    </font>
    <font>
      <b/>
      <sz val="9"/>
      <color theme="1"/>
      <name val="微软雅黑"/>
      <charset val="134"/>
    </font>
    <font>
      <sz val="9"/>
      <color theme="1"/>
      <name val="微软雅黑"/>
      <charset val="134"/>
    </font>
    <font>
      <sz val="9"/>
      <name val="微软雅黑"/>
      <charset val="134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0"/>
      <color indexed="8"/>
      <name val="Arial"/>
      <charset val="134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name val="新細明體"/>
      <charset val="134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name val="Arial"/>
      <charset val="134"/>
    </font>
    <font>
      <b/>
      <sz val="11"/>
      <color rgb="FF3F3F3F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181" fontId="3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3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0" fillId="27" borderId="14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2" borderId="14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1" fillId="14" borderId="12" applyNumberFormat="0" applyAlignment="0" applyProtection="0">
      <alignment vertical="center"/>
    </xf>
    <xf numFmtId="0" fontId="33" fillId="22" borderId="15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8" borderId="13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0" fontId="3" fillId="2" borderId="1" xfId="3" applyFont="1" applyFill="1" applyBorder="1" applyAlignment="1">
      <alignment horizontal="center"/>
    </xf>
    <xf numFmtId="0" fontId="4" fillId="3" borderId="1" xfId="3" applyFont="1" applyFill="1" applyBorder="1" applyAlignment="1">
      <alignment horizontal="center" vertical="center"/>
    </xf>
    <xf numFmtId="0" fontId="4" fillId="3" borderId="1" xfId="3" applyFont="1" applyFill="1" applyBorder="1" applyAlignment="1">
      <alignment horizontal="left" vertical="center"/>
    </xf>
    <xf numFmtId="0" fontId="4" fillId="3" borderId="1" xfId="3" applyFont="1" applyFill="1" applyBorder="1" applyAlignment="1">
      <alignment horizontal="center"/>
    </xf>
    <xf numFmtId="0" fontId="4" fillId="0" borderId="2" xfId="3" applyFont="1" applyFill="1" applyBorder="1" applyAlignment="1">
      <alignment horizontal="center" vertical="center" wrapText="1"/>
    </xf>
    <xf numFmtId="0" fontId="5" fillId="3" borderId="1" xfId="18" applyFont="1" applyFill="1" applyBorder="1" applyAlignment="1">
      <alignment vertical="center" wrapText="1"/>
    </xf>
    <xf numFmtId="58" fontId="5" fillId="4" borderId="1" xfId="18" applyNumberFormat="1" applyFont="1" applyFill="1" applyBorder="1" applyAlignment="1">
      <alignment vertical="center" wrapText="1"/>
    </xf>
    <xf numFmtId="0" fontId="5" fillId="4" borderId="1" xfId="18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center" wrapText="1"/>
    </xf>
    <xf numFmtId="58" fontId="5" fillId="0" borderId="1" xfId="18" applyNumberFormat="1" applyFont="1" applyBorder="1" applyAlignment="1">
      <alignment vertical="center" wrapText="1"/>
    </xf>
    <xf numFmtId="0" fontId="5" fillId="0" borderId="1" xfId="18" applyFont="1" applyBorder="1" applyAlignment="1">
      <alignment horizontal="center" vertical="center" wrapText="1"/>
    </xf>
    <xf numFmtId="58" fontId="5" fillId="3" borderId="1" xfId="18" applyNumberFormat="1" applyFont="1" applyFill="1" applyBorder="1" applyAlignment="1">
      <alignment vertical="center" wrapText="1"/>
    </xf>
    <xf numFmtId="0" fontId="5" fillId="3" borderId="1" xfId="18" applyFont="1" applyFill="1" applyBorder="1" applyAlignment="1">
      <alignment horizontal="center" vertical="center" wrapText="1"/>
    </xf>
    <xf numFmtId="0" fontId="4" fillId="0" borderId="4" xfId="3" applyFont="1" applyFill="1" applyBorder="1" applyAlignment="1">
      <alignment horizontal="center" vertical="center" wrapText="1"/>
    </xf>
    <xf numFmtId="0" fontId="4" fillId="5" borderId="5" xfId="3" applyFont="1" applyFill="1" applyBorder="1" applyAlignment="1">
      <alignment horizontal="center"/>
    </xf>
    <xf numFmtId="0" fontId="4" fillId="5" borderId="6" xfId="3" applyFont="1" applyFill="1" applyBorder="1" applyAlignment="1">
      <alignment horizontal="center"/>
    </xf>
    <xf numFmtId="0" fontId="6" fillId="3" borderId="1" xfId="0" applyFont="1" applyFill="1" applyBorder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/>
    <xf numFmtId="0" fontId="6" fillId="3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3" borderId="5" xfId="0" applyFont="1" applyFill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/>
    </xf>
    <xf numFmtId="0" fontId="6" fillId="4" borderId="5" xfId="0" applyFont="1" applyFill="1" applyBorder="1" applyAlignment="1">
      <alignment vertical="center" wrapText="1"/>
    </xf>
    <xf numFmtId="0" fontId="6" fillId="4" borderId="6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horizontal="center" vertical="center"/>
    </xf>
    <xf numFmtId="0" fontId="4" fillId="0" borderId="1" xfId="3" applyFont="1" applyBorder="1" applyAlignment="1">
      <alignment vertical="center" wrapText="1"/>
    </xf>
    <xf numFmtId="181" fontId="4" fillId="5" borderId="5" xfId="1" applyFont="1" applyFill="1" applyBorder="1" applyAlignment="1">
      <alignment horizontal="center"/>
    </xf>
    <xf numFmtId="181" fontId="4" fillId="5" borderId="6" xfId="1" applyFont="1" applyFill="1" applyBorder="1" applyAlignment="1">
      <alignment horizontal="center"/>
    </xf>
    <xf numFmtId="0" fontId="7" fillId="0" borderId="0" xfId="2" applyFont="1" applyAlignment="1">
      <alignment vertical="center"/>
    </xf>
    <xf numFmtId="0" fontId="7" fillId="3" borderId="0" xfId="2" applyFont="1" applyFill="1" applyAlignment="1">
      <alignment vertical="center"/>
    </xf>
    <xf numFmtId="1" fontId="5" fillId="0" borderId="1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6" xfId="0" applyNumberFormat="1" applyFont="1" applyBorder="1" applyAlignment="1">
      <alignment horizontal="center" vertical="center"/>
    </xf>
    <xf numFmtId="1" fontId="6" fillId="4" borderId="6" xfId="0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0" fontId="9" fillId="0" borderId="0" xfId="3" applyFont="1"/>
    <xf numFmtId="0" fontId="10" fillId="3" borderId="0" xfId="3" applyFont="1" applyFill="1"/>
    <xf numFmtId="179" fontId="5" fillId="4" borderId="1" xfId="18" applyNumberFormat="1" applyFont="1" applyFill="1" applyBorder="1" applyAlignment="1">
      <alignment horizontal="center" vertical="center" wrapText="1"/>
    </xf>
    <xf numFmtId="180" fontId="5" fillId="4" borderId="1" xfId="3" applyNumberFormat="1" applyFont="1" applyFill="1" applyBorder="1" applyAlignment="1">
      <alignment horizontal="center" vertical="center"/>
    </xf>
    <xf numFmtId="0" fontId="7" fillId="0" borderId="0" xfId="3" applyFont="1"/>
    <xf numFmtId="179" fontId="5" fillId="0" borderId="1" xfId="18" applyNumberFormat="1" applyFont="1" applyBorder="1" applyAlignment="1">
      <alignment horizontal="center" vertical="center" wrapText="1"/>
    </xf>
    <xf numFmtId="180" fontId="5" fillId="0" borderId="1" xfId="3" applyNumberFormat="1" applyFont="1" applyFill="1" applyBorder="1" applyAlignment="1">
      <alignment horizontal="center" vertical="center"/>
    </xf>
    <xf numFmtId="0" fontId="10" fillId="0" borderId="0" xfId="3" applyFont="1" applyFill="1"/>
    <xf numFmtId="179" fontId="5" fillId="3" borderId="1" xfId="18" applyNumberFormat="1" applyFont="1" applyFill="1" applyBorder="1" applyAlignment="1">
      <alignment horizontal="center" vertical="center" wrapText="1"/>
    </xf>
    <xf numFmtId="180" fontId="5" fillId="3" borderId="1" xfId="3" applyNumberFormat="1" applyFont="1" applyFill="1" applyBorder="1" applyAlignment="1">
      <alignment horizontal="center" vertical="center"/>
    </xf>
    <xf numFmtId="0" fontId="4" fillId="5" borderId="7" xfId="3" applyFont="1" applyFill="1" applyBorder="1" applyAlignment="1">
      <alignment horizontal="center"/>
    </xf>
    <xf numFmtId="180" fontId="4" fillId="5" borderId="1" xfId="3" applyNumberFormat="1" applyFont="1" applyFill="1" applyBorder="1" applyAlignment="1">
      <alignment horizontal="center"/>
    </xf>
    <xf numFmtId="0" fontId="10" fillId="0" borderId="0" xfId="3" applyFont="1"/>
    <xf numFmtId="177" fontId="5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178" fontId="6" fillId="0" borderId="7" xfId="0" applyNumberFormat="1" applyFont="1" applyBorder="1" applyAlignment="1">
      <alignment horizontal="center" vertical="center"/>
    </xf>
    <xf numFmtId="178" fontId="6" fillId="4" borderId="7" xfId="0" applyNumberFormat="1" applyFont="1" applyFill="1" applyBorder="1" applyAlignment="1">
      <alignment horizontal="center" vertical="center"/>
    </xf>
    <xf numFmtId="181" fontId="4" fillId="5" borderId="7" xfId="1" applyFont="1" applyFill="1" applyBorder="1" applyAlignment="1">
      <alignment horizontal="center"/>
    </xf>
    <xf numFmtId="180" fontId="4" fillId="5" borderId="1" xfId="3" applyNumberFormat="1" applyFont="1" applyFill="1" applyBorder="1" applyAlignment="1">
      <alignment horizontal="center" vertical="center"/>
    </xf>
    <xf numFmtId="176" fontId="7" fillId="0" borderId="0" xfId="2" applyNumberFormat="1" applyFont="1" applyAlignment="1">
      <alignment vertical="center"/>
    </xf>
  </cellXfs>
  <cellStyles count="53">
    <cellStyle name="常规" xfId="0" builtinId="0"/>
    <cellStyle name="货币 2" xfId="1"/>
    <cellStyle name="常规 2" xfId="2"/>
    <cellStyle name="_ET_STYLE_NoName_00_" xfId="3"/>
    <cellStyle name="60% - 强调文字颜色 6" xfId="4" builtinId="52"/>
    <cellStyle name="20% - 强调文字颜色 4" xfId="5" builtinId="42"/>
    <cellStyle name="强调文字颜色 4" xfId="6" builtinId="41"/>
    <cellStyle name="输入" xfId="7" builtinId="20"/>
    <cellStyle name="40% - 强调文字颜色 3" xfId="8" builtinId="39"/>
    <cellStyle name="20% - 强调文字颜色 3" xfId="9" builtinId="38"/>
    <cellStyle name="货币" xfId="10" builtinId="4"/>
    <cellStyle name="强调文字颜色 3" xfId="11" builtinId="37"/>
    <cellStyle name="百分比" xfId="12" builtinId="5"/>
    <cellStyle name="60% - 强调文字颜色 2" xfId="13" builtinId="36"/>
    <cellStyle name="60% - 强调文字颜色 5" xfId="14" builtinId="48"/>
    <cellStyle name="强调文字颜色 2" xfId="15" builtinId="33"/>
    <cellStyle name="60% - 强调文字颜色 1" xfId="16" builtinId="32"/>
    <cellStyle name="60% - 强调文字颜色 4" xfId="17" builtinId="44"/>
    <cellStyle name="常规_提案报价样本 2005" xfId="18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[0]" xfId="46" builtinId="6"/>
    <cellStyle name="标题 2" xfId="47" builtinId="17"/>
    <cellStyle name="40% - 强调文字颜色 5" xfId="48" builtinId="47"/>
    <cellStyle name="标题 3" xfId="49" builtinId="18"/>
    <cellStyle name="强调文字颜色 6" xfId="50" builtinId="49"/>
    <cellStyle name="40% - 强调文字颜色 1" xfId="51" builtinId="31"/>
    <cellStyle name="链接单元格" xfId="52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3"/>
  <sheetViews>
    <sheetView tabSelected="1" view="pageBreakPreview" zoomScale="56" zoomScaleNormal="132" workbookViewId="0">
      <selection activeCell="B50" sqref="B50:I50"/>
    </sheetView>
  </sheetViews>
  <sheetFormatPr defaultColWidth="11" defaultRowHeight="17.6"/>
  <cols>
    <col min="3" max="3" width="26.1666666666667" customWidth="1"/>
    <col min="4" max="4" width="11.1666666666667" customWidth="1"/>
    <col min="6" max="6" width="11.1666666666667" customWidth="1"/>
    <col min="8" max="8" width="11.1666666666667" customWidth="1"/>
    <col min="9" max="9" width="11.8333333333333" customWidth="1"/>
    <col min="10" max="10" width="11.5" customWidth="1"/>
  </cols>
  <sheetData>
    <row r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5"/>
    </row>
    <row r="2" spans="1:11">
      <c r="A2" s="2"/>
      <c r="B2" s="2"/>
      <c r="C2" s="2"/>
      <c r="D2" s="2"/>
      <c r="E2" s="2"/>
      <c r="F2" s="2"/>
      <c r="G2" s="2"/>
      <c r="H2" s="2"/>
      <c r="I2" s="2"/>
      <c r="J2" s="2"/>
      <c r="K2" s="35"/>
    </row>
    <row r="3" spans="1:11">
      <c r="A3" s="2"/>
      <c r="B3" s="2"/>
      <c r="C3" s="2"/>
      <c r="D3" s="2"/>
      <c r="E3" s="2"/>
      <c r="F3" s="2"/>
      <c r="G3" s="2"/>
      <c r="H3" s="2"/>
      <c r="I3" s="2"/>
      <c r="J3" s="2"/>
      <c r="K3" s="35"/>
    </row>
    <row r="4" spans="1:11">
      <c r="A4" s="3"/>
      <c r="B4" s="3"/>
      <c r="C4" s="3"/>
      <c r="D4" s="3"/>
      <c r="E4" s="3"/>
      <c r="F4" s="3"/>
      <c r="G4" s="3"/>
      <c r="H4" s="3"/>
      <c r="I4" s="3"/>
      <c r="J4" s="3"/>
      <c r="K4" s="43" t="s">
        <v>1</v>
      </c>
    </row>
    <row r="5" spans="1:11">
      <c r="A5" s="4" t="s">
        <v>2</v>
      </c>
      <c r="B5" s="4"/>
      <c r="C5" s="5" t="s">
        <v>3</v>
      </c>
      <c r="D5" s="6" t="s">
        <v>4</v>
      </c>
      <c r="E5" s="6"/>
      <c r="F5" s="6"/>
      <c r="G5" s="6"/>
      <c r="H5" s="6"/>
      <c r="I5" s="6" t="s">
        <v>5</v>
      </c>
      <c r="J5" s="6"/>
      <c r="K5" s="44"/>
    </row>
    <row r="6" spans="1:11">
      <c r="A6" s="4"/>
      <c r="B6" s="4"/>
      <c r="C6" s="5"/>
      <c r="D6" s="6" t="s">
        <v>6</v>
      </c>
      <c r="E6" s="6" t="s">
        <v>7</v>
      </c>
      <c r="F6" s="6" t="s">
        <v>6</v>
      </c>
      <c r="G6" s="6" t="s">
        <v>7</v>
      </c>
      <c r="H6" s="6" t="s">
        <v>8</v>
      </c>
      <c r="I6" s="6" t="s">
        <v>9</v>
      </c>
      <c r="J6" s="6" t="s">
        <v>10</v>
      </c>
      <c r="K6" s="44"/>
    </row>
    <row r="7" ht="28" spans="1:11">
      <c r="A7" s="7" t="s">
        <v>11</v>
      </c>
      <c r="B7" s="8" t="s">
        <v>12</v>
      </c>
      <c r="C7" s="9" t="s">
        <v>13</v>
      </c>
      <c r="D7" s="10">
        <v>1</v>
      </c>
      <c r="E7" s="10" t="s">
        <v>14</v>
      </c>
      <c r="F7" s="10">
        <v>1</v>
      </c>
      <c r="G7" s="10" t="s">
        <v>15</v>
      </c>
      <c r="H7" s="10"/>
      <c r="I7" s="45">
        <v>7967</v>
      </c>
      <c r="J7" s="46">
        <f>SUM(D7*F7*I7)</f>
        <v>7967</v>
      </c>
      <c r="K7" s="47" t="s">
        <v>16</v>
      </c>
    </row>
    <row r="8" spans="1:11">
      <c r="A8" s="11"/>
      <c r="B8" s="8" t="s">
        <v>17</v>
      </c>
      <c r="C8" s="12" t="s">
        <v>18</v>
      </c>
      <c r="D8" s="13">
        <v>1</v>
      </c>
      <c r="E8" s="13" t="s">
        <v>14</v>
      </c>
      <c r="F8" s="13">
        <v>1</v>
      </c>
      <c r="G8" s="13" t="s">
        <v>15</v>
      </c>
      <c r="H8" s="13">
        <v>186</v>
      </c>
      <c r="I8" s="48">
        <f>SUM(H8*7.99)</f>
        <v>1486.14</v>
      </c>
      <c r="J8" s="49">
        <f>SUM(D8*F8*I8)</f>
        <v>1486.14</v>
      </c>
      <c r="K8" s="50"/>
    </row>
    <row r="9" spans="1:11">
      <c r="A9" s="11"/>
      <c r="B9" s="8" t="s">
        <v>19</v>
      </c>
      <c r="C9" s="14" t="s">
        <v>20</v>
      </c>
      <c r="D9" s="15">
        <v>1</v>
      </c>
      <c r="E9" s="15" t="s">
        <v>14</v>
      </c>
      <c r="F9" s="15">
        <v>1</v>
      </c>
      <c r="G9" s="15" t="s">
        <v>15</v>
      </c>
      <c r="H9" s="15"/>
      <c r="I9" s="51">
        <v>0</v>
      </c>
      <c r="J9" s="52">
        <f t="shared" ref="J9:J24" si="0">SUM(D9*F9*I9)</f>
        <v>0</v>
      </c>
      <c r="K9" s="47"/>
    </row>
    <row r="10" ht="28" spans="1:11">
      <c r="A10" s="11"/>
      <c r="B10" s="8" t="s">
        <v>21</v>
      </c>
      <c r="C10" s="14" t="s">
        <v>22</v>
      </c>
      <c r="D10" s="15">
        <v>1</v>
      </c>
      <c r="E10" s="15" t="s">
        <v>14</v>
      </c>
      <c r="F10" s="15">
        <v>1</v>
      </c>
      <c r="G10" s="15" t="s">
        <v>15</v>
      </c>
      <c r="H10" s="15">
        <v>478</v>
      </c>
      <c r="I10" s="51">
        <f>SUM(H10*7.99)</f>
        <v>3819.22</v>
      </c>
      <c r="J10" s="52">
        <f t="shared" si="0"/>
        <v>3819.22</v>
      </c>
      <c r="K10" s="47" t="s">
        <v>23</v>
      </c>
    </row>
    <row r="11" spans="1:11">
      <c r="A11" s="11"/>
      <c r="B11" s="8" t="s">
        <v>24</v>
      </c>
      <c r="C11" s="14" t="s">
        <v>25</v>
      </c>
      <c r="D11" s="15">
        <v>1</v>
      </c>
      <c r="E11" s="15" t="s">
        <v>14</v>
      </c>
      <c r="F11" s="15">
        <v>1</v>
      </c>
      <c r="G11" s="15" t="s">
        <v>15</v>
      </c>
      <c r="H11" s="15">
        <v>196</v>
      </c>
      <c r="I11" s="51">
        <f t="shared" ref="I11:I14" si="1">SUM(H11*7.99)</f>
        <v>1566.04</v>
      </c>
      <c r="J11" s="52">
        <f t="shared" si="0"/>
        <v>1566.04</v>
      </c>
      <c r="K11" s="50"/>
    </row>
    <row r="12" ht="28" spans="1:11">
      <c r="A12" s="11"/>
      <c r="B12" s="8" t="s">
        <v>26</v>
      </c>
      <c r="C12" s="14" t="s">
        <v>27</v>
      </c>
      <c r="D12" s="15">
        <v>1</v>
      </c>
      <c r="E12" s="15" t="s">
        <v>14</v>
      </c>
      <c r="F12" s="15">
        <v>1</v>
      </c>
      <c r="G12" s="15" t="s">
        <v>15</v>
      </c>
      <c r="H12" s="15">
        <v>556</v>
      </c>
      <c r="I12" s="51">
        <f t="shared" si="1"/>
        <v>4442.44</v>
      </c>
      <c r="J12" s="52">
        <f t="shared" si="0"/>
        <v>4442.44</v>
      </c>
      <c r="K12" s="50"/>
    </row>
    <row r="13" spans="1:11">
      <c r="A13" s="11"/>
      <c r="B13" s="8" t="s">
        <v>28</v>
      </c>
      <c r="C13" s="14" t="s">
        <v>29</v>
      </c>
      <c r="D13" s="15">
        <v>1</v>
      </c>
      <c r="E13" s="15" t="s">
        <v>14</v>
      </c>
      <c r="F13" s="15">
        <v>1</v>
      </c>
      <c r="G13" s="15" t="s">
        <v>15</v>
      </c>
      <c r="H13" s="15">
        <v>40</v>
      </c>
      <c r="I13" s="51">
        <f t="shared" si="1"/>
        <v>319.6</v>
      </c>
      <c r="J13" s="52">
        <f t="shared" si="0"/>
        <v>319.6</v>
      </c>
      <c r="K13" s="50"/>
    </row>
    <row r="14" spans="1:11">
      <c r="A14" s="11"/>
      <c r="B14" s="8" t="s">
        <v>30</v>
      </c>
      <c r="C14" s="14" t="s">
        <v>31</v>
      </c>
      <c r="D14" s="15">
        <v>1</v>
      </c>
      <c r="E14" s="15" t="s">
        <v>14</v>
      </c>
      <c r="F14" s="15">
        <v>1</v>
      </c>
      <c r="G14" s="15" t="s">
        <v>15</v>
      </c>
      <c r="H14" s="15">
        <v>1180</v>
      </c>
      <c r="I14" s="51">
        <f t="shared" si="1"/>
        <v>9428.2</v>
      </c>
      <c r="J14" s="52">
        <f t="shared" si="0"/>
        <v>9428.2</v>
      </c>
      <c r="K14" s="50"/>
    </row>
    <row r="15" spans="1:11">
      <c r="A15" s="11"/>
      <c r="B15" s="8" t="s">
        <v>32</v>
      </c>
      <c r="C15" s="14" t="s">
        <v>33</v>
      </c>
      <c r="D15" s="15">
        <v>1</v>
      </c>
      <c r="E15" s="15" t="s">
        <v>14</v>
      </c>
      <c r="F15" s="15">
        <v>1</v>
      </c>
      <c r="G15" s="15" t="s">
        <v>15</v>
      </c>
      <c r="H15" s="15">
        <v>1442</v>
      </c>
      <c r="I15" s="51">
        <f>SUM(H15*8.3)</f>
        <v>11968.6</v>
      </c>
      <c r="J15" s="52">
        <f t="shared" si="0"/>
        <v>11968.6</v>
      </c>
      <c r="K15" s="50"/>
    </row>
    <row r="16" spans="1:11">
      <c r="A16" s="11"/>
      <c r="B16" s="8" t="s">
        <v>34</v>
      </c>
      <c r="C16" s="14" t="s">
        <v>35</v>
      </c>
      <c r="D16" s="15">
        <v>1</v>
      </c>
      <c r="E16" s="15" t="s">
        <v>14</v>
      </c>
      <c r="F16" s="15">
        <v>1</v>
      </c>
      <c r="G16" s="15" t="s">
        <v>15</v>
      </c>
      <c r="H16" s="15">
        <v>1485</v>
      </c>
      <c r="I16" s="51">
        <f t="shared" ref="I16:I17" si="2">SUM(H16*8.3)</f>
        <v>12325.5</v>
      </c>
      <c r="J16" s="52">
        <f t="shared" si="0"/>
        <v>12325.5</v>
      </c>
      <c r="K16" s="50"/>
    </row>
    <row r="17" spans="1:11">
      <c r="A17" s="11"/>
      <c r="B17" s="8" t="s">
        <v>36</v>
      </c>
      <c r="C17" s="14" t="s">
        <v>37</v>
      </c>
      <c r="D17" s="15">
        <v>1</v>
      </c>
      <c r="E17" s="15" t="s">
        <v>14</v>
      </c>
      <c r="F17" s="15">
        <v>1</v>
      </c>
      <c r="G17" s="15" t="s">
        <v>15</v>
      </c>
      <c r="H17" s="15">
        <v>1335</v>
      </c>
      <c r="I17" s="51">
        <f t="shared" si="2"/>
        <v>11080.5</v>
      </c>
      <c r="J17" s="52">
        <f t="shared" si="0"/>
        <v>11080.5</v>
      </c>
      <c r="K17" s="50"/>
    </row>
    <row r="18" spans="1:11">
      <c r="A18" s="11"/>
      <c r="B18" s="8" t="s">
        <v>38</v>
      </c>
      <c r="C18" s="14" t="s">
        <v>39</v>
      </c>
      <c r="D18" s="15">
        <v>1</v>
      </c>
      <c r="E18" s="15" t="s">
        <v>14</v>
      </c>
      <c r="F18" s="15">
        <v>1</v>
      </c>
      <c r="G18" s="15" t="s">
        <v>15</v>
      </c>
      <c r="H18" s="15"/>
      <c r="I18" s="51">
        <v>0</v>
      </c>
      <c r="J18" s="52">
        <f t="shared" si="0"/>
        <v>0</v>
      </c>
      <c r="K18" s="50"/>
    </row>
    <row r="19" spans="1:11">
      <c r="A19" s="11"/>
      <c r="B19" s="8" t="s">
        <v>40</v>
      </c>
      <c r="C19" s="14" t="s">
        <v>41</v>
      </c>
      <c r="D19" s="15">
        <v>1</v>
      </c>
      <c r="E19" s="15" t="s">
        <v>14</v>
      </c>
      <c r="F19" s="15">
        <v>1</v>
      </c>
      <c r="G19" s="15" t="s">
        <v>15</v>
      </c>
      <c r="H19" s="15"/>
      <c r="I19" s="51">
        <v>0</v>
      </c>
      <c r="J19" s="52">
        <f t="shared" si="0"/>
        <v>0</v>
      </c>
      <c r="K19" s="50"/>
    </row>
    <row r="20" spans="1:11">
      <c r="A20" s="11"/>
      <c r="B20" s="8" t="s">
        <v>42</v>
      </c>
      <c r="C20" s="14" t="s">
        <v>43</v>
      </c>
      <c r="D20" s="15">
        <v>1</v>
      </c>
      <c r="E20" s="15" t="s">
        <v>14</v>
      </c>
      <c r="F20" s="15">
        <v>1</v>
      </c>
      <c r="G20" s="15" t="s">
        <v>15</v>
      </c>
      <c r="H20" s="15"/>
      <c r="I20" s="51">
        <v>0</v>
      </c>
      <c r="J20" s="52">
        <f t="shared" si="0"/>
        <v>0</v>
      </c>
      <c r="K20" s="50"/>
    </row>
    <row r="21" spans="1:11">
      <c r="A21" s="11"/>
      <c r="B21" s="8" t="s">
        <v>44</v>
      </c>
      <c r="C21" s="14" t="s">
        <v>45</v>
      </c>
      <c r="D21" s="15">
        <v>1</v>
      </c>
      <c r="E21" s="15" t="s">
        <v>14</v>
      </c>
      <c r="F21" s="15">
        <v>1</v>
      </c>
      <c r="G21" s="15" t="s">
        <v>15</v>
      </c>
      <c r="H21" s="15">
        <v>627</v>
      </c>
      <c r="I21" s="51">
        <v>5204.1</v>
      </c>
      <c r="J21" s="52">
        <f t="shared" si="0"/>
        <v>5204.1</v>
      </c>
      <c r="K21" s="50"/>
    </row>
    <row r="22" spans="1:11">
      <c r="A22" s="11"/>
      <c r="B22" s="8" t="s">
        <v>46</v>
      </c>
      <c r="C22" s="14" t="s">
        <v>47</v>
      </c>
      <c r="D22" s="15">
        <v>1</v>
      </c>
      <c r="E22" s="15" t="s">
        <v>14</v>
      </c>
      <c r="F22" s="15">
        <v>1</v>
      </c>
      <c r="G22" s="15" t="s">
        <v>15</v>
      </c>
      <c r="H22" s="15"/>
      <c r="I22" s="51">
        <v>0</v>
      </c>
      <c r="J22" s="52">
        <f t="shared" si="0"/>
        <v>0</v>
      </c>
      <c r="K22" s="50"/>
    </row>
    <row r="23" spans="1:11">
      <c r="A23" s="11"/>
      <c r="B23" s="8" t="s">
        <v>48</v>
      </c>
      <c r="C23" s="14" t="s">
        <v>49</v>
      </c>
      <c r="D23" s="15">
        <v>1</v>
      </c>
      <c r="E23" s="15" t="s">
        <v>14</v>
      </c>
      <c r="F23" s="15">
        <v>1</v>
      </c>
      <c r="G23" s="15" t="s">
        <v>15</v>
      </c>
      <c r="H23" s="15"/>
      <c r="I23" s="51">
        <v>0</v>
      </c>
      <c r="J23" s="52">
        <f t="shared" si="0"/>
        <v>0</v>
      </c>
      <c r="K23" s="50"/>
    </row>
    <row r="24" spans="1:11">
      <c r="A24" s="11"/>
      <c r="B24" s="8" t="s">
        <v>50</v>
      </c>
      <c r="C24" s="14" t="s">
        <v>51</v>
      </c>
      <c r="D24" s="15">
        <v>1</v>
      </c>
      <c r="E24" s="15" t="s">
        <v>14</v>
      </c>
      <c r="F24" s="15">
        <v>1</v>
      </c>
      <c r="G24" s="15" t="s">
        <v>15</v>
      </c>
      <c r="H24" s="15"/>
      <c r="I24" s="51">
        <v>0</v>
      </c>
      <c r="J24" s="52">
        <f t="shared" si="0"/>
        <v>0</v>
      </c>
      <c r="K24" s="50"/>
    </row>
    <row r="25" spans="1:11">
      <c r="A25" s="16"/>
      <c r="B25" s="17" t="s">
        <v>52</v>
      </c>
      <c r="C25" s="18"/>
      <c r="D25" s="18"/>
      <c r="E25" s="18"/>
      <c r="F25" s="18"/>
      <c r="G25" s="18"/>
      <c r="H25" s="18"/>
      <c r="I25" s="53"/>
      <c r="J25" s="54">
        <f>SUM(J7:J24)</f>
        <v>69607.34</v>
      </c>
      <c r="K25" s="55"/>
    </row>
    <row r="26" spans="1:11">
      <c r="A26" s="7" t="s">
        <v>53</v>
      </c>
      <c r="B26" s="19" t="s">
        <v>54</v>
      </c>
      <c r="C26" s="20" t="s">
        <v>55</v>
      </c>
      <c r="D26" s="21">
        <v>1</v>
      </c>
      <c r="E26" s="37" t="s">
        <v>14</v>
      </c>
      <c r="F26" s="21">
        <v>1</v>
      </c>
      <c r="G26" s="21" t="s">
        <v>56</v>
      </c>
      <c r="H26" s="21">
        <v>20000</v>
      </c>
      <c r="I26" s="56">
        <v>174995</v>
      </c>
      <c r="J26" s="49">
        <f t="shared" ref="J26:J46" si="3">D26*F26*I26</f>
        <v>174995</v>
      </c>
      <c r="K26" s="47" t="s">
        <v>57</v>
      </c>
    </row>
    <row r="27" spans="1:11">
      <c r="A27" s="11"/>
      <c r="B27" s="19" t="s">
        <v>58</v>
      </c>
      <c r="C27" s="20" t="s">
        <v>59</v>
      </c>
      <c r="D27" s="21">
        <v>1</v>
      </c>
      <c r="E27" s="37" t="s">
        <v>14</v>
      </c>
      <c r="F27" s="21">
        <v>1</v>
      </c>
      <c r="G27" s="21" t="s">
        <v>56</v>
      </c>
      <c r="H27" s="21">
        <v>60</v>
      </c>
      <c r="I27" s="56">
        <f>SUM(H27*7.99)</f>
        <v>479.4</v>
      </c>
      <c r="J27" s="49">
        <f t="shared" si="3"/>
        <v>479.4</v>
      </c>
      <c r="K27" s="55"/>
    </row>
    <row r="28" spans="1:11">
      <c r="A28" s="11"/>
      <c r="B28" s="19" t="s">
        <v>60</v>
      </c>
      <c r="C28" s="20"/>
      <c r="D28" s="21">
        <v>1</v>
      </c>
      <c r="E28" s="37" t="s">
        <v>14</v>
      </c>
      <c r="F28" s="21">
        <v>1</v>
      </c>
      <c r="G28" s="21" t="s">
        <v>56</v>
      </c>
      <c r="H28" s="21">
        <v>124</v>
      </c>
      <c r="I28" s="56">
        <f t="shared" ref="I28:I36" si="4">SUM(H28*7.99)</f>
        <v>990.76</v>
      </c>
      <c r="J28" s="49">
        <f t="shared" si="3"/>
        <v>990.76</v>
      </c>
      <c r="K28" s="55"/>
    </row>
    <row r="29" spans="1:11">
      <c r="A29" s="11"/>
      <c r="B29" s="19" t="s">
        <v>61</v>
      </c>
      <c r="C29" s="20"/>
      <c r="D29" s="21">
        <v>1</v>
      </c>
      <c r="E29" s="37" t="s">
        <v>14</v>
      </c>
      <c r="F29" s="21">
        <v>1</v>
      </c>
      <c r="G29" s="21" t="s">
        <v>56</v>
      </c>
      <c r="H29" s="21">
        <v>49</v>
      </c>
      <c r="I29" s="56">
        <f t="shared" si="4"/>
        <v>391.51</v>
      </c>
      <c r="J29" s="49">
        <f t="shared" si="3"/>
        <v>391.51</v>
      </c>
      <c r="K29" s="55"/>
    </row>
    <row r="30" spans="1:11">
      <c r="A30" s="11"/>
      <c r="B30" s="19" t="s">
        <v>62</v>
      </c>
      <c r="C30" s="20" t="s">
        <v>63</v>
      </c>
      <c r="D30" s="21">
        <v>1</v>
      </c>
      <c r="E30" s="37" t="s">
        <v>14</v>
      </c>
      <c r="F30" s="21">
        <v>1</v>
      </c>
      <c r="G30" s="21" t="s">
        <v>56</v>
      </c>
      <c r="H30" s="21">
        <v>164</v>
      </c>
      <c r="I30" s="56">
        <f t="shared" si="4"/>
        <v>1310.36</v>
      </c>
      <c r="J30" s="49">
        <f t="shared" si="3"/>
        <v>1310.36</v>
      </c>
      <c r="K30" s="55"/>
    </row>
    <row r="31" spans="1:11">
      <c r="A31" s="11"/>
      <c r="B31" s="19" t="s">
        <v>62</v>
      </c>
      <c r="C31" s="20" t="s">
        <v>64</v>
      </c>
      <c r="D31" s="21">
        <v>1</v>
      </c>
      <c r="E31" s="37" t="s">
        <v>14</v>
      </c>
      <c r="F31" s="21">
        <v>1</v>
      </c>
      <c r="G31" s="21" t="s">
        <v>56</v>
      </c>
      <c r="H31" s="38">
        <v>60</v>
      </c>
      <c r="I31" s="56">
        <f>SUM(H31*8.3)</f>
        <v>498</v>
      </c>
      <c r="J31" s="49">
        <f t="shared" si="3"/>
        <v>498</v>
      </c>
      <c r="K31" s="55"/>
    </row>
    <row r="32" spans="1:11">
      <c r="A32" s="11"/>
      <c r="B32" s="19" t="s">
        <v>62</v>
      </c>
      <c r="C32" s="20" t="s">
        <v>65</v>
      </c>
      <c r="D32" s="21">
        <v>1</v>
      </c>
      <c r="E32" s="37" t="s">
        <v>14</v>
      </c>
      <c r="F32" s="21">
        <v>1</v>
      </c>
      <c r="G32" s="21" t="s">
        <v>56</v>
      </c>
      <c r="H32" s="38">
        <v>50</v>
      </c>
      <c r="I32" s="56">
        <f t="shared" si="4"/>
        <v>399.5</v>
      </c>
      <c r="J32" s="49">
        <f t="shared" si="3"/>
        <v>399.5</v>
      </c>
      <c r="K32" s="55"/>
    </row>
    <row r="33" spans="1:11">
      <c r="A33" s="11"/>
      <c r="B33" s="19" t="s">
        <v>66</v>
      </c>
      <c r="C33" s="20" t="s">
        <v>67</v>
      </c>
      <c r="D33" s="21">
        <v>1</v>
      </c>
      <c r="E33" s="37" t="s">
        <v>14</v>
      </c>
      <c r="F33" s="21">
        <v>1</v>
      </c>
      <c r="G33" s="21" t="s">
        <v>56</v>
      </c>
      <c r="H33" s="38">
        <v>91</v>
      </c>
      <c r="I33" s="56">
        <f>SUM(H33*8.3)</f>
        <v>755.3</v>
      </c>
      <c r="J33" s="49">
        <f t="shared" si="3"/>
        <v>755.3</v>
      </c>
      <c r="K33" s="55"/>
    </row>
    <row r="34" spans="1:11">
      <c r="A34" s="11"/>
      <c r="B34" s="19" t="s">
        <v>66</v>
      </c>
      <c r="C34" s="20" t="s">
        <v>68</v>
      </c>
      <c r="D34" s="21">
        <v>1</v>
      </c>
      <c r="E34" s="37" t="s">
        <v>14</v>
      </c>
      <c r="F34" s="21">
        <v>1</v>
      </c>
      <c r="G34" s="21" t="s">
        <v>56</v>
      </c>
      <c r="H34" s="38">
        <v>60</v>
      </c>
      <c r="I34" s="56">
        <f>SUM(H34*8.3)</f>
        <v>498</v>
      </c>
      <c r="J34" s="49">
        <f t="shared" si="3"/>
        <v>498</v>
      </c>
      <c r="K34" s="55"/>
    </row>
    <row r="35" spans="1:11">
      <c r="A35" s="11"/>
      <c r="B35" s="19" t="s">
        <v>69</v>
      </c>
      <c r="C35" s="20">
        <v>10</v>
      </c>
      <c r="D35" s="21">
        <v>1</v>
      </c>
      <c r="E35" s="37" t="s">
        <v>14</v>
      </c>
      <c r="F35" s="21">
        <v>1</v>
      </c>
      <c r="G35" s="21" t="s">
        <v>56</v>
      </c>
      <c r="H35" s="38">
        <v>10</v>
      </c>
      <c r="I35" s="56">
        <f>SUM(H35*8.3)</f>
        <v>83</v>
      </c>
      <c r="J35" s="49">
        <f t="shared" si="3"/>
        <v>83</v>
      </c>
      <c r="K35" s="55"/>
    </row>
    <row r="36" spans="1:11">
      <c r="A36" s="11"/>
      <c r="B36" s="19" t="s">
        <v>70</v>
      </c>
      <c r="C36" s="20"/>
      <c r="D36" s="21">
        <v>1</v>
      </c>
      <c r="E36" s="37" t="s">
        <v>14</v>
      </c>
      <c r="F36" s="21">
        <v>1</v>
      </c>
      <c r="G36" s="21" t="s">
        <v>56</v>
      </c>
      <c r="H36" s="21">
        <v>118</v>
      </c>
      <c r="I36" s="56">
        <f t="shared" si="4"/>
        <v>942.82</v>
      </c>
      <c r="J36" s="49">
        <f t="shared" si="3"/>
        <v>942.82</v>
      </c>
      <c r="K36" s="55"/>
    </row>
    <row r="37" spans="1:11">
      <c r="A37" s="11"/>
      <c r="B37" s="19" t="s">
        <v>71</v>
      </c>
      <c r="C37" s="20" t="s">
        <v>72</v>
      </c>
      <c r="D37" s="21">
        <v>1</v>
      </c>
      <c r="E37" s="37" t="s">
        <v>14</v>
      </c>
      <c r="F37" s="21">
        <v>1</v>
      </c>
      <c r="G37" s="21" t="s">
        <v>56</v>
      </c>
      <c r="H37" s="21"/>
      <c r="I37" s="56">
        <v>9269.47</v>
      </c>
      <c r="J37" s="49">
        <f t="shared" si="3"/>
        <v>9269.47</v>
      </c>
      <c r="K37" s="55"/>
    </row>
    <row r="38" spans="1:11">
      <c r="A38" s="11"/>
      <c r="B38" s="19" t="s">
        <v>73</v>
      </c>
      <c r="C38" s="20" t="s">
        <v>74</v>
      </c>
      <c r="D38" s="21">
        <v>1</v>
      </c>
      <c r="E38" s="37" t="s">
        <v>14</v>
      </c>
      <c r="F38" s="21">
        <v>1</v>
      </c>
      <c r="G38" s="21" t="s">
        <v>56</v>
      </c>
      <c r="H38" s="21"/>
      <c r="I38" s="56">
        <v>2493</v>
      </c>
      <c r="J38" s="49">
        <f t="shared" si="3"/>
        <v>2493</v>
      </c>
      <c r="K38" s="55"/>
    </row>
    <row r="39" spans="1:11">
      <c r="A39" s="11"/>
      <c r="B39" s="19" t="s">
        <v>75</v>
      </c>
      <c r="C39" s="22"/>
      <c r="D39" s="21">
        <v>1</v>
      </c>
      <c r="E39" s="37" t="s">
        <v>14</v>
      </c>
      <c r="F39" s="21">
        <v>1</v>
      </c>
      <c r="G39" s="21" t="s">
        <v>56</v>
      </c>
      <c r="H39" s="21"/>
      <c r="I39" s="56">
        <v>467</v>
      </c>
      <c r="J39" s="49">
        <f t="shared" si="3"/>
        <v>467</v>
      </c>
      <c r="K39" s="55"/>
    </row>
    <row r="40" spans="1:11">
      <c r="A40" s="11"/>
      <c r="B40" s="19" t="s">
        <v>76</v>
      </c>
      <c r="C40" s="22" t="s">
        <v>77</v>
      </c>
      <c r="D40" s="21">
        <v>1</v>
      </c>
      <c r="E40" s="37" t="s">
        <v>14</v>
      </c>
      <c r="F40" s="21">
        <v>1</v>
      </c>
      <c r="G40" s="21" t="s">
        <v>56</v>
      </c>
      <c r="H40" s="21"/>
      <c r="I40" s="56">
        <v>90</v>
      </c>
      <c r="J40" s="49">
        <f t="shared" si="3"/>
        <v>90</v>
      </c>
      <c r="K40" s="55"/>
    </row>
    <row r="41" ht="28" spans="1:11">
      <c r="A41" s="11"/>
      <c r="B41" s="23" t="s">
        <v>78</v>
      </c>
      <c r="C41" s="24" t="s">
        <v>79</v>
      </c>
      <c r="D41" s="25">
        <v>1</v>
      </c>
      <c r="E41" s="39" t="s">
        <v>14</v>
      </c>
      <c r="F41" s="25">
        <v>1</v>
      </c>
      <c r="G41" s="25" t="s">
        <v>56</v>
      </c>
      <c r="H41" s="25"/>
      <c r="I41" s="57">
        <v>50</v>
      </c>
      <c r="J41" s="49">
        <f t="shared" si="3"/>
        <v>50</v>
      </c>
      <c r="K41" s="55"/>
    </row>
    <row r="42" ht="28" spans="1:11">
      <c r="A42" s="11"/>
      <c r="B42" s="23" t="s">
        <v>80</v>
      </c>
      <c r="C42" s="24" t="s">
        <v>81</v>
      </c>
      <c r="D42" s="25">
        <v>1</v>
      </c>
      <c r="E42" s="39" t="s">
        <v>14</v>
      </c>
      <c r="F42" s="25">
        <v>1</v>
      </c>
      <c r="G42" s="25" t="s">
        <v>56</v>
      </c>
      <c r="H42" s="25"/>
      <c r="I42" s="57">
        <v>436</v>
      </c>
      <c r="J42" s="49">
        <f t="shared" si="3"/>
        <v>436</v>
      </c>
      <c r="K42" s="55"/>
    </row>
    <row r="43" spans="1:11">
      <c r="A43" s="11"/>
      <c r="B43" s="23" t="s">
        <v>82</v>
      </c>
      <c r="C43" s="24" t="s">
        <v>83</v>
      </c>
      <c r="D43" s="25">
        <v>1</v>
      </c>
      <c r="E43" s="39" t="s">
        <v>14</v>
      </c>
      <c r="F43" s="25">
        <v>1</v>
      </c>
      <c r="G43" s="25" t="s">
        <v>56</v>
      </c>
      <c r="H43" s="25"/>
      <c r="I43" s="57">
        <v>397</v>
      </c>
      <c r="J43" s="49">
        <f t="shared" si="3"/>
        <v>397</v>
      </c>
      <c r="K43" s="55"/>
    </row>
    <row r="44" spans="1:11">
      <c r="A44" s="11"/>
      <c r="B44" s="23" t="s">
        <v>84</v>
      </c>
      <c r="C44" s="24" t="s">
        <v>85</v>
      </c>
      <c r="D44" s="25">
        <v>1</v>
      </c>
      <c r="E44" s="39" t="s">
        <v>14</v>
      </c>
      <c r="F44" s="25">
        <v>1</v>
      </c>
      <c r="G44" s="25" t="s">
        <v>56</v>
      </c>
      <c r="H44" s="25"/>
      <c r="I44" s="57">
        <v>350</v>
      </c>
      <c r="J44" s="49">
        <f t="shared" si="3"/>
        <v>350</v>
      </c>
      <c r="K44" s="55"/>
    </row>
    <row r="45" spans="1:11">
      <c r="A45" s="16"/>
      <c r="B45" s="23" t="s">
        <v>86</v>
      </c>
      <c r="C45" s="24" t="s">
        <v>87</v>
      </c>
      <c r="D45" s="25">
        <v>1</v>
      </c>
      <c r="E45" s="39" t="s">
        <v>14</v>
      </c>
      <c r="F45" s="25">
        <v>1</v>
      </c>
      <c r="G45" s="25" t="s">
        <v>56</v>
      </c>
      <c r="H45" s="25">
        <v>88</v>
      </c>
      <c r="I45" s="57">
        <v>642.4</v>
      </c>
      <c r="J45" s="49">
        <f t="shared" si="3"/>
        <v>642.4</v>
      </c>
      <c r="K45" s="47" t="s">
        <v>88</v>
      </c>
    </row>
    <row r="46" spans="1:11">
      <c r="A46" s="16"/>
      <c r="B46" s="23" t="s">
        <v>89</v>
      </c>
      <c r="C46" s="24" t="s">
        <v>90</v>
      </c>
      <c r="D46" s="25">
        <v>1</v>
      </c>
      <c r="E46" s="39" t="s">
        <v>14</v>
      </c>
      <c r="F46" s="25">
        <v>1</v>
      </c>
      <c r="G46" s="25" t="s">
        <v>56</v>
      </c>
      <c r="H46" s="25">
        <v>2000</v>
      </c>
      <c r="I46" s="57">
        <v>-15960</v>
      </c>
      <c r="J46" s="49">
        <f t="shared" si="3"/>
        <v>-15960</v>
      </c>
      <c r="K46" s="47"/>
    </row>
    <row r="47" spans="1:11">
      <c r="A47" s="16"/>
      <c r="B47" s="26" t="s">
        <v>91</v>
      </c>
      <c r="C47" s="27"/>
      <c r="D47" s="28"/>
      <c r="E47" s="40"/>
      <c r="F47" s="28"/>
      <c r="G47" s="28"/>
      <c r="H47" s="28"/>
      <c r="I47" s="58"/>
      <c r="J47" s="49">
        <v>10000</v>
      </c>
      <c r="K47" s="47"/>
    </row>
    <row r="48" spans="1:11">
      <c r="A48" s="16"/>
      <c r="B48" s="26" t="s">
        <v>92</v>
      </c>
      <c r="C48" s="27"/>
      <c r="D48" s="28"/>
      <c r="E48" s="40"/>
      <c r="F48" s="28"/>
      <c r="G48" s="28"/>
      <c r="H48" s="28"/>
      <c r="I48" s="58"/>
      <c r="J48" s="49">
        <v>6000</v>
      </c>
      <c r="K48" s="47"/>
    </row>
    <row r="49" spans="1:11">
      <c r="A49" s="16"/>
      <c r="B49" s="29" t="s">
        <v>93</v>
      </c>
      <c r="C49" s="30"/>
      <c r="D49" s="31"/>
      <c r="E49" s="41"/>
      <c r="F49" s="31"/>
      <c r="G49" s="31"/>
      <c r="H49" s="31"/>
      <c r="I49" s="59"/>
      <c r="J49" s="46">
        <v>21042.83</v>
      </c>
      <c r="K49" s="47"/>
    </row>
    <row r="50" spans="1:11">
      <c r="A50" s="32"/>
      <c r="B50" s="33"/>
      <c r="C50" s="34"/>
      <c r="D50" s="34"/>
      <c r="E50" s="34"/>
      <c r="F50" s="34"/>
      <c r="G50" s="34"/>
      <c r="H50" s="34"/>
      <c r="I50" s="60"/>
      <c r="J50" s="61">
        <f>SUM(J26:J49)</f>
        <v>216621.35</v>
      </c>
      <c r="K50" s="55"/>
    </row>
    <row r="51" spans="1:11">
      <c r="A51" s="35"/>
      <c r="B51" s="36"/>
      <c r="C51" s="35"/>
      <c r="D51" s="35"/>
      <c r="E51" s="35"/>
      <c r="F51" s="35"/>
      <c r="G51" s="35"/>
      <c r="H51" s="35"/>
      <c r="I51" s="42" t="s">
        <v>94</v>
      </c>
      <c r="J51" s="62">
        <f>SUM(J50+J25)</f>
        <v>286228.69</v>
      </c>
      <c r="K51" s="35"/>
    </row>
    <row r="52" spans="1:11">
      <c r="A52" s="35"/>
      <c r="B52" s="36"/>
      <c r="C52" s="35"/>
      <c r="D52" s="35"/>
      <c r="E52" s="35"/>
      <c r="F52" s="35"/>
      <c r="G52" s="35"/>
      <c r="H52" s="35"/>
      <c r="I52" s="35"/>
      <c r="J52" s="35"/>
      <c r="K52" s="35"/>
    </row>
    <row r="53" spans="1:11">
      <c r="A53" s="35"/>
      <c r="B53" s="36"/>
      <c r="C53" s="35"/>
      <c r="D53" s="35"/>
      <c r="E53" s="35"/>
      <c r="F53" s="35"/>
      <c r="G53" s="42"/>
      <c r="H53" s="35"/>
      <c r="I53" s="62"/>
      <c r="J53" s="62"/>
      <c r="K53" s="35"/>
    </row>
  </sheetData>
  <mergeCells count="10">
    <mergeCell ref="A4:J4"/>
    <mergeCell ref="D5:G5"/>
    <mergeCell ref="I5:J5"/>
    <mergeCell ref="B25:I25"/>
    <mergeCell ref="B50:I50"/>
    <mergeCell ref="A7:A25"/>
    <mergeCell ref="A26:A45"/>
    <mergeCell ref="C5:C6"/>
    <mergeCell ref="A1:J3"/>
    <mergeCell ref="A5:B6"/>
  </mergeCells>
  <pageMargins left="0.7" right="0.7" top="0.75" bottom="0.75" header="0.3" footer="0.3"/>
  <pageSetup paperSize="9" scale="5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张维</dc:creator>
  <cp:lastModifiedBy>北宸</cp:lastModifiedBy>
  <dcterms:created xsi:type="dcterms:W3CDTF">2023-10-17T14:23:00Z</dcterms:created>
  <dcterms:modified xsi:type="dcterms:W3CDTF">2023-10-26T09:39:09Z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99506AD590EBADF33DC33965DBC4EF0A_42</vt:lpwstr>
  </property>
  <property fmtid="{D5CDD505-2E9C-101B-9397-08002B2CF9AE}" pid="3" name="KSOProductBuildVer">
    <vt:lpwstr>2052-5.5.1.7991</vt:lpwstr>
  </property>
</Properties>
</file>