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anlih\Downloads\"/>
    </mc:Choice>
  </mc:AlternateContent>
  <xr:revisionPtr revIDLastSave="0" documentId="13_ncr:1_{51BCC06C-98E4-4348-A000-7923BA5B5FC7}" xr6:coauthVersionLast="47" xr6:coauthVersionMax="47" xr10:uidLastSave="{00000000-0000-0000-0000-000000000000}"/>
  <bookViews>
    <workbookView xWindow="-108" yWindow="-108" windowWidth="23256" windowHeight="12576" firstSheet="2" activeTab="2" xr2:uid="{00000000-000D-0000-FFFF-FFFF00000000}"/>
  </bookViews>
  <sheets>
    <sheet name="总计" sheetId="21" state="hidden" r:id="rId1"/>
    <sheet name="Sheet3" sheetId="24" state="hidden" r:id="rId2"/>
    <sheet name="旅行社 -北京&amp;广德" sheetId="25" r:id="rId3"/>
    <sheet name="机票-六折版 " sheetId="20" state="hidden" r:id="rId4"/>
    <sheet name="希尔顿" sheetId="8" state="hidden" r:id="rId5"/>
  </sheets>
  <definedNames>
    <definedName name="_xlnm.Print_Area" localSheetId="2">'旅行社 -北京&amp;广德'!$A$1:$H$35</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2" i="25" l="1"/>
  <c r="G43" i="25"/>
  <c r="G44" i="25"/>
  <c r="G45" i="25"/>
  <c r="G46" i="25"/>
  <c r="G47" i="25"/>
  <c r="G48" i="25"/>
  <c r="G49" i="25"/>
  <c r="G50" i="25"/>
  <c r="G51" i="25"/>
  <c r="G53" i="25"/>
  <c r="G54" i="25"/>
  <c r="G66" i="25"/>
  <c r="G68" i="25"/>
  <c r="G69" i="25"/>
  <c r="G70" i="25"/>
  <c r="G71" i="25"/>
  <c r="G72" i="25"/>
  <c r="G73" i="25"/>
  <c r="D74" i="25"/>
  <c r="G74" i="25"/>
  <c r="G75" i="25"/>
  <c r="G7" i="25"/>
  <c r="G8" i="25"/>
  <c r="G9" i="25"/>
  <c r="G10" i="25"/>
  <c r="G11" i="25"/>
  <c r="G12" i="25"/>
  <c r="G14" i="25"/>
  <c r="G15" i="25"/>
  <c r="G16" i="25"/>
  <c r="G17" i="25"/>
  <c r="G18" i="25"/>
  <c r="G19" i="25"/>
  <c r="G20" i="25"/>
  <c r="G21" i="25"/>
  <c r="G23" i="25"/>
  <c r="G24" i="25"/>
  <c r="G25" i="25"/>
  <c r="G26" i="25"/>
  <c r="G27" i="25"/>
  <c r="G29" i="25"/>
  <c r="G30" i="25"/>
  <c r="G31" i="25"/>
  <c r="G32" i="25"/>
  <c r="G33" i="25"/>
  <c r="D34" i="25"/>
  <c r="G34" i="25"/>
  <c r="G35" i="25"/>
  <c r="G76" i="25"/>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I7" i="20"/>
  <c r="I8" i="20"/>
  <c r="I9" i="20"/>
  <c r="I10" i="20"/>
  <c r="I11" i="20"/>
  <c r="I12" i="20"/>
  <c r="I13" i="20"/>
  <c r="I14" i="20"/>
  <c r="C3" i="21"/>
  <c r="C2" i="24"/>
  <c r="C4" i="24"/>
  <c r="C2" i="21"/>
  <c r="C4" i="21"/>
  <c r="G47" i="8"/>
  <c r="G48" i="8"/>
  <c r="G49" i="8"/>
  <c r="C3" i="24"/>
</calcChain>
</file>

<file path=xl/sharedStrings.xml><?xml version="1.0" encoding="utf-8"?>
<sst xmlns="http://schemas.openxmlformats.org/spreadsheetml/2006/main" count="272" uniqueCount="211">
  <si>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</si>
  <si>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</si>
  <si>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</si>
  <si>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</si>
  <si>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</si>
  <si>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</si>
  <si>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</si>
  <si>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</si>
  <si>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</si>
  <si>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</si>
  <si>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</si>
  <si>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</si>
  <si>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次数 Time</t>
  </si>
  <si>
    <t>数量 Qty.</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</si>
  <si>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</si>
  <si>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</si>
  <si>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</si>
  <si>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</si>
  <si>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</si>
  <si>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</si>
  <si>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Transportation/大巴需求（根据媒体具体航班调整需求）</t>
  </si>
  <si>
    <t>About Media/媒体相关</t>
  </si>
  <si>
    <r>
      <rPr>
        <sz val="9"/>
        <rFont val="微软雅黑"/>
        <family val="2"/>
        <charset val="134"/>
      </rPr>
      <t>总计（Net）</t>
    </r>
  </si>
  <si>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</si>
  <si>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</si>
  <si>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</si>
  <si>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</si>
  <si>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</si>
  <si>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</si>
  <si>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</si>
  <si>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</si>
  <si>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</si>
  <si>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</si>
  <si>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</si>
  <si>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</si>
  <si>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</si>
  <si>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</si>
  <si>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</si>
  <si>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</si>
  <si>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</si>
  <si>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</si>
  <si>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</si>
  <si>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</si>
  <si>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</si>
  <si>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</si>
  <si>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</si>
  <si>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</si>
  <si>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</si>
  <si>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</si>
  <si>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</si>
  <si>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</si>
  <si>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</si>
  <si>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</si>
  <si>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</si>
  <si>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</si>
  <si>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</si>
  <si>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</si>
  <si>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</si>
  <si>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</si>
  <si>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</si>
  <si>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</si>
  <si>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</si>
  <si>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</si>
  <si>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</si>
  <si>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</si>
  <si>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</si>
  <si>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</si>
  <si>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</si>
  <si>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</si>
  <si>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</si>
  <si>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</si>
  <si>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</si>
  <si>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</si>
  <si>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</si>
  <si>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</si>
  <si>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</si>
  <si>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</si>
  <si>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</si>
  <si>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</si>
  <si>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</si>
  <si>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</si>
  <si>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</si>
  <si>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</si>
  <si>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</si>
  <si>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</si>
  <si>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</si>
  <si>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</si>
  <si>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</si>
  <si>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</si>
  <si>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</si>
  <si>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</si>
  <si>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</si>
  <si>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</si>
  <si>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</si>
  <si>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</si>
  <si>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</si>
  <si>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</si>
  <si>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</si>
  <si>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</si>
  <si>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</si>
  <si>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</si>
  <si>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</si>
  <si>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</si>
  <si>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</si>
  <si>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</si>
  <si>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</si>
  <si>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</si>
  <si>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</si>
  <si>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</si>
  <si>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</si>
  <si>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</si>
  <si>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1" type="noConversion"/>
  </si>
  <si>
    <t>司机住宿</t>
    <phoneticPr fontId="41" type="noConversion"/>
  </si>
  <si>
    <t>媒体交通费</t>
    <phoneticPr fontId="41" type="noConversion"/>
  </si>
  <si>
    <t>总计（Net）</t>
    <phoneticPr fontId="41" type="noConversion"/>
  </si>
  <si>
    <t>试驾车内备品</t>
    <phoneticPr fontId="41" type="noConversion"/>
  </si>
  <si>
    <t>欢迎水果</t>
    <phoneticPr fontId="41" type="noConversion"/>
  </si>
  <si>
    <t>广德试车场-广德县荷花园餐厅</t>
    <phoneticPr fontId="41" type="noConversion"/>
  </si>
  <si>
    <t>广德试车场-上海虹桥国际机场T2</t>
    <phoneticPr fontId="41" type="noConversion"/>
  </si>
  <si>
    <t xml:space="preserve">晚餐&amp;午餐 </t>
    <phoneticPr fontId="41" type="noConversion"/>
  </si>
  <si>
    <t>酒店-广德试车场</t>
    <phoneticPr fontId="41" type="noConversion"/>
  </si>
  <si>
    <t>上海虹桥国际机场T2-酒店</t>
    <phoneticPr fontId="41" type="noConversion"/>
  </si>
  <si>
    <t>媒体考斯特</t>
    <phoneticPr fontId="41" type="noConversion"/>
  </si>
  <si>
    <t>广德县荷花园餐厅-酒店</t>
    <phoneticPr fontId="41" type="noConversion"/>
  </si>
  <si>
    <t>酒店-上海虹桥国际机场T2</t>
    <phoneticPr fontId="41" type="noConversion"/>
  </si>
  <si>
    <t>工作人员标间</t>
    <phoneticPr fontId="41" type="noConversion"/>
  </si>
  <si>
    <t>工作人员用餐</t>
    <phoneticPr fontId="40" type="noConversion"/>
  </si>
  <si>
    <t>工作人员交通</t>
    <phoneticPr fontId="41" type="noConversion"/>
  </si>
  <si>
    <t>工作人员</t>
    <phoneticPr fontId="41" type="noConversion"/>
  </si>
  <si>
    <t>食品，雨衣，保暖，防疫等</t>
    <phoneticPr fontId="41" type="noConversion"/>
  </si>
  <si>
    <t xml:space="preserve">为了体现产品力，选择区域的五星级酒店的
In order to reflect the product strength,the average price of five-star hotels in </t>
    <phoneticPr fontId="8" type="noConversion"/>
  </si>
  <si>
    <t>第一批 D1 媒体大床房
one-bed room</t>
    <phoneticPr fontId="8" type="noConversion"/>
  </si>
  <si>
    <t>媒体相关
Media Related
12 位外地媒体房间
12OOT media rooms</t>
    <phoneticPr fontId="8" type="noConversion"/>
  </si>
  <si>
    <t>第二批 D1 媒体大床房
one-bed room</t>
    <phoneticPr fontId="8" type="noConversion"/>
  </si>
  <si>
    <t>第四批 D1 媒体大床房
one-bed room</t>
    <phoneticPr fontId="8" type="noConversion"/>
  </si>
  <si>
    <t>公关公司-工作人员住宿（2人一间）</t>
  </si>
  <si>
    <t>房内welcome package：甜点、水果等Desert，fruit，etc。</t>
  </si>
  <si>
    <t>媒体欢迎小食
welcome package</t>
  </si>
  <si>
    <t>房内
welcome package</t>
  </si>
  <si>
    <t xml:space="preserve">媒体相关
Media Related
</t>
    <phoneticPr fontId="8" type="noConversion"/>
  </si>
  <si>
    <t>媒体用餐</t>
  </si>
  <si>
    <t>媒体用餐
media meal</t>
  </si>
  <si>
    <t>用餐
Meal</t>
  </si>
  <si>
    <t>第一批媒体-D1 酒店晚餐
media dinner
soft drinks should be included</t>
    <phoneticPr fontId="8" type="noConversion"/>
  </si>
  <si>
    <t>12 media+3 staff+2backup</t>
    <phoneticPr fontId="8" type="noConversion"/>
  </si>
  <si>
    <t>第一批媒体-D2-媒体商务午餐 
media lunch
soft drinks should be included</t>
    <phoneticPr fontId="8" type="noConversion"/>
  </si>
  <si>
    <t>媒体相关
Media Related
12位外地媒体
12OOT media</t>
    <phoneticPr fontId="8" type="noConversion"/>
  </si>
  <si>
    <t>第二批媒体-D1 酒店晚餐
media dinner
soft drinks should be included</t>
    <phoneticPr fontId="8" type="noConversion"/>
  </si>
  <si>
    <t>第二批媒体-D2-媒体商务午餐 
media lunch
soft drinks should be included</t>
  </si>
  <si>
    <t>第三批媒体-D1 酒店自助晚餐
media dinner
soft drinks should be included</t>
  </si>
  <si>
    <t>第三批媒体-D2-媒体商务午餐 
media lunch
soft drinks should be included</t>
  </si>
  <si>
    <t>第四批媒体-D1 酒店自助晚餐
media dinner
soft drinks should be included</t>
  </si>
  <si>
    <t>第四批媒体-D2-媒体商务午餐 
media lunch
soft drinks should be included</t>
  </si>
  <si>
    <t>4批媒体/4 batch of media</t>
    <phoneticPr fontId="8" type="noConversion"/>
  </si>
  <si>
    <t>19座考斯特</t>
  </si>
  <si>
    <t>往返接送机</t>
  </si>
  <si>
    <t>媒体交通费用报销 ---第三方费用
Transportation Reimbursement</t>
  </si>
  <si>
    <t>500一人</t>
    <phoneticPr fontId="8" type="noConversion"/>
  </si>
  <si>
    <t>摄影摄像---第三方费用
photography &amp; video</t>
    <phoneticPr fontId="8" type="noConversion"/>
  </si>
  <si>
    <t>不可预估费用--第三方费用
unexpected fee</t>
  </si>
  <si>
    <t>打印费、快递费工作人员交通费等</t>
  </si>
  <si>
    <t>工作人员用餐
Meals for Agency Staff</t>
  </si>
  <si>
    <t>工作人员用餐
Staff meals</t>
  </si>
  <si>
    <t>总计（Net）</t>
  </si>
  <si>
    <t xml:space="preserve">
工作人员住宿（2人一间）
Staff（2 person share 1 room)</t>
    <phoneticPr fontId="8" type="noConversion"/>
  </si>
  <si>
    <t>工作人员用车 全天用车</t>
    <phoneticPr fontId="8" type="noConversion"/>
  </si>
  <si>
    <t>上午场酒店前往赛车场</t>
    <phoneticPr fontId="8" type="noConversion"/>
  </si>
  <si>
    <t>下午场酒店前往赛车场</t>
    <phoneticPr fontId="8" type="noConversion"/>
  </si>
  <si>
    <t>试驾车临牌</t>
    <phoneticPr fontId="8" type="noConversion"/>
  </si>
  <si>
    <t>Number of person:    48</t>
    <phoneticPr fontId="8" type="noConversion"/>
  </si>
  <si>
    <t>Number of person:       54</t>
    <phoneticPr fontId="41" type="noConversion"/>
  </si>
  <si>
    <t>服务费</t>
    <phoneticPr fontId="8" type="noConversion"/>
  </si>
  <si>
    <t>第三批 D1 媒体大床房
one-bed room</t>
    <phoneticPr fontId="8" type="noConversion"/>
  </si>
  <si>
    <t>媒体用餐
Meal</t>
    <phoneticPr fontId="8" type="noConversion"/>
  </si>
  <si>
    <t>德亨酒店</t>
    <phoneticPr fontId="8" type="noConversion"/>
  </si>
  <si>
    <t>500一人</t>
    <phoneticPr fontId="41" type="noConversion"/>
  </si>
  <si>
    <t>固定费用</t>
    <phoneticPr fontId="8" type="noConversion"/>
  </si>
  <si>
    <t>4000CNY *6辆*2批</t>
    <phoneticPr fontId="8" type="noConversion"/>
  </si>
  <si>
    <t>广德试驾车管理</t>
    <phoneticPr fontId="40" type="noConversion"/>
  </si>
  <si>
    <t>含车辆管理人员*2，加油费，洗车费</t>
    <phoneticPr fontId="41" type="noConversion"/>
  </si>
  <si>
    <t>Hotel-酒店住宿 （益田影人花园酒店）</t>
    <phoneticPr fontId="8" type="noConversion"/>
  </si>
  <si>
    <t>含公关照30张、视频素材、航拍素材、60S视频剪辑、差旅（专业公关摄影公司，2天预拍摄+1天活动拍摄）</t>
    <phoneticPr fontId="8" type="noConversion"/>
  </si>
  <si>
    <t>day1晚餐</t>
    <phoneticPr fontId="41" type="noConversion"/>
  </si>
  <si>
    <t>day2午餐</t>
    <phoneticPr fontId="41" type="noConversion"/>
  </si>
  <si>
    <t>day2晚餐</t>
    <phoneticPr fontId="41" type="noConversion"/>
  </si>
  <si>
    <t>day3日午餐</t>
    <phoneticPr fontId="41" type="noConversion"/>
  </si>
  <si>
    <t>day3晚餐</t>
    <phoneticPr fontId="41" type="noConversion"/>
  </si>
  <si>
    <t>day4午餐</t>
    <phoneticPr fontId="41" type="noConversion"/>
  </si>
  <si>
    <t>day4晚餐</t>
    <phoneticPr fontId="41" type="noConversion"/>
  </si>
  <si>
    <t>Day1</t>
    <phoneticPr fontId="8" type="noConversion"/>
  </si>
  <si>
    <t>Day2</t>
    <phoneticPr fontId="8" type="noConversion"/>
  </si>
  <si>
    <t>Day3</t>
    <phoneticPr fontId="8" type="noConversion"/>
  </si>
  <si>
    <t>Day4</t>
    <phoneticPr fontId="8" type="noConversion"/>
  </si>
  <si>
    <t>市中心前往酒店</t>
    <phoneticPr fontId="8" type="noConversion"/>
  </si>
  <si>
    <t>酒店返回市中心</t>
    <phoneticPr fontId="8" type="noConversion"/>
  </si>
  <si>
    <t>VENUE:   北京，2天活动，4批媒体，</t>
    <phoneticPr fontId="8" type="noConversion"/>
  </si>
  <si>
    <t>VENUE:    上汽通用广德试车场，3天活动，5批媒体</t>
    <phoneticPr fontId="41" type="noConversion"/>
  </si>
  <si>
    <t>交付日：11-4前，定点后3个月内执行</t>
    <phoneticPr fontId="8" type="noConversion"/>
  </si>
  <si>
    <t>摄影摄像---第三方费用</t>
    <phoneticPr fontId="8" type="noConversion"/>
  </si>
  <si>
    <t>含公关照30张、视频素材、航拍素材、差旅（专业公关摄影公司，1天预拍摄+1天活动拍摄）</t>
    <phoneticPr fontId="8" type="noConversion"/>
  </si>
  <si>
    <t>物料快递费、救援车辆租赁、车辆救援工具、打印机&amp;打印纸、工作人员饮用水、Partime雇佣等杂费</t>
    <phoneticPr fontId="8" type="noConversion"/>
  </si>
  <si>
    <t>单价</t>
    <phoneticPr fontId="8" type="noConversion"/>
  </si>
  <si>
    <t>小计</t>
    <phoneticPr fontId="8" type="noConversion"/>
  </si>
  <si>
    <t>康辉集团北京国际会议展览有限公司</t>
    <phoneticPr fontId="8" type="noConversion"/>
  </si>
  <si>
    <r>
      <t xml:space="preserve">Event:   </t>
    </r>
    <r>
      <rPr>
        <sz val="14"/>
        <rFont val="宋体"/>
        <family val="3"/>
        <charset val="134"/>
      </rPr>
      <t>凯</t>
    </r>
    <r>
      <rPr>
        <sz val="14"/>
        <rFont val="汉仪旗黑Y3-35简"/>
        <family val="1"/>
        <charset val="134"/>
      </rPr>
      <t>迪拉克CT4（1.5T）全</t>
    </r>
    <r>
      <rPr>
        <sz val="14"/>
        <rFont val="宋体"/>
        <family val="3"/>
        <charset val="134"/>
      </rPr>
      <t>国</t>
    </r>
    <r>
      <rPr>
        <sz val="14"/>
        <rFont val="汉仪旗黑Y3-35简"/>
        <family val="1"/>
        <charset val="134"/>
      </rPr>
      <t>媒体</t>
    </r>
    <r>
      <rPr>
        <sz val="14"/>
        <rFont val="宋体"/>
        <family val="3"/>
        <charset val="134"/>
      </rPr>
      <t>试驾</t>
    </r>
    <r>
      <rPr>
        <sz val="14"/>
        <rFont val="汉仪旗黑Y3-35简"/>
        <family val="1"/>
        <charset val="134"/>
      </rPr>
      <t>品</t>
    </r>
    <r>
      <rPr>
        <sz val="14"/>
        <rFont val="宋体"/>
        <family val="3"/>
        <charset val="134"/>
      </rPr>
      <t>鉴会</t>
    </r>
    <phoneticPr fontId="8" type="noConversion"/>
  </si>
  <si>
    <t>凯迪拉克CT4（1.5T）全国媒体试驾品鉴会</t>
    <phoneticPr fontId="8" type="noConversion"/>
  </si>
  <si>
    <t>2022.10.24</t>
    <phoneticPr fontId="8" type="noConversion"/>
  </si>
  <si>
    <r>
      <t xml:space="preserve">Event: </t>
    </r>
    <r>
      <rPr>
        <sz val="14"/>
        <rFont val="宋体"/>
        <family val="3"/>
        <charset val="134"/>
      </rPr>
      <t>凯</t>
    </r>
    <r>
      <rPr>
        <sz val="14"/>
        <rFont val="汉仪旗黑Y3-35简"/>
        <family val="1"/>
        <charset val="134"/>
      </rPr>
      <t>迪拉克CT4媒体</t>
    </r>
    <r>
      <rPr>
        <sz val="14"/>
        <rFont val="宋体"/>
        <family val="3"/>
        <charset val="134"/>
      </rPr>
      <t>抢</t>
    </r>
    <r>
      <rPr>
        <sz val="14"/>
        <rFont val="汉仪旗黑Y3-35简"/>
        <family val="1"/>
        <charset val="134"/>
      </rPr>
      <t>先</t>
    </r>
    <r>
      <rPr>
        <sz val="14"/>
        <rFont val="宋体"/>
        <family val="3"/>
        <charset val="134"/>
      </rPr>
      <t>试驾</t>
    </r>
    <phoneticPr fontId="41" type="noConversion"/>
  </si>
  <si>
    <t>凯迪拉克CT4媒体抢先试驾</t>
    <phoneticPr fontId="8" type="noConversion"/>
  </si>
  <si>
    <r>
      <rPr>
        <sz val="14"/>
        <color rgb="FFFF0000"/>
        <rFont val="宋体"/>
        <family val="3"/>
        <charset val="134"/>
      </rPr>
      <t>总计</t>
    </r>
    <r>
      <rPr>
        <sz val="14"/>
        <color rgb="FFFF0000"/>
        <rFont val="汉仪旗黑Y3-35简"/>
        <family val="1"/>
        <charset val="134"/>
      </rPr>
      <t>（Net）不含增值</t>
    </r>
    <r>
      <rPr>
        <sz val="14"/>
        <color rgb="FFFF0000"/>
        <rFont val="宋体"/>
        <family val="3"/>
        <charset val="134"/>
      </rPr>
      <t>税</t>
    </r>
    <r>
      <rPr>
        <sz val="14"/>
        <color rgb="FFFF0000"/>
        <rFont val="汉仪旗黑Y3-35简"/>
        <family val="1"/>
        <charset val="134"/>
      </rPr>
      <t>6%</t>
    </r>
    <phoneticPr fontId="41" type="noConversion"/>
  </si>
  <si>
    <t>优惠价（Net）不含增值税6%</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</si>
</sst>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00_);[Red]\(0.00\)"/>
  </numFmts>
  <fonts count="53">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4"/>
      <name val="汉仪旗黑Y3-35简"/>
      <family val="1"/>
      <charset val="134"/>
    </font>
    <font>
      <b/>
      <sz val="14"/>
      <name val="汉仪旗黑Y3-35简"/>
      <family val="1"/>
      <charset val="134"/>
    </font>
    <font>
      <sz val="14"/>
      <color rgb="FF000000"/>
      <name val="汉仪旗黑Y3-35简"/>
      <family val="1"/>
      <charset val="134"/>
    </font>
    <font>
      <sz val="9"/>
      <color rgb="FF000000"/>
      <name val="微软雅黑"/>
      <family val="2"/>
      <charset val="134"/>
    </font>
    <font>
      <sz val="14"/>
      <color rgb="FFFF0000"/>
      <name val="汉仪旗黑Y3-35简"/>
      <family val="1"/>
      <charset val="134"/>
    </font>
    <font>
      <b/>
      <sz val="14"/>
      <color theme="0"/>
      <name val="汉仪旗黑Y3-35简"/>
      <family val="1"/>
      <charset val="134"/>
    </font>
    <font>
      <sz val="14"/>
      <color theme="0"/>
      <name val="汉仪旗黑Y3-35简"/>
      <family val="1"/>
      <charset val="134"/>
    </font>
    <font>
      <sz val="14"/>
      <color theme="1"/>
      <name val="汉仪旗黑Y3-35简"/>
      <family val="1"/>
      <charset val="134"/>
    </font>
    <font>
      <sz val="14"/>
      <color rgb="FFFF0000"/>
      <name val="宋体"/>
      <family val="3"/>
      <charset val="134"/>
    </font>
    <font>
      <sz val="14"/>
      <color rgb="FFFF0000"/>
      <name val="汉仪旗黑Y3-35简"/>
      <family val="3"/>
      <charset val="134"/>
    </font>
    <font>
      <sz val="14"/>
      <name val="宋体"/>
      <family val="3"/>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theme="0" tint="-0.24997711111789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8">
    <xf numFmtId="0" fontId="0" fillId="0" borderId="0">
      <alignment vertical="center"/>
    </xf>
    <xf numFmtId="0" fontId="16" fillId="15" borderId="0" applyNumberFormat="0" applyBorder="0" applyProtection="0">
      <alignment vertical="center"/>
    </xf>
    <xf numFmtId="0" fontId="15" fillId="13" borderId="0" applyNumberFormat="0" applyBorder="0" applyAlignment="0" applyProtection="0">
      <alignment vertical="center"/>
    </xf>
    <xf numFmtId="0" fontId="17" fillId="0" borderId="0" applyNumberFormat="0" applyBorder="0" applyAlignment="0" applyProtection="0">
      <alignment vertical="center"/>
    </xf>
    <xf numFmtId="0" fontId="26" fillId="0" borderId="0" applyNumberFormat="0" applyBorder="0" applyAlignment="0" applyProtection="0">
      <alignment vertical="center"/>
    </xf>
    <xf numFmtId="0" fontId="28" fillId="6" borderId="24" applyNumberFormat="0" applyProtection="0">
      <alignment vertical="center"/>
    </xf>
    <xf numFmtId="0" fontId="33" fillId="0" borderId="31" applyNumberFormat="0" applyProtection="0">
      <alignment vertical="center"/>
    </xf>
    <xf numFmtId="0" fontId="14" fillId="14" borderId="0" applyNumberFormat="0" applyBorder="0" applyAlignment="0" applyProtection="0">
      <alignment vertical="center"/>
    </xf>
    <xf numFmtId="0" fontId="15" fillId="17" borderId="0" applyNumberFormat="0" applyBorder="0" applyAlignment="0" applyProtection="0">
      <alignment vertical="center"/>
    </xf>
    <xf numFmtId="0" fontId="16" fillId="23" borderId="0" applyNumberFormat="0" applyBorder="0" applyProtection="0">
      <alignment vertical="center"/>
    </xf>
    <xf numFmtId="0" fontId="16" fillId="18" borderId="0" applyNumberFormat="0" applyBorder="0" applyProtection="0">
      <alignment vertical="center"/>
    </xf>
    <xf numFmtId="0" fontId="16" fillId="34" borderId="0" applyNumberFormat="0" applyBorder="0" applyProtection="0">
      <alignment vertical="center"/>
    </xf>
    <xf numFmtId="0" fontId="15" fillId="16" borderId="0" applyNumberFormat="0" applyBorder="0" applyAlignment="0" applyProtection="0">
      <alignment vertical="center"/>
    </xf>
    <xf numFmtId="0" fontId="16" fillId="6" borderId="0" applyNumberFormat="0" applyBorder="0" applyProtection="0">
      <alignment vertical="center"/>
    </xf>
    <xf numFmtId="0" fontId="16" fillId="19" borderId="0" applyNumberFormat="0" applyBorder="0" applyProtection="0">
      <alignment vertical="center"/>
    </xf>
    <xf numFmtId="0" fontId="2" fillId="0" borderId="0"/>
    <xf numFmtId="0" fontId="39" fillId="0" borderId="0"/>
    <xf numFmtId="0" fontId="16" fillId="21" borderId="0" applyNumberFormat="0" applyBorder="0" applyProtection="0">
      <alignment vertical="center"/>
    </xf>
    <xf numFmtId="0" fontId="16" fillId="24" borderId="0" applyNumberFormat="0" applyBorder="0" applyProtection="0">
      <alignment vertical="center"/>
    </xf>
    <xf numFmtId="0" fontId="16" fillId="27" borderId="0" applyNumberFormat="0" applyBorder="0" applyProtection="0">
      <alignment vertical="center"/>
    </xf>
    <xf numFmtId="0" fontId="16" fillId="15" borderId="0" applyNumberFormat="0" applyBorder="0" applyProtection="0">
      <alignment vertical="center"/>
    </xf>
    <xf numFmtId="0" fontId="16" fillId="24" borderId="0" applyNumberFormat="0" applyBorder="0" applyProtection="0">
      <alignment vertical="center"/>
    </xf>
    <xf numFmtId="0" fontId="16" fillId="30" borderId="0" applyNumberFormat="0" applyBorder="0" applyProtection="0">
      <alignment vertical="center"/>
    </xf>
    <xf numFmtId="0" fontId="20" fillId="33" borderId="0" applyNumberFormat="0" applyBorder="0" applyProtection="0">
      <alignment vertical="center"/>
    </xf>
    <xf numFmtId="0" fontId="20" fillId="27" borderId="0" applyNumberFormat="0" applyBorder="0" applyProtection="0">
      <alignment vertical="center"/>
    </xf>
    <xf numFmtId="0" fontId="20" fillId="19" borderId="0" applyNumberFormat="0" applyBorder="0" applyProtection="0">
      <alignment vertical="center"/>
    </xf>
    <xf numFmtId="0" fontId="20" fillId="22" borderId="0" applyNumberFormat="0" applyBorder="0" applyProtection="0">
      <alignment vertical="center"/>
    </xf>
    <xf numFmtId="0" fontId="20" fillId="26" borderId="0" applyNumberFormat="0" applyBorder="0" applyProtection="0">
      <alignment vertical="center"/>
    </xf>
    <xf numFmtId="0" fontId="20" fillId="28" borderId="0" applyNumberFormat="0" applyBorder="0" applyProtection="0">
      <alignment vertical="center"/>
    </xf>
    <xf numFmtId="0" fontId="25" fillId="23" borderId="0" applyNumberFormat="0" applyBorder="0" applyAlignment="0" applyProtection="0">
      <alignment vertical="center"/>
    </xf>
    <xf numFmtId="0" fontId="20" fillId="20" borderId="0" applyNumberFormat="0" applyBorder="0" applyProtection="0">
      <alignment vertical="center"/>
    </xf>
    <xf numFmtId="0" fontId="20" fillId="7" borderId="0" applyNumberFormat="0" applyBorder="0" applyProtection="0">
      <alignment vertical="center"/>
    </xf>
    <xf numFmtId="0" fontId="20" fillId="29" borderId="0" applyNumberFormat="0" applyBorder="0" applyProtection="0">
      <alignment vertical="center"/>
    </xf>
    <xf numFmtId="0" fontId="20" fillId="22" borderId="0" applyNumberFormat="0" applyBorder="0" applyProtection="0">
      <alignment vertical="center"/>
    </xf>
    <xf numFmtId="0" fontId="20" fillId="26" borderId="0" applyNumberFormat="0" applyBorder="0" applyProtection="0">
      <alignment vertical="center"/>
    </xf>
    <xf numFmtId="0" fontId="20" fillId="32" borderId="0" applyNumberFormat="0" applyBorder="0" applyProtection="0">
      <alignment vertical="center"/>
    </xf>
    <xf numFmtId="0" fontId="25" fillId="23" borderId="0" applyNumberFormat="0" applyBorder="0" applyProtection="0">
      <alignment vertical="center"/>
    </xf>
    <xf numFmtId="0" fontId="19" fillId="4" borderId="24" applyNumberFormat="0" applyProtection="0">
      <alignment vertical="center"/>
    </xf>
    <xf numFmtId="0" fontId="23" fillId="5" borderId="25" applyNumberFormat="0" applyProtection="0">
      <alignment vertical="center"/>
    </xf>
    <xf numFmtId="0" fontId="25" fillId="23" borderId="0" applyNumberFormat="0" applyBorder="0" applyAlignment="0" applyProtection="0">
      <alignment vertical="center"/>
    </xf>
    <xf numFmtId="176" fontId="39" fillId="0" borderId="0" applyFont="0" applyFill="0" applyBorder="0" applyAlignment="0" applyProtection="0"/>
    <xf numFmtId="0" fontId="21" fillId="0" borderId="0" applyNumberFormat="0" applyBorder="0" applyProtection="0">
      <alignment vertical="center"/>
    </xf>
    <xf numFmtId="0" fontId="18" fillId="18" borderId="0" applyNumberFormat="0" applyBorder="0" applyProtection="0">
      <alignment vertical="center"/>
    </xf>
    <xf numFmtId="0" fontId="27" fillId="0" borderId="27" applyNumberFormat="0" applyProtection="0">
      <alignment vertical="center"/>
    </xf>
    <xf numFmtId="0" fontId="31" fillId="0" borderId="30" applyNumberFormat="0" applyProtection="0">
      <alignment vertical="center"/>
    </xf>
    <xf numFmtId="0" fontId="33" fillId="0" borderId="0" applyNumberFormat="0" applyBorder="0" applyProtection="0">
      <alignment vertical="center"/>
    </xf>
    <xf numFmtId="0" fontId="35" fillId="0" borderId="32" applyNumberFormat="0" applyProtection="0">
      <alignment vertical="center"/>
    </xf>
    <xf numFmtId="0" fontId="36" fillId="31" borderId="0" applyNumberFormat="0" applyBorder="0" applyProtection="0">
      <alignment vertical="center"/>
    </xf>
    <xf numFmtId="0" fontId="37" fillId="0" borderId="0"/>
    <xf numFmtId="0" fontId="39" fillId="0" borderId="0">
      <alignment vertical="center"/>
    </xf>
    <xf numFmtId="178" fontId="22" fillId="0" borderId="0"/>
    <xf numFmtId="0" fontId="39" fillId="25" borderId="26" applyNumberFormat="0" applyProtection="0">
      <alignment vertical="center"/>
    </xf>
    <xf numFmtId="0" fontId="29" fillId="4" borderId="28" applyNumberFormat="0" applyProtection="0">
      <alignment vertical="center"/>
    </xf>
    <xf numFmtId="0" fontId="17" fillId="0" borderId="0"/>
    <xf numFmtId="0" fontId="39" fillId="0" borderId="0">
      <alignment vertical="center"/>
    </xf>
    <xf numFmtId="0" fontId="24" fillId="0" borderId="0" applyNumberFormat="0" applyBorder="0" applyProtection="0">
      <alignment vertical="center"/>
    </xf>
    <xf numFmtId="0" fontId="30" fillId="0" borderId="29" applyNumberFormat="0" applyProtection="0">
      <alignment vertical="center"/>
    </xf>
    <xf numFmtId="0" fontId="32" fillId="0" borderId="0" applyNumberFormat="0" applyBorder="0" applyProtection="0">
      <alignment vertical="center"/>
    </xf>
    <xf numFmtId="0" fontId="34" fillId="0" borderId="0"/>
    <xf numFmtId="0" fontId="39" fillId="0" borderId="0"/>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43" fontId="39" fillId="0" borderId="0" applyFont="0" applyFill="0" applyBorder="0" applyAlignment="0" applyProtection="0">
      <alignment vertical="center"/>
    </xf>
    <xf numFmtId="0" fontId="26" fillId="0" borderId="0" applyNumberFormat="0" applyBorder="0" applyAlignment="0" applyProtection="0">
      <alignment vertical="center"/>
    </xf>
    <xf numFmtId="0" fontId="26" fillId="0" borderId="0"/>
    <xf numFmtId="0" fontId="17" fillId="0" borderId="0" applyNumberFormat="0" applyBorder="0" applyAlignment="0" applyProtection="0">
      <alignment vertical="center"/>
    </xf>
    <xf numFmtId="0" fontId="39" fillId="0" borderId="0">
      <protection locked="0"/>
    </xf>
    <xf numFmtId="0" fontId="39" fillId="0" borderId="0">
      <protection locked="0"/>
    </xf>
  </cellStyleXfs>
  <cellXfs count="201">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40" fontId="4" fillId="3" borderId="1" xfId="50" applyNumberFormat="1" applyFont="1" applyFill="1" applyBorder="1" applyAlignment="1">
      <alignment horizontal="center" vertical="center"/>
    </xf>
    <xf numFmtId="0" fontId="1" fillId="2" borderId="0" xfId="66" applyFont="1" applyFill="1" applyAlignment="1" applyProtection="1">
      <alignment vertical="center"/>
    </xf>
    <xf numFmtId="0" fontId="1" fillId="2" borderId="0" xfId="66" applyFont="1" applyFill="1" applyAlignment="1" applyProtection="1">
      <alignment horizontal="center" vertical="center"/>
    </xf>
    <xf numFmtId="14" fontId="42" fillId="0" borderId="33" xfId="66" applyNumberFormat="1" applyFont="1" applyBorder="1" applyAlignment="1" applyProtection="1">
      <alignment horizontal="left" vertical="center" wrapText="1"/>
    </xf>
    <xf numFmtId="179" fontId="42" fillId="0" borderId="33" xfId="66" applyNumberFormat="1" applyFont="1" applyBorder="1" applyAlignment="1" applyProtection="1">
      <alignment horizontal="center" vertical="center"/>
    </xf>
    <xf numFmtId="0" fontId="42" fillId="0" borderId="33" xfId="54" applyFont="1" applyBorder="1" applyAlignment="1">
      <alignment horizontal="center" vertical="center" wrapText="1"/>
    </xf>
    <xf numFmtId="0" fontId="1" fillId="0" borderId="0" xfId="66" applyFont="1" applyAlignment="1" applyProtection="1">
      <alignment horizontal="center" vertical="center"/>
    </xf>
    <xf numFmtId="0" fontId="44" fillId="0" borderId="33" xfId="66" applyFont="1" applyBorder="1" applyAlignment="1" applyProtection="1">
      <alignment horizontal="center" vertical="center" wrapText="1"/>
    </xf>
    <xf numFmtId="14" fontId="44" fillId="0" borderId="33" xfId="66" applyNumberFormat="1" applyFont="1" applyBorder="1" applyAlignment="1" applyProtection="1">
      <alignment horizontal="left" vertical="center" wrapText="1"/>
    </xf>
    <xf numFmtId="179" fontId="44" fillId="0" borderId="33" xfId="66" applyNumberFormat="1" applyFont="1" applyBorder="1" applyAlignment="1" applyProtection="1">
      <alignment horizontal="center" vertical="center"/>
    </xf>
    <xf numFmtId="0" fontId="42" fillId="0" borderId="33" xfId="67" applyFont="1" applyBorder="1" applyAlignment="1" applyProtection="1">
      <alignment horizontal="center" vertical="center" wrapText="1"/>
    </xf>
    <xf numFmtId="0" fontId="45" fillId="0" borderId="0" xfId="66" applyFont="1" applyAlignment="1" applyProtection="1">
      <alignment horizontal="center" vertical="center"/>
    </xf>
    <xf numFmtId="0" fontId="42" fillId="0" borderId="33" xfId="54" applyFont="1" applyBorder="1" applyAlignment="1">
      <alignment horizontal="left" vertical="center" wrapText="1"/>
    </xf>
    <xf numFmtId="179" fontId="42" fillId="0" borderId="33" xfId="54" applyNumberFormat="1" applyFont="1" applyBorder="1" applyAlignment="1">
      <alignment horizontal="center" vertical="center"/>
    </xf>
    <xf numFmtId="0" fontId="42" fillId="0" borderId="33" xfId="66" applyFont="1" applyBorder="1" applyAlignment="1" applyProtection="1">
      <alignment horizontal="left" vertical="center" wrapText="1"/>
    </xf>
    <xf numFmtId="0" fontId="42" fillId="0" borderId="33" xfId="66" applyFont="1" applyBorder="1" applyAlignment="1" applyProtection="1">
      <alignment horizontal="left" vertical="center" wrapText="1" readingOrder="1"/>
    </xf>
    <xf numFmtId="0" fontId="44" fillId="0" borderId="33" xfId="54" applyFont="1" applyBorder="1" applyAlignment="1">
      <alignment vertical="center" wrapText="1"/>
    </xf>
    <xf numFmtId="38" fontId="44" fillId="0" borderId="33" xfId="54" applyNumberFormat="1" applyFont="1" applyBorder="1" applyAlignment="1">
      <alignment horizontal="center" vertical="center" wrapText="1"/>
    </xf>
    <xf numFmtId="0" fontId="17" fillId="2" borderId="0" xfId="66" applyFont="1" applyFill="1" applyAlignment="1" applyProtection="1">
      <alignment horizontal="center" vertical="center"/>
    </xf>
    <xf numFmtId="0" fontId="17" fillId="2" borderId="0" xfId="66" applyFont="1" applyFill="1" applyAlignment="1" applyProtection="1">
      <alignment horizontal="left" vertical="center"/>
    </xf>
    <xf numFmtId="179" fontId="17" fillId="0" borderId="0" xfId="66" applyNumberFormat="1" applyFont="1" applyAlignment="1" applyProtection="1">
      <alignment horizontal="center" vertical="center"/>
    </xf>
    <xf numFmtId="0" fontId="17" fillId="2" borderId="0" xfId="66" applyFont="1" applyFill="1" applyAlignment="1" applyProtection="1">
      <alignment vertical="center" wrapText="1"/>
    </xf>
    <xf numFmtId="0" fontId="42" fillId="2" borderId="0" xfId="49" applyFont="1" applyFill="1" applyAlignment="1">
      <alignment horizontal="center" vertical="center"/>
    </xf>
    <xf numFmtId="14" fontId="42" fillId="0" borderId="33" xfId="49" applyNumberFormat="1" applyFont="1" applyBorder="1" applyAlignment="1">
      <alignment horizontal="center" vertical="center" wrapText="1"/>
    </xf>
    <xf numFmtId="177" fontId="42" fillId="0" borderId="33" xfId="49" applyNumberFormat="1" applyFont="1" applyBorder="1" applyAlignment="1">
      <alignment horizontal="center" vertical="center"/>
    </xf>
    <xf numFmtId="0" fontId="42" fillId="0" borderId="33" xfId="49" applyFont="1" applyBorder="1" applyAlignment="1">
      <alignment horizontal="center" vertical="center"/>
    </xf>
    <xf numFmtId="0" fontId="43" fillId="11" borderId="33" xfId="49" applyFont="1" applyFill="1" applyBorder="1" applyAlignment="1">
      <alignment horizontal="center" vertical="center" wrapText="1"/>
    </xf>
    <xf numFmtId="49" fontId="49" fillId="0" borderId="33" xfId="0" applyNumberFormat="1" applyFont="1" applyBorder="1" applyAlignment="1">
      <alignment horizontal="center" vertical="center"/>
    </xf>
    <xf numFmtId="0" fontId="43" fillId="3" borderId="33" xfId="49" applyFont="1" applyFill="1" applyBorder="1" applyAlignment="1">
      <alignment horizontal="center" vertical="center" wrapText="1"/>
    </xf>
    <xf numFmtId="0" fontId="42" fillId="3" borderId="33" xfId="49" applyFont="1" applyFill="1" applyBorder="1" applyAlignment="1">
      <alignment horizontal="left" vertical="center" wrapText="1"/>
    </xf>
    <xf numFmtId="49" fontId="42" fillId="0" borderId="33" xfId="0" applyNumberFormat="1" applyFont="1" applyBorder="1" applyAlignment="1">
      <alignment horizontal="center" vertical="center"/>
    </xf>
    <xf numFmtId="0" fontId="46" fillId="35" borderId="33" xfId="49" applyFont="1" applyFill="1" applyBorder="1" applyAlignment="1">
      <alignment horizontal="center" vertical="center"/>
    </xf>
    <xf numFmtId="58" fontId="49" fillId="0" borderId="33" xfId="0" applyNumberFormat="1" applyFont="1" applyBorder="1" applyAlignment="1">
      <alignment horizontal="center" vertical="center"/>
    </xf>
    <xf numFmtId="0" fontId="49" fillId="0" borderId="33" xfId="0" applyFont="1" applyBorder="1" applyAlignment="1">
      <alignment horizontal="center" vertical="center"/>
    </xf>
    <xf numFmtId="0" fontId="42" fillId="0" borderId="33" xfId="49" applyFont="1" applyBorder="1" applyAlignment="1">
      <alignment horizontal="center" vertical="center" wrapText="1"/>
    </xf>
    <xf numFmtId="0" fontId="46" fillId="35" borderId="33" xfId="66" applyFont="1" applyFill="1" applyBorder="1" applyAlignment="1" applyProtection="1">
      <alignment horizontal="center" vertical="center"/>
    </xf>
    <xf numFmtId="0" fontId="42" fillId="0" borderId="33" xfId="66" applyFont="1" applyBorder="1" applyAlignment="1" applyProtection="1">
      <alignment horizontal="left" vertical="center"/>
    </xf>
    <xf numFmtId="14" fontId="42" fillId="0" borderId="33" xfId="66" applyNumberFormat="1" applyFont="1" applyBorder="1" applyAlignment="1" applyProtection="1">
      <alignment horizontal="center" vertical="center"/>
    </xf>
    <xf numFmtId="14" fontId="42" fillId="0" borderId="33" xfId="66" applyNumberFormat="1" applyFont="1" applyBorder="1" applyAlignment="1" applyProtection="1">
      <alignment vertical="center"/>
    </xf>
    <xf numFmtId="0" fontId="42" fillId="2" borderId="33" xfId="66" applyFont="1" applyFill="1" applyBorder="1" applyAlignment="1" applyProtection="1">
      <alignment vertical="center" wrapText="1"/>
    </xf>
    <xf numFmtId="0" fontId="42" fillId="0" borderId="33" xfId="66" applyFont="1" applyBorder="1" applyAlignment="1" applyProtection="1">
      <alignment horizontal="center" vertical="center"/>
    </xf>
    <xf numFmtId="0" fontId="42" fillId="0" borderId="33" xfId="66" applyFont="1" applyBorder="1" applyAlignment="1" applyProtection="1">
      <alignment vertical="center"/>
    </xf>
    <xf numFmtId="0" fontId="47" fillId="10" borderId="33" xfId="49" applyFont="1" applyFill="1" applyBorder="1" applyAlignment="1">
      <alignment horizontal="center" vertical="center" wrapText="1"/>
    </xf>
    <xf numFmtId="177" fontId="47" fillId="10" borderId="33" xfId="49" applyNumberFormat="1" applyFont="1" applyFill="1" applyBorder="1" applyAlignment="1">
      <alignment horizontal="center" vertical="center"/>
    </xf>
    <xf numFmtId="0" fontId="48" fillId="10" borderId="33" xfId="49" applyFont="1" applyFill="1" applyBorder="1" applyAlignment="1">
      <alignment horizontal="center" vertical="center" wrapText="1"/>
    </xf>
    <xf numFmtId="0" fontId="43" fillId="35" borderId="33" xfId="66" applyFont="1" applyFill="1" applyBorder="1" applyAlignment="1" applyProtection="1">
      <alignment horizontal="left" vertical="center" wrapText="1"/>
    </xf>
    <xf numFmtId="179" fontId="43" fillId="35" borderId="33" xfId="66" applyNumberFormat="1" applyFont="1" applyFill="1" applyBorder="1" applyAlignment="1" applyProtection="1">
      <alignment horizontal="left" vertical="center" wrapText="1"/>
    </xf>
    <xf numFmtId="0" fontId="43" fillId="0" borderId="33" xfId="66" applyFont="1" applyBorder="1" applyAlignment="1" applyProtection="1">
      <alignment horizontal="left" vertical="center" wrapText="1"/>
    </xf>
    <xf numFmtId="0" fontId="44" fillId="0" borderId="33" xfId="54" applyFont="1" applyBorder="1" applyAlignment="1">
      <alignment horizontal="center" vertical="center" wrapText="1"/>
    </xf>
    <xf numFmtId="0" fontId="46" fillId="0" borderId="33" xfId="66" applyFont="1" applyFill="1" applyBorder="1" applyAlignment="1" applyProtection="1">
      <alignment horizontal="center" vertical="center"/>
    </xf>
    <xf numFmtId="0" fontId="43" fillId="0" borderId="33" xfId="0" applyFont="1" applyBorder="1" applyAlignment="1">
      <alignment vertical="center"/>
    </xf>
    <xf numFmtId="0" fontId="42" fillId="0" borderId="33" xfId="49" applyFont="1" applyBorder="1" applyAlignment="1">
      <alignment horizontal="center" vertical="center" wrapText="1" readingOrder="1"/>
    </xf>
    <xf numFmtId="0" fontId="43" fillId="0" borderId="33" xfId="0" applyFont="1" applyBorder="1" applyAlignment="1">
      <alignment horizontal="left" vertical="center"/>
    </xf>
    <xf numFmtId="0" fontId="46" fillId="35" borderId="33" xfId="49" applyFont="1" applyFill="1" applyBorder="1" applyAlignment="1">
      <alignment horizontal="center" vertical="center"/>
    </xf>
    <xf numFmtId="0" fontId="49" fillId="0" borderId="33" xfId="0" applyFont="1" applyBorder="1" applyAlignment="1">
      <alignment horizontal="center" vertical="center"/>
    </xf>
    <xf numFmtId="0" fontId="43" fillId="11" borderId="33" xfId="49" applyFont="1" applyFill="1" applyBorder="1" applyAlignment="1">
      <alignment horizontal="center" vertical="center" wrapText="1"/>
    </xf>
    <xf numFmtId="0" fontId="42" fillId="2" borderId="33" xfId="49" applyFont="1" applyFill="1" applyBorder="1" applyAlignment="1">
      <alignment horizontal="left" vertical="center"/>
    </xf>
    <xf numFmtId="180" fontId="42" fillId="0" borderId="33" xfId="66" applyNumberFormat="1" applyFont="1" applyBorder="1" applyAlignment="1" applyProtection="1">
      <alignment horizontal="center" vertical="center"/>
    </xf>
    <xf numFmtId="0" fontId="47" fillId="10" borderId="33" xfId="49" applyNumberFormat="1" applyFont="1" applyFill="1" applyBorder="1" applyAlignment="1">
      <alignment horizontal="center" vertical="center" wrapText="1"/>
    </xf>
    <xf numFmtId="0" fontId="46" fillId="0" borderId="33" xfId="66" applyNumberFormat="1" applyFont="1" applyFill="1" applyBorder="1" applyAlignment="1" applyProtection="1">
      <alignment horizontal="center" vertical="center"/>
    </xf>
    <xf numFmtId="0" fontId="42" fillId="0" borderId="33" xfId="49" applyNumberFormat="1" applyFont="1" applyBorder="1" applyAlignment="1">
      <alignment horizontal="center" vertical="center" wrapText="1"/>
    </xf>
    <xf numFmtId="0" fontId="42" fillId="0" borderId="33" xfId="49" applyNumberFormat="1" applyFont="1" applyBorder="1" applyAlignment="1">
      <alignment horizontal="center" vertical="center"/>
    </xf>
    <xf numFmtId="0" fontId="43" fillId="11" borderId="33" xfId="49" applyNumberFormat="1" applyFont="1" applyFill="1" applyBorder="1" applyAlignment="1">
      <alignment horizontal="center" vertical="center" wrapText="1"/>
    </xf>
    <xf numFmtId="0" fontId="49" fillId="0" borderId="33" xfId="0" applyNumberFormat="1" applyFont="1" applyBorder="1" applyAlignment="1">
      <alignment horizontal="center" vertical="center"/>
    </xf>
    <xf numFmtId="0" fontId="42" fillId="0" borderId="33" xfId="0" applyNumberFormat="1" applyFont="1" applyBorder="1" applyAlignment="1">
      <alignment horizontal="center" vertical="center"/>
    </xf>
    <xf numFmtId="0" fontId="42" fillId="0" borderId="33" xfId="49" applyNumberFormat="1" applyFont="1" applyBorder="1" applyAlignment="1">
      <alignment horizontal="center" vertical="center" wrapText="1" readingOrder="1"/>
    </xf>
    <xf numFmtId="0" fontId="42" fillId="0" borderId="33" xfId="66" applyNumberFormat="1" applyFont="1" applyBorder="1" applyAlignment="1" applyProtection="1">
      <alignment horizontal="center" vertical="center"/>
    </xf>
    <xf numFmtId="0" fontId="42" fillId="0" borderId="33" xfId="66" applyNumberFormat="1" applyFont="1" applyBorder="1" applyAlignment="1" applyProtection="1">
      <alignment horizontal="center" vertical="center" wrapText="1"/>
    </xf>
    <xf numFmtId="0" fontId="44" fillId="0" borderId="33" xfId="66" applyNumberFormat="1" applyFont="1" applyBorder="1" applyAlignment="1" applyProtection="1">
      <alignment horizontal="center" vertical="center" wrapText="1"/>
    </xf>
    <xf numFmtId="0" fontId="43" fillId="35" borderId="33" xfId="66" applyNumberFormat="1" applyFont="1" applyFill="1" applyBorder="1" applyAlignment="1" applyProtection="1">
      <alignment horizontal="center" vertical="center" wrapText="1"/>
    </xf>
    <xf numFmtId="0" fontId="42" fillId="0" borderId="33" xfId="54" applyNumberFormat="1" applyFont="1" applyBorder="1" applyAlignment="1">
      <alignment horizontal="center" vertical="center" wrapText="1"/>
    </xf>
    <xf numFmtId="0" fontId="42" fillId="0" borderId="33" xfId="66" applyNumberFormat="1" applyFont="1" applyBorder="1" applyAlignment="1" applyProtection="1">
      <alignment horizontal="center" vertical="center" wrapText="1" readingOrder="1"/>
    </xf>
    <xf numFmtId="0" fontId="44" fillId="0" borderId="33" xfId="54" applyNumberFormat="1" applyFont="1" applyBorder="1" applyAlignment="1">
      <alignment horizontal="center" vertical="center" wrapText="1"/>
    </xf>
    <xf numFmtId="0" fontId="17" fillId="2" borderId="0" xfId="66" applyNumberFormat="1" applyFont="1" applyFill="1" applyAlignment="1" applyProtection="1">
      <alignment horizontal="center" vertical="center"/>
    </xf>
    <xf numFmtId="0" fontId="43" fillId="35" borderId="33" xfId="66" applyFont="1" applyFill="1" applyBorder="1" applyAlignment="1" applyProtection="1">
      <alignment vertical="center" wrapText="1"/>
    </xf>
    <xf numFmtId="179" fontId="44" fillId="0" borderId="33" xfId="54" applyNumberFormat="1" applyFont="1" applyBorder="1" applyAlignment="1">
      <alignment horizontal="center" vertical="center" wrapText="1"/>
    </xf>
    <xf numFmtId="179" fontId="46" fillId="35" borderId="33" xfId="66" applyNumberFormat="1" applyFont="1" applyFill="1" applyBorder="1" applyAlignment="1" applyProtection="1">
      <alignment horizontal="center" vertical="center"/>
    </xf>
    <xf numFmtId="177" fontId="42" fillId="0" borderId="33" xfId="49" applyNumberFormat="1" applyFont="1" applyBorder="1" applyAlignment="1">
      <alignment horizontal="center" vertical="center" wrapText="1" readingOrder="1"/>
    </xf>
    <xf numFmtId="177" fontId="46" fillId="35" borderId="33" xfId="49" applyNumberFormat="1" applyFont="1" applyFill="1" applyBorder="1" applyAlignment="1">
      <alignment horizontal="center" vertical="center"/>
    </xf>
    <xf numFmtId="0" fontId="42" fillId="2" borderId="33" xfId="49" applyFont="1" applyFill="1" applyBorder="1" applyAlignment="1">
      <alignment vertical="center"/>
    </xf>
    <xf numFmtId="0" fontId="46" fillId="35" borderId="33" xfId="49" applyFont="1" applyFill="1" applyBorder="1" applyAlignment="1">
      <alignment horizontal="center" vertical="center"/>
    </xf>
    <xf numFmtId="0" fontId="12" fillId="12" borderId="2" xfId="50" applyNumberFormat="1" applyFont="1" applyFill="1" applyBorder="1" applyAlignment="1">
      <alignment horizontal="center" vertical="center" wrapText="1"/>
    </xf>
    <xf numFmtId="0" fontId="12" fillId="12" borderId="23" xfId="50" applyNumberFormat="1" applyFont="1" applyFill="1" applyBorder="1" applyAlignment="1">
      <alignment horizontal="center" vertical="center"/>
    </xf>
    <xf numFmtId="0" fontId="12" fillId="12"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3" fillId="0" borderId="22"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12" borderId="4" xfId="50" applyNumberFormat="1" applyFont="1" applyFill="1" applyBorder="1" applyAlignment="1">
      <alignment horizontal="center" vertical="center" wrapText="1"/>
    </xf>
    <xf numFmtId="0" fontId="12" fillId="12" borderId="0" xfId="50" applyNumberFormat="1" applyFont="1" applyFill="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50" fillId="35" borderId="33" xfId="49" applyFont="1" applyFill="1" applyBorder="1" applyAlignment="1">
      <alignment horizontal="center" vertical="center"/>
    </xf>
    <xf numFmtId="0" fontId="46" fillId="35" borderId="33" xfId="49" applyFont="1" applyFill="1" applyBorder="1" applyAlignment="1">
      <alignment horizontal="center" vertical="center"/>
    </xf>
    <xf numFmtId="0" fontId="51" fillId="35" borderId="33" xfId="49" applyFont="1" applyFill="1" applyBorder="1" applyAlignment="1">
      <alignment horizontal="center" vertical="center"/>
    </xf>
    <xf numFmtId="0" fontId="49" fillId="0" borderId="34" xfId="0" applyFont="1" applyBorder="1" applyAlignment="1">
      <alignment horizontal="center" vertical="center"/>
    </xf>
    <xf numFmtId="0" fontId="49" fillId="0" borderId="35" xfId="0" applyFont="1" applyBorder="1" applyAlignment="1">
      <alignment horizontal="center" vertical="center"/>
    </xf>
    <xf numFmtId="0" fontId="49" fillId="0" borderId="9" xfId="0" applyFont="1" applyBorder="1" applyAlignment="1">
      <alignment horizontal="center" vertical="center"/>
    </xf>
    <xf numFmtId="0" fontId="49" fillId="0" borderId="34" xfId="0" applyNumberFormat="1" applyFont="1" applyBorder="1" applyAlignment="1">
      <alignment horizontal="center" vertical="center"/>
    </xf>
    <xf numFmtId="0" fontId="49" fillId="0" borderId="9" xfId="0" applyNumberFormat="1" applyFont="1" applyBorder="1" applyAlignment="1">
      <alignment horizontal="center" vertical="center"/>
    </xf>
    <xf numFmtId="0" fontId="49" fillId="0" borderId="35" xfId="0" applyNumberFormat="1" applyFont="1" applyBorder="1" applyAlignment="1">
      <alignment horizontal="center" vertical="center"/>
    </xf>
    <xf numFmtId="0" fontId="42" fillId="0" borderId="33" xfId="49" applyFont="1" applyBorder="1" applyAlignment="1">
      <alignment horizontal="center" vertical="center" wrapText="1"/>
    </xf>
    <xf numFmtId="0" fontId="42" fillId="0" borderId="33" xfId="66" applyFont="1" applyBorder="1" applyAlignment="1" applyProtection="1">
      <alignment horizontal="center" vertical="center" wrapText="1"/>
    </xf>
    <xf numFmtId="0" fontId="49" fillId="0" borderId="33" xfId="0" applyFont="1" applyBorder="1" applyAlignment="1">
      <alignment horizontal="center" vertical="center"/>
    </xf>
    <xf numFmtId="58" fontId="49" fillId="0" borderId="33" xfId="0" applyNumberFormat="1" applyFont="1" applyBorder="1" applyAlignment="1">
      <alignment horizontal="center" vertical="center"/>
    </xf>
    <xf numFmtId="0" fontId="42" fillId="2" borderId="33" xfId="49" applyFont="1" applyFill="1" applyBorder="1" applyAlignment="1">
      <alignment horizontal="left" vertical="center"/>
    </xf>
    <xf numFmtId="0" fontId="47" fillId="10" borderId="33" xfId="49" applyFont="1" applyFill="1" applyBorder="1" applyAlignment="1">
      <alignment horizontal="center" vertical="center" wrapText="1"/>
    </xf>
    <xf numFmtId="0" fontId="43" fillId="11" borderId="33" xfId="49" applyFont="1" applyFill="1" applyBorder="1" applyAlignment="1">
      <alignment horizontal="center" vertical="center" wrapText="1"/>
    </xf>
    <xf numFmtId="0" fontId="42" fillId="0" borderId="33" xfId="66" applyFont="1" applyBorder="1" applyAlignment="1" applyProtection="1">
      <alignment vertical="center" wrapText="1"/>
    </xf>
    <xf numFmtId="180" fontId="42" fillId="0" borderId="33" xfId="66" applyNumberFormat="1" applyFont="1" applyBorder="1" applyAlignment="1" applyProtection="1">
      <alignment horizontal="center" vertical="center"/>
    </xf>
    <xf numFmtId="0" fontId="43" fillId="35" borderId="33" xfId="66" applyFont="1" applyFill="1" applyBorder="1" applyAlignment="1" applyProtection="1">
      <alignment horizontal="left" vertical="center" wrapText="1"/>
    </xf>
    <xf numFmtId="0" fontId="44" fillId="0" borderId="33" xfId="54" applyFont="1" applyBorder="1" applyAlignment="1">
      <alignment horizontal="center" vertical="center" wrapText="1"/>
    </xf>
    <xf numFmtId="0" fontId="46" fillId="35" borderId="33" xfId="66" applyFont="1" applyFill="1" applyBorder="1" applyAlignment="1" applyProtection="1">
      <alignment horizontal="center" vertical="center"/>
    </xf>
    <xf numFmtId="0" fontId="42" fillId="0" borderId="33" xfId="54" applyFont="1" applyBorder="1" applyAlignment="1">
      <alignment horizontal="center" vertical="center" wrapText="1"/>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cellXfs>
  <cellStyles count="68">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3 2" xfId="66" xr:uid="{00000000-0005-0000-0000-00002E000000}"/>
    <cellStyle name="Normal 4" xfId="50" xr:uid="{00000000-0005-0000-0000-00002F000000}"/>
    <cellStyle name="Note" xfId="51" xr:uid="{00000000-0005-0000-0000-000030000000}"/>
    <cellStyle name="Output" xfId="52" xr:uid="{00000000-0005-0000-0000-000031000000}"/>
    <cellStyle name="Standard_budget BMW Deal…ng 20070530.xls" xfId="53" xr:uid="{00000000-0005-0000-0000-000032000000}"/>
    <cellStyle name="Title" xfId="55" xr:uid="{00000000-0005-0000-0000-000033000000}"/>
    <cellStyle name="Total" xfId="56" xr:uid="{00000000-0005-0000-0000-000034000000}"/>
    <cellStyle name="Warning Text" xfId="57" xr:uid="{00000000-0005-0000-0000-000035000000}"/>
    <cellStyle name="標準_見積例" xfId="58" xr:uid="{00000000-0005-0000-0000-000036000000}"/>
    <cellStyle name="差_ATSL试驾活动" xfId="29" xr:uid="{00000000-0005-0000-0000-000037000000}"/>
    <cellStyle name="差_Copy of Copy of ATSL上市发布会+试驾 旅行社SOW (第三轮）" xfId="39" xr:uid="{00000000-0005-0000-0000-000038000000}"/>
    <cellStyle name="常规" xfId="0" builtinId="0"/>
    <cellStyle name="常规 2" xfId="54" xr:uid="{00000000-0005-0000-0000-000039000000}"/>
    <cellStyle name="常规 2 2" xfId="67" xr:uid="{00000000-0005-0000-0000-00003A000000}"/>
    <cellStyle name="常规_Sheet1" xfId="59" xr:uid="{00000000-0005-0000-0000-00003B000000}"/>
    <cellStyle name="好_ATSL试驾活动" xfId="60" xr:uid="{00000000-0005-0000-0000-00003C000000}"/>
    <cellStyle name="好_Copy of Copy of ATSL上市发布会+试驾 旅行社SOW (第三轮）" xfId="61" xr:uid="{00000000-0005-0000-0000-00003D000000}"/>
    <cellStyle name="千位分隔 2" xfId="62" xr:uid="{00000000-0005-0000-0000-00003E000000}"/>
    <cellStyle name="样式 1" xfId="63" xr:uid="{00000000-0005-0000-0000-00003F000000}"/>
    <cellStyle name="样式 1 2" xfId="64" xr:uid="{00000000-0005-0000-0000-000040000000}"/>
    <cellStyle name="一般_Sheet1" xfId="65" xr:uid="{00000000-0005-0000-0000-000041000000}"/>
    <cellStyle name="着色 1" xfId="8" xr:uid="{00000000-0005-0000-0000-000042000000}"/>
    <cellStyle name="着色 5" xfId="12" xr:uid="{00000000-0005-0000-0000-000043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6"/>
  <cols>
    <col min="3" max="3" width="36" customWidth="1"/>
  </cols>
  <sheetData>
    <row r="1" spans="1:3" ht="74.25" customHeight="1">
      <c r="A1" s="139" t="s">
        <v>0</v>
      </c>
      <c r="B1" s="140"/>
      <c r="C1" s="141"/>
    </row>
    <row r="2" spans="1:3" ht="37.5" customHeight="1">
      <c r="A2" s="142" t="s">
        <v>1</v>
      </c>
      <c r="B2" s="143"/>
      <c r="C2" s="58" t="e">
        <f>#REF!</f>
        <v>#REF!</v>
      </c>
    </row>
    <row r="3" spans="1:3" ht="16.2">
      <c r="A3" s="142" t="s">
        <v>2</v>
      </c>
      <c r="B3" s="144"/>
      <c r="C3" s="58">
        <f>'机票-六折版 '!I14</f>
        <v>101952</v>
      </c>
    </row>
    <row r="4" spans="1:3" ht="16.2">
      <c r="A4" s="142" t="s">
        <v>3</v>
      </c>
      <c r="B4" s="143"/>
      <c r="C4" s="58" t="e">
        <f>SUM(C2:C3)</f>
        <v>#REF!</v>
      </c>
    </row>
  </sheetData>
  <mergeCells count="4">
    <mergeCell ref="A1:C1"/>
    <mergeCell ref="A2:B2"/>
    <mergeCell ref="A3:B3"/>
    <mergeCell ref="A4:B4"/>
  </mergeCells>
  <phoneticPr fontId="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6"/>
  <sheetData>
    <row r="1" spans="1:5" ht="23.4">
      <c r="A1" s="150" t="s">
        <v>4</v>
      </c>
      <c r="B1" s="151"/>
      <c r="C1" s="151"/>
      <c r="D1" s="151"/>
      <c r="E1" s="151"/>
    </row>
    <row r="2" spans="1:5" ht="16.2">
      <c r="A2" s="142" t="s">
        <v>5</v>
      </c>
      <c r="B2" s="143"/>
      <c r="C2" s="145" t="e">
        <f>#REF!</f>
        <v>#REF!</v>
      </c>
      <c r="D2" s="152"/>
      <c r="E2" s="153"/>
    </row>
    <row r="3" spans="1:5" ht="16.2">
      <c r="A3" s="142" t="s">
        <v>6</v>
      </c>
      <c r="B3" s="144"/>
      <c r="C3" s="145" t="e">
        <f>#REF!</f>
        <v>#REF!</v>
      </c>
      <c r="D3" s="152"/>
      <c r="E3" s="153"/>
    </row>
    <row r="4" spans="1:5" ht="16.2">
      <c r="A4" s="142" t="s">
        <v>3</v>
      </c>
      <c r="B4" s="143"/>
      <c r="C4" s="145" t="e">
        <f>SUM(C2:E3)</f>
        <v>#REF!</v>
      </c>
      <c r="D4" s="146"/>
      <c r="E4" s="143"/>
    </row>
    <row r="5" spans="1:5">
      <c r="A5" s="147" t="s">
        <v>7</v>
      </c>
      <c r="B5" s="148"/>
      <c r="C5" s="148"/>
      <c r="D5" s="148"/>
      <c r="E5" s="149"/>
    </row>
  </sheetData>
  <mergeCells count="8">
    <mergeCell ref="A4:B4"/>
    <mergeCell ref="C4:E4"/>
    <mergeCell ref="A5:E5"/>
    <mergeCell ref="A1:E1"/>
    <mergeCell ref="A2:B2"/>
    <mergeCell ref="C2:E2"/>
    <mergeCell ref="A3:B3"/>
    <mergeCell ref="C3:E3"/>
  </mergeCell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7"/>
  <sheetViews>
    <sheetView tabSelected="1" topLeftCell="A25" zoomScale="60" zoomScaleNormal="60" workbookViewId="0">
      <selection activeCell="D67" sqref="D67"/>
    </sheetView>
  </sheetViews>
  <sheetFormatPr defaultColWidth="19.59765625" defaultRowHeight="13.2"/>
  <cols>
    <col min="1" max="1" width="72.19921875" style="76" customWidth="1"/>
    <col min="2" max="2" width="25.59765625" style="76" customWidth="1"/>
    <col min="3" max="3" width="74.19921875" style="77" customWidth="1"/>
    <col min="4" max="4" width="25.09765625" style="131" customWidth="1"/>
    <col min="5" max="7" width="12.09765625" style="78" customWidth="1"/>
    <col min="8" max="8" width="53.69921875" style="79" customWidth="1"/>
    <col min="9" max="16384" width="19.59765625" style="59"/>
  </cols>
  <sheetData>
    <row r="1" spans="1:8" ht="32.25" customHeight="1">
      <c r="A1" s="94" t="s">
        <v>204</v>
      </c>
      <c r="B1" s="170"/>
      <c r="C1" s="170"/>
      <c r="D1" s="170"/>
      <c r="E1" s="170"/>
      <c r="F1" s="170"/>
      <c r="G1" s="170"/>
      <c r="H1" s="170"/>
    </row>
    <row r="2" spans="1:8" ht="19.8">
      <c r="A2" s="94" t="s">
        <v>197</v>
      </c>
      <c r="B2" s="95"/>
      <c r="C2" s="96"/>
      <c r="D2" s="124"/>
      <c r="E2" s="96"/>
      <c r="F2" s="96"/>
      <c r="G2" s="96"/>
      <c r="H2" s="97" t="s">
        <v>203</v>
      </c>
    </row>
    <row r="3" spans="1:8" ht="19.8">
      <c r="A3" s="94" t="s">
        <v>195</v>
      </c>
      <c r="B3" s="98"/>
      <c r="C3" s="99"/>
      <c r="D3" s="124"/>
      <c r="E3" s="99"/>
      <c r="F3" s="99"/>
      <c r="G3" s="99"/>
      <c r="H3" s="96" t="s">
        <v>205</v>
      </c>
    </row>
    <row r="4" spans="1:8" ht="19.8">
      <c r="A4" s="94" t="s">
        <v>169</v>
      </c>
      <c r="B4" s="98"/>
      <c r="C4" s="94"/>
      <c r="D4" s="124"/>
      <c r="E4" s="171"/>
      <c r="F4" s="171"/>
      <c r="G4" s="115"/>
      <c r="H4" s="99" t="s">
        <v>206</v>
      </c>
    </row>
    <row r="5" spans="1:8" s="80" customFormat="1" ht="45.6" customHeight="1">
      <c r="A5" s="168" t="s">
        <v>10</v>
      </c>
      <c r="B5" s="168"/>
      <c r="C5" s="100" t="s">
        <v>11</v>
      </c>
      <c r="D5" s="116" t="s">
        <v>201</v>
      </c>
      <c r="E5" s="101" t="s">
        <v>12</v>
      </c>
      <c r="F5" s="101" t="s">
        <v>13</v>
      </c>
      <c r="G5" s="101" t="s">
        <v>202</v>
      </c>
      <c r="H5" s="102" t="s">
        <v>14</v>
      </c>
    </row>
    <row r="6" spans="1:8" s="60" customFormat="1" ht="19.8">
      <c r="A6" s="172" t="s">
        <v>180</v>
      </c>
      <c r="B6" s="172"/>
      <c r="C6" s="172"/>
      <c r="D6" s="172"/>
      <c r="E6" s="172"/>
      <c r="F6" s="172"/>
      <c r="G6" s="172"/>
      <c r="H6" s="172"/>
    </row>
    <row r="7" spans="1:8" s="64" customFormat="1" ht="79.2">
      <c r="A7" s="164" t="s">
        <v>130</v>
      </c>
      <c r="B7" s="164" t="s">
        <v>16</v>
      </c>
      <c r="C7" s="61" t="s">
        <v>131</v>
      </c>
      <c r="D7" s="125">
        <v>900</v>
      </c>
      <c r="E7" s="62">
        <v>1</v>
      </c>
      <c r="F7" s="62">
        <v>12</v>
      </c>
      <c r="G7" s="62">
        <f>D7*E7*F7</f>
        <v>10800</v>
      </c>
      <c r="H7" s="63" t="s">
        <v>132</v>
      </c>
    </row>
    <row r="8" spans="1:8" s="64" customFormat="1" ht="79.2">
      <c r="A8" s="164"/>
      <c r="B8" s="164"/>
      <c r="C8" s="61" t="s">
        <v>133</v>
      </c>
      <c r="D8" s="125">
        <v>900</v>
      </c>
      <c r="E8" s="62">
        <v>1</v>
      </c>
      <c r="F8" s="62">
        <v>12</v>
      </c>
      <c r="G8" s="62">
        <f t="shared" ref="G8:G12" si="0">D8*E8*F8</f>
        <v>10800</v>
      </c>
      <c r="H8" s="63" t="s">
        <v>132</v>
      </c>
    </row>
    <row r="9" spans="1:8" s="64" customFormat="1" ht="79.2">
      <c r="A9" s="164"/>
      <c r="B9" s="164"/>
      <c r="C9" s="61" t="s">
        <v>172</v>
      </c>
      <c r="D9" s="125">
        <v>900</v>
      </c>
      <c r="E9" s="62">
        <v>1</v>
      </c>
      <c r="F9" s="62">
        <v>12</v>
      </c>
      <c r="G9" s="62">
        <f t="shared" si="0"/>
        <v>10800</v>
      </c>
      <c r="H9" s="63" t="s">
        <v>132</v>
      </c>
    </row>
    <row r="10" spans="1:8" s="64" customFormat="1" ht="79.2">
      <c r="A10" s="164"/>
      <c r="B10" s="164"/>
      <c r="C10" s="61" t="s">
        <v>134</v>
      </c>
      <c r="D10" s="125">
        <v>900</v>
      </c>
      <c r="E10" s="62">
        <v>1</v>
      </c>
      <c r="F10" s="62">
        <v>12</v>
      </c>
      <c r="G10" s="62">
        <f t="shared" si="0"/>
        <v>10800</v>
      </c>
      <c r="H10" s="63" t="s">
        <v>132</v>
      </c>
    </row>
    <row r="11" spans="1:8" s="64" customFormat="1" ht="59.4">
      <c r="A11" s="164"/>
      <c r="B11" s="164"/>
      <c r="C11" s="61" t="s">
        <v>135</v>
      </c>
      <c r="D11" s="125">
        <v>900</v>
      </c>
      <c r="E11" s="62">
        <v>7</v>
      </c>
      <c r="F11" s="62">
        <v>1</v>
      </c>
      <c r="G11" s="62">
        <f t="shared" si="0"/>
        <v>6300</v>
      </c>
      <c r="H11" s="63" t="s">
        <v>164</v>
      </c>
    </row>
    <row r="12" spans="1:8" s="69" customFormat="1" ht="59.4">
      <c r="A12" s="65" t="s">
        <v>136</v>
      </c>
      <c r="B12" s="65" t="s">
        <v>137</v>
      </c>
      <c r="C12" s="66" t="s">
        <v>138</v>
      </c>
      <c r="D12" s="126">
        <v>100</v>
      </c>
      <c r="E12" s="67">
        <v>1</v>
      </c>
      <c r="F12" s="67">
        <v>48</v>
      </c>
      <c r="G12" s="67">
        <f t="shared" si="0"/>
        <v>4800</v>
      </c>
      <c r="H12" s="68" t="s">
        <v>139</v>
      </c>
    </row>
    <row r="13" spans="1:8" s="60" customFormat="1" ht="19.8">
      <c r="A13" s="132" t="s">
        <v>140</v>
      </c>
      <c r="B13" s="132"/>
      <c r="C13" s="132"/>
      <c r="D13" s="132"/>
      <c r="E13" s="132"/>
      <c r="F13" s="132"/>
      <c r="G13" s="132"/>
      <c r="H13" s="132"/>
    </row>
    <row r="14" spans="1:8" s="64" customFormat="1" ht="59.4">
      <c r="A14" s="164" t="s">
        <v>141</v>
      </c>
      <c r="B14" s="164" t="s">
        <v>142</v>
      </c>
      <c r="C14" s="66" t="s">
        <v>143</v>
      </c>
      <c r="D14" s="126">
        <v>200</v>
      </c>
      <c r="E14" s="62">
        <v>1</v>
      </c>
      <c r="F14" s="62">
        <v>17</v>
      </c>
      <c r="G14" s="62">
        <f>D14*E14*F14</f>
        <v>3400</v>
      </c>
      <c r="H14" s="68" t="s">
        <v>144</v>
      </c>
    </row>
    <row r="15" spans="1:8" s="69" customFormat="1" ht="79.2">
      <c r="A15" s="164"/>
      <c r="B15" s="164"/>
      <c r="C15" s="66" t="s">
        <v>145</v>
      </c>
      <c r="D15" s="126">
        <v>100</v>
      </c>
      <c r="E15" s="67">
        <v>1</v>
      </c>
      <c r="F15" s="67">
        <v>12</v>
      </c>
      <c r="G15" s="62">
        <f t="shared" ref="G15:G21" si="1">D15*E15*F15</f>
        <v>1200</v>
      </c>
      <c r="H15" s="63" t="s">
        <v>146</v>
      </c>
    </row>
    <row r="16" spans="1:8" s="64" customFormat="1" ht="59.4">
      <c r="A16" s="164"/>
      <c r="B16" s="164"/>
      <c r="C16" s="66" t="s">
        <v>147</v>
      </c>
      <c r="D16" s="126">
        <v>200</v>
      </c>
      <c r="E16" s="62">
        <v>1</v>
      </c>
      <c r="F16" s="62">
        <v>17</v>
      </c>
      <c r="G16" s="62">
        <f t="shared" si="1"/>
        <v>3400</v>
      </c>
      <c r="H16" s="68" t="s">
        <v>144</v>
      </c>
    </row>
    <row r="17" spans="1:8" s="69" customFormat="1" ht="79.2">
      <c r="A17" s="164"/>
      <c r="B17" s="164"/>
      <c r="C17" s="66" t="s">
        <v>148</v>
      </c>
      <c r="D17" s="126">
        <v>100</v>
      </c>
      <c r="E17" s="67">
        <v>1</v>
      </c>
      <c r="F17" s="67">
        <v>12</v>
      </c>
      <c r="G17" s="62">
        <f t="shared" si="1"/>
        <v>1200</v>
      </c>
      <c r="H17" s="63" t="s">
        <v>146</v>
      </c>
    </row>
    <row r="18" spans="1:8" s="64" customFormat="1" ht="59.4">
      <c r="A18" s="164"/>
      <c r="B18" s="164"/>
      <c r="C18" s="66" t="s">
        <v>149</v>
      </c>
      <c r="D18" s="126">
        <v>200</v>
      </c>
      <c r="E18" s="62">
        <v>1</v>
      </c>
      <c r="F18" s="62">
        <v>17</v>
      </c>
      <c r="G18" s="62">
        <f t="shared" si="1"/>
        <v>3400</v>
      </c>
      <c r="H18" s="68" t="s">
        <v>144</v>
      </c>
    </row>
    <row r="19" spans="1:8" s="69" customFormat="1" ht="79.2">
      <c r="A19" s="164"/>
      <c r="B19" s="164"/>
      <c r="C19" s="66" t="s">
        <v>150</v>
      </c>
      <c r="D19" s="126">
        <v>100</v>
      </c>
      <c r="E19" s="67">
        <v>1</v>
      </c>
      <c r="F19" s="67">
        <v>12</v>
      </c>
      <c r="G19" s="62">
        <f t="shared" si="1"/>
        <v>1200</v>
      </c>
      <c r="H19" s="63" t="s">
        <v>146</v>
      </c>
    </row>
    <row r="20" spans="1:8" s="64" customFormat="1" ht="59.4">
      <c r="A20" s="164"/>
      <c r="B20" s="164"/>
      <c r="C20" s="66" t="s">
        <v>151</v>
      </c>
      <c r="D20" s="126">
        <v>200</v>
      </c>
      <c r="E20" s="62">
        <v>1</v>
      </c>
      <c r="F20" s="62">
        <v>17</v>
      </c>
      <c r="G20" s="62">
        <f t="shared" si="1"/>
        <v>3400</v>
      </c>
      <c r="H20" s="68" t="s">
        <v>144</v>
      </c>
    </row>
    <row r="21" spans="1:8" s="64" customFormat="1" ht="79.2">
      <c r="A21" s="164"/>
      <c r="B21" s="164"/>
      <c r="C21" s="66" t="s">
        <v>152</v>
      </c>
      <c r="D21" s="126">
        <v>200</v>
      </c>
      <c r="E21" s="67">
        <v>1</v>
      </c>
      <c r="F21" s="67">
        <v>12</v>
      </c>
      <c r="G21" s="62">
        <f t="shared" si="1"/>
        <v>2400</v>
      </c>
      <c r="H21" s="63" t="s">
        <v>146</v>
      </c>
    </row>
    <row r="22" spans="1:8" s="64" customFormat="1" ht="19.8">
      <c r="A22" s="172" t="s">
        <v>20</v>
      </c>
      <c r="B22" s="172"/>
      <c r="C22" s="103"/>
      <c r="D22" s="127"/>
      <c r="E22" s="104"/>
      <c r="F22" s="104"/>
      <c r="G22" s="104"/>
      <c r="H22" s="103"/>
    </row>
    <row r="23" spans="1:8" s="64" customFormat="1" ht="19.8">
      <c r="A23" s="175" t="s">
        <v>166</v>
      </c>
      <c r="B23" s="175"/>
      <c r="C23" s="70" t="s">
        <v>154</v>
      </c>
      <c r="D23" s="128">
        <v>2500</v>
      </c>
      <c r="E23" s="71">
        <v>1</v>
      </c>
      <c r="F23" s="71">
        <v>2</v>
      </c>
      <c r="G23" s="71">
        <f>D23*E23*F23</f>
        <v>5000</v>
      </c>
      <c r="H23" s="72" t="s">
        <v>153</v>
      </c>
    </row>
    <row r="24" spans="1:8" s="64" customFormat="1" ht="19.8">
      <c r="A24" s="175" t="s">
        <v>193</v>
      </c>
      <c r="B24" s="175"/>
      <c r="C24" s="70" t="s">
        <v>154</v>
      </c>
      <c r="D24" s="128">
        <v>2500</v>
      </c>
      <c r="E24" s="71">
        <v>2</v>
      </c>
      <c r="F24" s="71">
        <v>2</v>
      </c>
      <c r="G24" s="71">
        <f t="shared" ref="G24:G27" si="2">D24*E24*F24</f>
        <v>10000</v>
      </c>
      <c r="H24" s="72"/>
    </row>
    <row r="25" spans="1:8" s="64" customFormat="1" ht="19.8">
      <c r="A25" s="175" t="s">
        <v>167</v>
      </c>
      <c r="B25" s="175"/>
      <c r="C25" s="70" t="s">
        <v>154</v>
      </c>
      <c r="D25" s="128">
        <v>2500</v>
      </c>
      <c r="E25" s="71">
        <v>1</v>
      </c>
      <c r="F25" s="71">
        <v>2</v>
      </c>
      <c r="G25" s="71">
        <f t="shared" si="2"/>
        <v>5000</v>
      </c>
      <c r="H25" s="72" t="s">
        <v>153</v>
      </c>
    </row>
    <row r="26" spans="1:8" s="64" customFormat="1" ht="19.8">
      <c r="A26" s="175" t="s">
        <v>194</v>
      </c>
      <c r="B26" s="175"/>
      <c r="C26" s="70" t="s">
        <v>154</v>
      </c>
      <c r="D26" s="128">
        <v>2500</v>
      </c>
      <c r="E26" s="71">
        <v>2</v>
      </c>
      <c r="F26" s="71">
        <v>2</v>
      </c>
      <c r="G26" s="71">
        <f t="shared" si="2"/>
        <v>10000</v>
      </c>
      <c r="H26" s="72"/>
    </row>
    <row r="27" spans="1:8" s="64" customFormat="1" ht="19.8">
      <c r="A27" s="175" t="s">
        <v>165</v>
      </c>
      <c r="B27" s="175"/>
      <c r="C27" s="70" t="s">
        <v>154</v>
      </c>
      <c r="D27" s="128">
        <v>1500</v>
      </c>
      <c r="E27" s="71">
        <v>2</v>
      </c>
      <c r="F27" s="71">
        <v>2</v>
      </c>
      <c r="G27" s="71">
        <f t="shared" si="2"/>
        <v>6000</v>
      </c>
      <c r="H27" s="72" t="s">
        <v>155</v>
      </c>
    </row>
    <row r="28" spans="1:8" s="64" customFormat="1" ht="19.8">
      <c r="A28" s="103" t="s">
        <v>21</v>
      </c>
      <c r="B28" s="103"/>
      <c r="C28" s="103"/>
      <c r="D28" s="127"/>
      <c r="E28" s="104"/>
      <c r="F28" s="104"/>
      <c r="G28" s="104"/>
      <c r="H28" s="103"/>
    </row>
    <row r="29" spans="1:8" s="64" customFormat="1" ht="19.8">
      <c r="A29" s="164" t="s">
        <v>156</v>
      </c>
      <c r="B29" s="164"/>
      <c r="C29" s="73" t="s">
        <v>157</v>
      </c>
      <c r="D29" s="129">
        <v>500</v>
      </c>
      <c r="E29" s="62">
        <v>1</v>
      </c>
      <c r="F29" s="62">
        <v>48</v>
      </c>
      <c r="G29" s="62">
        <f>D29*E29*F29</f>
        <v>24000</v>
      </c>
      <c r="H29" s="105" t="s">
        <v>176</v>
      </c>
    </row>
    <row r="30" spans="1:8" s="64" customFormat="1" ht="19.8">
      <c r="A30" s="164" t="s">
        <v>168</v>
      </c>
      <c r="B30" s="164"/>
      <c r="C30" s="73" t="s">
        <v>177</v>
      </c>
      <c r="D30" s="129">
        <v>4000</v>
      </c>
      <c r="E30" s="62">
        <v>2</v>
      </c>
      <c r="F30" s="62">
        <v>6</v>
      </c>
      <c r="G30" s="62">
        <f t="shared" ref="G30:G34" si="3">D30*E30*F30</f>
        <v>48000</v>
      </c>
      <c r="H30" s="105" t="s">
        <v>176</v>
      </c>
    </row>
    <row r="31" spans="1:8" s="64" customFormat="1" ht="39.6">
      <c r="A31" s="164" t="s">
        <v>158</v>
      </c>
      <c r="B31" s="164"/>
      <c r="C31" s="73" t="s">
        <v>181</v>
      </c>
      <c r="D31" s="129">
        <v>30000</v>
      </c>
      <c r="E31" s="62">
        <v>1</v>
      </c>
      <c r="F31" s="62">
        <v>1</v>
      </c>
      <c r="G31" s="62">
        <f t="shared" si="3"/>
        <v>30000</v>
      </c>
      <c r="H31" s="105"/>
    </row>
    <row r="32" spans="1:8" s="64" customFormat="1" ht="39.6">
      <c r="A32" s="164" t="s">
        <v>159</v>
      </c>
      <c r="B32" s="164"/>
      <c r="C32" s="73" t="s">
        <v>200</v>
      </c>
      <c r="D32" s="129">
        <v>10000</v>
      </c>
      <c r="E32" s="62">
        <v>1</v>
      </c>
      <c r="F32" s="62">
        <v>1</v>
      </c>
      <c r="G32" s="62">
        <f t="shared" si="3"/>
        <v>10000</v>
      </c>
      <c r="H32" s="105" t="s">
        <v>160</v>
      </c>
    </row>
    <row r="33" spans="1:8" s="64" customFormat="1" ht="39.6">
      <c r="A33" s="173" t="s">
        <v>161</v>
      </c>
      <c r="B33" s="173"/>
      <c r="C33" s="74" t="s">
        <v>162</v>
      </c>
      <c r="D33" s="130">
        <v>90</v>
      </c>
      <c r="E33" s="75">
        <v>2</v>
      </c>
      <c r="F33" s="75">
        <v>9</v>
      </c>
      <c r="G33" s="62">
        <f t="shared" si="3"/>
        <v>1620</v>
      </c>
      <c r="H33" s="105"/>
    </row>
    <row r="34" spans="1:8" s="64" customFormat="1" ht="19.8">
      <c r="A34" s="106" t="s">
        <v>171</v>
      </c>
      <c r="B34" s="106"/>
      <c r="C34" s="74"/>
      <c r="D34" s="133">
        <f>SUM(G7:G33)</f>
        <v>223520</v>
      </c>
      <c r="E34" s="75">
        <v>1</v>
      </c>
      <c r="F34" s="75">
        <v>0.1</v>
      </c>
      <c r="G34" s="62">
        <f t="shared" si="3"/>
        <v>22352</v>
      </c>
      <c r="H34" s="105"/>
    </row>
    <row r="35" spans="1:8" ht="19.8">
      <c r="A35" s="174" t="s">
        <v>163</v>
      </c>
      <c r="B35" s="174"/>
      <c r="C35" s="174"/>
      <c r="D35" s="174"/>
      <c r="E35" s="174"/>
      <c r="F35" s="174"/>
      <c r="G35" s="134">
        <f>SUM(G7:G34)</f>
        <v>245872</v>
      </c>
      <c r="H35" s="93"/>
    </row>
    <row r="36" spans="1:8" ht="19.8">
      <c r="A36" s="107"/>
      <c r="B36" s="107"/>
      <c r="C36" s="107"/>
      <c r="D36" s="117"/>
      <c r="E36" s="107"/>
      <c r="F36" s="107"/>
      <c r="G36" s="107"/>
      <c r="H36" s="107"/>
    </row>
    <row r="37" spans="1:8" ht="19.8">
      <c r="A37" s="137" t="s">
        <v>207</v>
      </c>
      <c r="B37" s="137"/>
      <c r="C37" s="137"/>
      <c r="D37" s="137"/>
      <c r="E37" s="137"/>
      <c r="F37" s="137"/>
      <c r="G37" s="137"/>
      <c r="H37" s="97" t="s">
        <v>203</v>
      </c>
    </row>
    <row r="38" spans="1:8" ht="19.8">
      <c r="A38" s="167" t="s">
        <v>196</v>
      </c>
      <c r="B38" s="167"/>
      <c r="C38" s="167"/>
      <c r="D38" s="167"/>
      <c r="E38" s="167"/>
      <c r="F38" s="167"/>
      <c r="G38" s="114"/>
      <c r="H38" s="97" t="s">
        <v>208</v>
      </c>
    </row>
    <row r="39" spans="1:8" ht="19.8">
      <c r="A39" s="167" t="s">
        <v>170</v>
      </c>
      <c r="B39" s="167"/>
      <c r="C39" s="167"/>
      <c r="D39" s="167"/>
      <c r="E39" s="167"/>
      <c r="F39" s="167"/>
      <c r="G39" s="114"/>
      <c r="H39" s="99" t="s">
        <v>206</v>
      </c>
    </row>
    <row r="40" spans="1:8" ht="19.8">
      <c r="A40" s="168" t="s">
        <v>10</v>
      </c>
      <c r="B40" s="168"/>
      <c r="C40" s="100" t="s">
        <v>11</v>
      </c>
      <c r="D40" s="116" t="s">
        <v>201</v>
      </c>
      <c r="E40" s="101" t="s">
        <v>12</v>
      </c>
      <c r="F40" s="101" t="s">
        <v>13</v>
      </c>
      <c r="G40" s="101" t="s">
        <v>202</v>
      </c>
      <c r="H40" s="102" t="s">
        <v>14</v>
      </c>
    </row>
    <row r="41" spans="1:8" ht="19.8">
      <c r="A41" s="169" t="s">
        <v>15</v>
      </c>
      <c r="B41" s="169"/>
      <c r="C41" s="169"/>
      <c r="D41" s="169"/>
      <c r="E41" s="169"/>
      <c r="F41" s="169"/>
      <c r="G41" s="169"/>
      <c r="H41" s="169"/>
    </row>
    <row r="42" spans="1:8" ht="39.6">
      <c r="A42" s="163" t="s">
        <v>111</v>
      </c>
      <c r="B42" s="163" t="s">
        <v>174</v>
      </c>
      <c r="C42" s="81" t="s">
        <v>17</v>
      </c>
      <c r="D42" s="118">
        <v>300</v>
      </c>
      <c r="E42" s="82">
        <v>1</v>
      </c>
      <c r="F42" s="82">
        <v>54</v>
      </c>
      <c r="G42" s="82">
        <f>D42*E42*F42</f>
        <v>16200</v>
      </c>
      <c r="H42" s="92"/>
    </row>
    <row r="43" spans="1:8" ht="19.8">
      <c r="A43" s="163"/>
      <c r="B43" s="163"/>
      <c r="C43" s="81" t="s">
        <v>125</v>
      </c>
      <c r="D43" s="118">
        <v>300</v>
      </c>
      <c r="E43" s="82">
        <v>3</v>
      </c>
      <c r="F43" s="82">
        <v>6</v>
      </c>
      <c r="G43" s="82">
        <f t="shared" ref="G43:G51" si="4">D43*E43*F43</f>
        <v>5400</v>
      </c>
      <c r="H43" s="92"/>
    </row>
    <row r="44" spans="1:8" ht="19.8">
      <c r="A44" s="163"/>
      <c r="B44" s="163"/>
      <c r="C44" s="81" t="s">
        <v>116</v>
      </c>
      <c r="D44" s="118">
        <v>68</v>
      </c>
      <c r="E44" s="82">
        <v>1</v>
      </c>
      <c r="F44" s="82">
        <v>54</v>
      </c>
      <c r="G44" s="82">
        <f t="shared" si="4"/>
        <v>3672</v>
      </c>
      <c r="H44" s="92"/>
    </row>
    <row r="45" spans="1:8" ht="19.8">
      <c r="A45" s="163" t="s">
        <v>19</v>
      </c>
      <c r="B45" s="163" t="s">
        <v>173</v>
      </c>
      <c r="C45" s="83" t="s">
        <v>182</v>
      </c>
      <c r="D45" s="119">
        <v>200</v>
      </c>
      <c r="E45" s="82">
        <v>1</v>
      </c>
      <c r="F45" s="83">
        <v>6</v>
      </c>
      <c r="G45" s="82">
        <f t="shared" si="4"/>
        <v>1200</v>
      </c>
      <c r="H45" s="92"/>
    </row>
    <row r="46" spans="1:8" ht="19.8">
      <c r="A46" s="163"/>
      <c r="B46" s="163"/>
      <c r="C46" s="81" t="s">
        <v>183</v>
      </c>
      <c r="D46" s="118">
        <v>150</v>
      </c>
      <c r="E46" s="82">
        <v>1</v>
      </c>
      <c r="F46" s="82">
        <v>24</v>
      </c>
      <c r="G46" s="82">
        <f t="shared" si="4"/>
        <v>3600</v>
      </c>
      <c r="H46" s="92"/>
    </row>
    <row r="47" spans="1:8" ht="19.8">
      <c r="A47" s="163"/>
      <c r="B47" s="163"/>
      <c r="C47" s="81" t="s">
        <v>184</v>
      </c>
      <c r="D47" s="118">
        <v>200</v>
      </c>
      <c r="E47" s="82">
        <v>1</v>
      </c>
      <c r="F47" s="82">
        <v>24</v>
      </c>
      <c r="G47" s="82">
        <f t="shared" si="4"/>
        <v>4800</v>
      </c>
      <c r="H47" s="92"/>
    </row>
    <row r="48" spans="1:8" ht="19.8">
      <c r="A48" s="163"/>
      <c r="B48" s="163"/>
      <c r="C48" s="81" t="s">
        <v>185</v>
      </c>
      <c r="D48" s="118">
        <v>150</v>
      </c>
      <c r="E48" s="82">
        <v>1</v>
      </c>
      <c r="F48" s="82">
        <v>24</v>
      </c>
      <c r="G48" s="82">
        <f t="shared" si="4"/>
        <v>3600</v>
      </c>
      <c r="H48" s="92"/>
    </row>
    <row r="49" spans="1:8" ht="19.8">
      <c r="A49" s="163"/>
      <c r="B49" s="163"/>
      <c r="C49" s="81" t="s">
        <v>186</v>
      </c>
      <c r="D49" s="118">
        <v>200</v>
      </c>
      <c r="E49" s="82">
        <v>1</v>
      </c>
      <c r="F49" s="82">
        <v>24</v>
      </c>
      <c r="G49" s="82">
        <f t="shared" si="4"/>
        <v>4800</v>
      </c>
      <c r="H49" s="92"/>
    </row>
    <row r="50" spans="1:8" ht="19.8">
      <c r="A50" s="163"/>
      <c r="B50" s="163"/>
      <c r="C50" s="81" t="s">
        <v>187</v>
      </c>
      <c r="D50" s="118">
        <v>150</v>
      </c>
      <c r="E50" s="82">
        <v>1</v>
      </c>
      <c r="F50" s="82">
        <v>24</v>
      </c>
      <c r="G50" s="82">
        <f t="shared" si="4"/>
        <v>3600</v>
      </c>
      <c r="H50" s="92"/>
    </row>
    <row r="51" spans="1:8" ht="19.8">
      <c r="A51" s="163"/>
      <c r="B51" s="163"/>
      <c r="C51" s="81" t="s">
        <v>188</v>
      </c>
      <c r="D51" s="118">
        <v>200</v>
      </c>
      <c r="E51" s="82">
        <v>1</v>
      </c>
      <c r="F51" s="82">
        <v>24</v>
      </c>
      <c r="G51" s="82">
        <f t="shared" si="4"/>
        <v>4800</v>
      </c>
      <c r="H51" s="92"/>
    </row>
    <row r="52" spans="1:8" ht="19.8">
      <c r="A52" s="84" t="s">
        <v>20</v>
      </c>
      <c r="B52" s="84"/>
      <c r="C52" s="84"/>
      <c r="D52" s="120"/>
      <c r="E52" s="84"/>
      <c r="F52" s="84"/>
      <c r="G52" s="113"/>
      <c r="H52" s="84"/>
    </row>
    <row r="53" spans="1:8" ht="19.8">
      <c r="A53" s="165" t="s">
        <v>122</v>
      </c>
      <c r="B53" s="90" t="s">
        <v>189</v>
      </c>
      <c r="C53" s="85" t="s">
        <v>121</v>
      </c>
      <c r="D53" s="121">
        <v>2800</v>
      </c>
      <c r="E53" s="91">
        <v>1</v>
      </c>
      <c r="F53" s="91">
        <v>2</v>
      </c>
      <c r="G53" s="112">
        <f>D53*E53*F53</f>
        <v>5600</v>
      </c>
      <c r="H53" s="86"/>
    </row>
    <row r="54" spans="1:8" ht="19.8">
      <c r="A54" s="165"/>
      <c r="B54" s="90" t="s">
        <v>190</v>
      </c>
      <c r="C54" s="85" t="s">
        <v>121</v>
      </c>
      <c r="D54" s="121">
        <v>2800</v>
      </c>
      <c r="E54" s="91">
        <v>1</v>
      </c>
      <c r="F54" s="91">
        <v>2</v>
      </c>
      <c r="G54" s="112">
        <f>D54*E54*F54</f>
        <v>5600</v>
      </c>
      <c r="H54" s="87"/>
    </row>
    <row r="55" spans="1:8" ht="19.8">
      <c r="A55" s="165"/>
      <c r="B55" s="166" t="s">
        <v>191</v>
      </c>
      <c r="C55" s="85" t="s">
        <v>120</v>
      </c>
      <c r="D55" s="160">
        <v>2800</v>
      </c>
      <c r="E55" s="165">
        <v>1</v>
      </c>
      <c r="F55" s="165">
        <v>2</v>
      </c>
      <c r="G55" s="157">
        <v>5600</v>
      </c>
      <c r="H55" s="86"/>
    </row>
    <row r="56" spans="1:8" ht="19.8">
      <c r="A56" s="165"/>
      <c r="B56" s="166"/>
      <c r="C56" s="85" t="s">
        <v>117</v>
      </c>
      <c r="D56" s="162"/>
      <c r="E56" s="165"/>
      <c r="F56" s="165"/>
      <c r="G56" s="158"/>
      <c r="H56" s="86"/>
    </row>
    <row r="57" spans="1:8" ht="19.8">
      <c r="A57" s="165"/>
      <c r="B57" s="166"/>
      <c r="C57" s="85" t="s">
        <v>123</v>
      </c>
      <c r="D57" s="161"/>
      <c r="E57" s="165"/>
      <c r="F57" s="165"/>
      <c r="G57" s="159"/>
      <c r="H57" s="86"/>
    </row>
    <row r="58" spans="1:8" ht="19.8">
      <c r="A58" s="165"/>
      <c r="B58" s="166"/>
      <c r="C58" s="85" t="s">
        <v>120</v>
      </c>
      <c r="D58" s="160">
        <v>2800</v>
      </c>
      <c r="E58" s="165">
        <v>1</v>
      </c>
      <c r="F58" s="165">
        <v>2</v>
      </c>
      <c r="G58" s="157">
        <v>5600</v>
      </c>
      <c r="H58" s="86"/>
    </row>
    <row r="59" spans="1:8" ht="19.8">
      <c r="A59" s="165"/>
      <c r="B59" s="166"/>
      <c r="C59" s="85" t="s">
        <v>118</v>
      </c>
      <c r="D59" s="161"/>
      <c r="E59" s="165"/>
      <c r="F59" s="165"/>
      <c r="G59" s="159"/>
      <c r="H59" s="86"/>
    </row>
    <row r="60" spans="1:8" ht="19.8">
      <c r="A60" s="165"/>
      <c r="B60" s="90" t="s">
        <v>192</v>
      </c>
      <c r="C60" s="88" t="s">
        <v>124</v>
      </c>
      <c r="D60" s="122">
        <v>2800</v>
      </c>
      <c r="E60" s="91">
        <v>1</v>
      </c>
      <c r="F60" s="91">
        <v>2</v>
      </c>
      <c r="G60" s="112">
        <v>5600</v>
      </c>
      <c r="H60" s="86"/>
    </row>
    <row r="61" spans="1:8" ht="19.8">
      <c r="A61" s="165"/>
      <c r="B61" s="166" t="s">
        <v>192</v>
      </c>
      <c r="C61" s="85" t="s">
        <v>120</v>
      </c>
      <c r="D61" s="160">
        <v>2800</v>
      </c>
      <c r="E61" s="165">
        <v>1</v>
      </c>
      <c r="F61" s="165">
        <v>2</v>
      </c>
      <c r="G61" s="157">
        <v>5600</v>
      </c>
      <c r="H61" s="86"/>
    </row>
    <row r="62" spans="1:8" ht="19.8">
      <c r="A62" s="165"/>
      <c r="B62" s="166"/>
      <c r="C62" s="85" t="s">
        <v>117</v>
      </c>
      <c r="D62" s="162"/>
      <c r="E62" s="165"/>
      <c r="F62" s="165"/>
      <c r="G62" s="158"/>
      <c r="H62" s="86"/>
    </row>
    <row r="63" spans="1:8" ht="19.8">
      <c r="A63" s="165"/>
      <c r="B63" s="166"/>
      <c r="C63" s="85" t="s">
        <v>123</v>
      </c>
      <c r="D63" s="161"/>
      <c r="E63" s="165"/>
      <c r="F63" s="165"/>
      <c r="G63" s="159"/>
      <c r="H63" s="86"/>
    </row>
    <row r="64" spans="1:8" ht="19.8">
      <c r="A64" s="165"/>
      <c r="B64" s="166"/>
      <c r="C64" s="85" t="s">
        <v>120</v>
      </c>
      <c r="D64" s="160">
        <v>2800</v>
      </c>
      <c r="E64" s="165">
        <v>1</v>
      </c>
      <c r="F64" s="165">
        <v>2</v>
      </c>
      <c r="G64" s="157">
        <v>5600</v>
      </c>
      <c r="H64" s="86"/>
    </row>
    <row r="65" spans="1:8" ht="19.8">
      <c r="A65" s="165"/>
      <c r="B65" s="166"/>
      <c r="C65" s="85" t="s">
        <v>118</v>
      </c>
      <c r="D65" s="161"/>
      <c r="E65" s="165"/>
      <c r="F65" s="165"/>
      <c r="G65" s="159"/>
      <c r="H65" s="86"/>
    </row>
    <row r="66" spans="1:8" ht="19.8">
      <c r="A66" s="165"/>
      <c r="B66" s="90"/>
      <c r="C66" s="88" t="s">
        <v>112</v>
      </c>
      <c r="D66" s="122">
        <v>300</v>
      </c>
      <c r="E66" s="91">
        <v>3</v>
      </c>
      <c r="F66" s="91">
        <v>2</v>
      </c>
      <c r="G66" s="112">
        <f>D66*E66*F66</f>
        <v>1800</v>
      </c>
      <c r="H66" s="86"/>
    </row>
    <row r="67" spans="1:8" ht="19.8">
      <c r="A67" s="84" t="s">
        <v>21</v>
      </c>
      <c r="B67" s="84"/>
      <c r="C67" s="84"/>
      <c r="D67" s="120"/>
      <c r="E67" s="84"/>
      <c r="F67" s="84"/>
      <c r="G67" s="113"/>
      <c r="H67" s="84"/>
    </row>
    <row r="68" spans="1:8" ht="19.8">
      <c r="A68" s="163" t="s">
        <v>178</v>
      </c>
      <c r="B68" s="163"/>
      <c r="C68" s="83" t="s">
        <v>179</v>
      </c>
      <c r="D68" s="119">
        <v>500</v>
      </c>
      <c r="E68" s="83">
        <v>3</v>
      </c>
      <c r="F68" s="83">
        <v>6</v>
      </c>
      <c r="G68" s="83">
        <f>D68*E68*F68</f>
        <v>9000</v>
      </c>
      <c r="H68" s="108"/>
    </row>
    <row r="69" spans="1:8" ht="39.6">
      <c r="A69" s="164" t="s">
        <v>198</v>
      </c>
      <c r="B69" s="164"/>
      <c r="C69" s="73" t="s">
        <v>199</v>
      </c>
      <c r="D69" s="129">
        <v>20000</v>
      </c>
      <c r="E69" s="62">
        <v>1</v>
      </c>
      <c r="F69" s="62">
        <v>1</v>
      </c>
      <c r="G69" s="83">
        <f t="shared" ref="G69:G74" si="5">D69*E69*F69</f>
        <v>20000</v>
      </c>
      <c r="H69" s="108"/>
    </row>
    <row r="70" spans="1:8" ht="19.8">
      <c r="A70" s="163" t="s">
        <v>126</v>
      </c>
      <c r="B70" s="163"/>
      <c r="C70" s="83" t="s">
        <v>119</v>
      </c>
      <c r="D70" s="119">
        <v>90</v>
      </c>
      <c r="E70" s="83">
        <v>4</v>
      </c>
      <c r="F70" s="83">
        <v>7</v>
      </c>
      <c r="G70" s="83">
        <f t="shared" si="5"/>
        <v>2520</v>
      </c>
      <c r="H70" s="108"/>
    </row>
    <row r="71" spans="1:8" ht="19.8">
      <c r="A71" s="163" t="s">
        <v>113</v>
      </c>
      <c r="B71" s="163"/>
      <c r="C71" s="109" t="s">
        <v>175</v>
      </c>
      <c r="D71" s="123">
        <v>500</v>
      </c>
      <c r="E71" s="82">
        <v>1</v>
      </c>
      <c r="F71" s="82">
        <v>54</v>
      </c>
      <c r="G71" s="83">
        <f t="shared" si="5"/>
        <v>27000</v>
      </c>
      <c r="H71" s="108" t="s">
        <v>176</v>
      </c>
    </row>
    <row r="72" spans="1:8" ht="19.8">
      <c r="A72" s="163" t="s">
        <v>127</v>
      </c>
      <c r="B72" s="163"/>
      <c r="C72" s="109" t="s">
        <v>128</v>
      </c>
      <c r="D72" s="123">
        <v>300</v>
      </c>
      <c r="E72" s="82">
        <v>2</v>
      </c>
      <c r="F72" s="82">
        <v>10</v>
      </c>
      <c r="G72" s="83">
        <f t="shared" si="5"/>
        <v>6000</v>
      </c>
      <c r="H72" s="108"/>
    </row>
    <row r="73" spans="1:8" ht="19.8">
      <c r="A73" s="163" t="s">
        <v>115</v>
      </c>
      <c r="B73" s="163"/>
      <c r="C73" s="109" t="s">
        <v>129</v>
      </c>
      <c r="D73" s="123">
        <v>200</v>
      </c>
      <c r="E73" s="82">
        <v>1</v>
      </c>
      <c r="F73" s="82">
        <v>27</v>
      </c>
      <c r="G73" s="83">
        <f t="shared" si="5"/>
        <v>5400</v>
      </c>
      <c r="H73" s="108"/>
    </row>
    <row r="74" spans="1:8" ht="19.8">
      <c r="A74" s="92" t="s">
        <v>171</v>
      </c>
      <c r="B74" s="92"/>
      <c r="C74" s="109"/>
      <c r="D74" s="135">
        <f>SUM(G42:G73)</f>
        <v>162592</v>
      </c>
      <c r="E74" s="82">
        <v>1</v>
      </c>
      <c r="F74" s="82">
        <v>0.1</v>
      </c>
      <c r="G74" s="83">
        <f t="shared" si="5"/>
        <v>16259.2</v>
      </c>
      <c r="H74" s="110"/>
    </row>
    <row r="75" spans="1:8" ht="19.8">
      <c r="A75" s="155" t="s">
        <v>114</v>
      </c>
      <c r="B75" s="155"/>
      <c r="C75" s="155"/>
      <c r="D75" s="155"/>
      <c r="E75" s="155"/>
      <c r="F75" s="155"/>
      <c r="G75" s="136">
        <f>SUM(G42:G74)</f>
        <v>178851.20000000001</v>
      </c>
      <c r="H75" s="89"/>
    </row>
    <row r="76" spans="1:8" ht="38.700000000000003" customHeight="1">
      <c r="A76" s="156" t="s">
        <v>209</v>
      </c>
      <c r="B76" s="155"/>
      <c r="C76" s="155"/>
      <c r="D76" s="155"/>
      <c r="E76" s="155"/>
      <c r="F76" s="155"/>
      <c r="G76" s="136">
        <f>G75+G35</f>
        <v>424723.20000000001</v>
      </c>
      <c r="H76" s="111"/>
    </row>
    <row r="77" spans="1:8" ht="36.6" customHeight="1">
      <c r="A77" s="154" t="s">
        <v>210</v>
      </c>
      <c r="B77" s="155"/>
      <c r="C77" s="155"/>
      <c r="D77" s="155"/>
      <c r="E77" s="155"/>
      <c r="F77" s="155"/>
      <c r="G77" s="136">
        <v>375000</v>
      </c>
      <c r="H77" s="138"/>
    </row>
  </sheetData>
  <mergeCells count="56">
    <mergeCell ref="A30:B30"/>
    <mergeCell ref="A24:B24"/>
    <mergeCell ref="A26:B26"/>
    <mergeCell ref="A14:A21"/>
    <mergeCell ref="B14:B21"/>
    <mergeCell ref="A22:B22"/>
    <mergeCell ref="A23:B23"/>
    <mergeCell ref="A25:B25"/>
    <mergeCell ref="A38:F38"/>
    <mergeCell ref="A39:F39"/>
    <mergeCell ref="A40:B40"/>
    <mergeCell ref="A41:H41"/>
    <mergeCell ref="B1:H1"/>
    <mergeCell ref="E4:F4"/>
    <mergeCell ref="A6:H6"/>
    <mergeCell ref="A7:A11"/>
    <mergeCell ref="B7:B11"/>
    <mergeCell ref="A33:B33"/>
    <mergeCell ref="A35:F35"/>
    <mergeCell ref="A5:B5"/>
    <mergeCell ref="A27:B27"/>
    <mergeCell ref="A29:B29"/>
    <mergeCell ref="A31:B31"/>
    <mergeCell ref="A32:B32"/>
    <mergeCell ref="A42:A44"/>
    <mergeCell ref="B42:B44"/>
    <mergeCell ref="A45:A51"/>
    <mergeCell ref="B45:B51"/>
    <mergeCell ref="E64:E65"/>
    <mergeCell ref="E58:E59"/>
    <mergeCell ref="F64:F65"/>
    <mergeCell ref="F58:F59"/>
    <mergeCell ref="A53:A66"/>
    <mergeCell ref="B55:B59"/>
    <mergeCell ref="E55:E57"/>
    <mergeCell ref="F55:F57"/>
    <mergeCell ref="B61:B65"/>
    <mergeCell ref="E61:E63"/>
    <mergeCell ref="F61:F63"/>
    <mergeCell ref="D55:D57"/>
    <mergeCell ref="A77:F77"/>
    <mergeCell ref="A76:F76"/>
    <mergeCell ref="G55:G57"/>
    <mergeCell ref="D58:D59"/>
    <mergeCell ref="D61:D63"/>
    <mergeCell ref="D64:D65"/>
    <mergeCell ref="G58:G59"/>
    <mergeCell ref="G61:G63"/>
    <mergeCell ref="G64:G65"/>
    <mergeCell ref="A75:F75"/>
    <mergeCell ref="A68:B68"/>
    <mergeCell ref="A70:B70"/>
    <mergeCell ref="A71:B71"/>
    <mergeCell ref="A72:B72"/>
    <mergeCell ref="A73:B73"/>
    <mergeCell ref="A69:B69"/>
  </mergeCells>
  <phoneticPr fontId="41" type="noConversion"/>
  <pageMargins left="0.7" right="0.7" top="0.75" bottom="0.75" header="0.3" footer="0.3"/>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984375" defaultRowHeight="11.4"/>
  <cols>
    <col min="1" max="1" width="6.8984375" style="30" customWidth="1"/>
    <col min="2" max="2" width="28.59765625" style="30" customWidth="1"/>
    <col min="3" max="3" width="34.19921875" style="30" customWidth="1"/>
    <col min="4" max="4" width="23.09765625" style="30" customWidth="1"/>
    <col min="5" max="6" width="12.59765625" style="31" customWidth="1"/>
    <col min="7" max="7" width="5.59765625" style="30"/>
    <col min="8" max="8" width="7" style="32" customWidth="1"/>
    <col min="9" max="9" width="15.8984375" style="31"/>
    <col min="10" max="10" width="10.8984375" style="30" customWidth="1"/>
    <col min="11" max="16384" width="7.8984375" style="30"/>
  </cols>
  <sheetData>
    <row r="1" spans="1:11" s="28" customFormat="1">
      <c r="A1" s="33" t="s">
        <v>23</v>
      </c>
      <c r="B1" s="34" t="s">
        <v>24</v>
      </c>
      <c r="C1" s="34"/>
      <c r="D1" s="34"/>
      <c r="E1" s="176"/>
      <c r="F1" s="176"/>
      <c r="G1" s="176"/>
      <c r="H1" s="176"/>
      <c r="I1" s="51"/>
    </row>
    <row r="2" spans="1:11" s="28" customFormat="1">
      <c r="A2" s="33" t="s">
        <v>25</v>
      </c>
      <c r="B2" s="34"/>
      <c r="C2" s="35" t="s">
        <v>26</v>
      </c>
      <c r="D2" s="34"/>
      <c r="E2" s="176"/>
      <c r="F2" s="176"/>
      <c r="G2" s="176"/>
      <c r="H2" s="176"/>
      <c r="I2" s="51"/>
    </row>
    <row r="3" spans="1:11" s="28" customFormat="1">
      <c r="A3" s="33" t="s">
        <v>27</v>
      </c>
      <c r="B3" s="34"/>
      <c r="C3" s="34" t="s">
        <v>28</v>
      </c>
      <c r="D3" s="34"/>
      <c r="E3" s="176"/>
      <c r="F3" s="176"/>
      <c r="G3" s="176"/>
      <c r="H3" s="176"/>
      <c r="I3" s="51"/>
    </row>
    <row r="4" spans="1:11" s="28" customFormat="1" ht="14.25" customHeight="1">
      <c r="A4" s="36" t="s">
        <v>29</v>
      </c>
      <c r="B4" s="37" t="s">
        <v>30</v>
      </c>
      <c r="C4" s="34"/>
      <c r="D4" s="34"/>
      <c r="E4" s="34"/>
      <c r="F4" s="34"/>
      <c r="G4" s="34"/>
      <c r="H4" s="34"/>
      <c r="I4" s="52"/>
    </row>
    <row r="5" spans="1:11" s="29" customFormat="1" ht="21" customHeight="1">
      <c r="A5" s="38" t="s">
        <v>31</v>
      </c>
      <c r="B5" s="39" t="s">
        <v>32</v>
      </c>
      <c r="C5" s="39" t="s">
        <v>33</v>
      </c>
      <c r="D5" s="39" t="s">
        <v>34</v>
      </c>
      <c r="E5" s="40" t="s">
        <v>35</v>
      </c>
      <c r="F5" s="41" t="s">
        <v>36</v>
      </c>
      <c r="G5" s="177" t="s">
        <v>37</v>
      </c>
      <c r="H5" s="178"/>
      <c r="I5" s="53" t="s">
        <v>38</v>
      </c>
      <c r="J5" s="54"/>
    </row>
    <row r="6" spans="1:11" s="29" customFormat="1" ht="21" customHeight="1">
      <c r="A6" s="42">
        <v>1.1000000000000001</v>
      </c>
      <c r="B6" s="43" t="s">
        <v>39</v>
      </c>
      <c r="C6" s="43"/>
      <c r="D6" s="43"/>
      <c r="E6" s="43"/>
      <c r="F6" s="43"/>
      <c r="G6" s="43"/>
      <c r="H6" s="43"/>
      <c r="I6" s="55"/>
    </row>
    <row r="7" spans="1:11" ht="26.1" customHeight="1">
      <c r="A7" s="44">
        <v>1</v>
      </c>
      <c r="B7" s="45" t="s">
        <v>40</v>
      </c>
      <c r="C7" s="46" t="s">
        <v>41</v>
      </c>
      <c r="D7" s="45"/>
      <c r="E7" s="47">
        <v>2880</v>
      </c>
      <c r="F7" s="47">
        <v>0.6</v>
      </c>
      <c r="G7" s="48">
        <v>32</v>
      </c>
      <c r="H7" s="49" t="s">
        <v>42</v>
      </c>
      <c r="I7" s="56">
        <f t="shared" ref="I7:I13" si="0">E7*F7*G7</f>
        <v>55296</v>
      </c>
    </row>
    <row r="8" spans="1:11" ht="26.1" customHeight="1">
      <c r="A8" s="44">
        <v>2</v>
      </c>
      <c r="B8" s="50" t="s">
        <v>40</v>
      </c>
      <c r="C8" s="46" t="s">
        <v>43</v>
      </c>
      <c r="D8" s="45"/>
      <c r="E8" s="47">
        <v>3080</v>
      </c>
      <c r="F8" s="47">
        <v>0.6</v>
      </c>
      <c r="G8" s="48">
        <v>8</v>
      </c>
      <c r="H8" s="49" t="s">
        <v>42</v>
      </c>
      <c r="I8" s="56">
        <f t="shared" si="0"/>
        <v>14784</v>
      </c>
    </row>
    <row r="9" spans="1:11" ht="26.1" customHeight="1">
      <c r="A9" s="44">
        <v>3</v>
      </c>
      <c r="B9" s="50" t="s">
        <v>40</v>
      </c>
      <c r="C9" s="46" t="s">
        <v>44</v>
      </c>
      <c r="D9" s="45"/>
      <c r="E9" s="47">
        <v>3640</v>
      </c>
      <c r="F9" s="47">
        <v>0.6</v>
      </c>
      <c r="G9" s="48">
        <v>2</v>
      </c>
      <c r="H9" s="49" t="s">
        <v>42</v>
      </c>
      <c r="I9" s="56">
        <f t="shared" si="0"/>
        <v>4368</v>
      </c>
    </row>
    <row r="10" spans="1:11" ht="26.1" customHeight="1">
      <c r="A10" s="44">
        <v>4</v>
      </c>
      <c r="B10" s="50" t="s">
        <v>40</v>
      </c>
      <c r="C10" s="46" t="s">
        <v>45</v>
      </c>
      <c r="D10" s="45"/>
      <c r="E10" s="47">
        <v>3340</v>
      </c>
      <c r="F10" s="47">
        <v>0.6</v>
      </c>
      <c r="G10" s="48">
        <v>1</v>
      </c>
      <c r="H10" s="49" t="s">
        <v>42</v>
      </c>
      <c r="I10" s="56">
        <f t="shared" si="0"/>
        <v>2004</v>
      </c>
    </row>
    <row r="11" spans="1:11" ht="26.1" customHeight="1">
      <c r="A11" s="44">
        <v>5</v>
      </c>
      <c r="B11" s="50" t="s">
        <v>40</v>
      </c>
      <c r="C11" s="46" t="s">
        <v>46</v>
      </c>
      <c r="D11" s="45"/>
      <c r="E11" s="47">
        <v>3820</v>
      </c>
      <c r="F11" s="47">
        <v>0.6</v>
      </c>
      <c r="G11" s="48">
        <v>3</v>
      </c>
      <c r="H11" s="49" t="s">
        <v>42</v>
      </c>
      <c r="I11" s="56">
        <f t="shared" si="0"/>
        <v>6876</v>
      </c>
    </row>
    <row r="12" spans="1:11" ht="26.1" customHeight="1">
      <c r="A12" s="44">
        <v>6</v>
      </c>
      <c r="B12" s="50" t="s">
        <v>40</v>
      </c>
      <c r="C12" s="46" t="s">
        <v>47</v>
      </c>
      <c r="D12" s="45"/>
      <c r="E12" s="47">
        <v>2240</v>
      </c>
      <c r="F12" s="47">
        <v>0.6</v>
      </c>
      <c r="G12" s="48">
        <v>1</v>
      </c>
      <c r="H12" s="49" t="s">
        <v>42</v>
      </c>
      <c r="I12" s="56">
        <f t="shared" si="0"/>
        <v>1344</v>
      </c>
    </row>
    <row r="13" spans="1:11" ht="26.1" customHeight="1">
      <c r="A13" s="44">
        <v>7</v>
      </c>
      <c r="B13" s="45" t="s">
        <v>48</v>
      </c>
      <c r="C13" s="46" t="s">
        <v>49</v>
      </c>
      <c r="D13" s="45"/>
      <c r="E13" s="47">
        <v>2880</v>
      </c>
      <c r="F13" s="47">
        <v>0.6</v>
      </c>
      <c r="G13" s="48">
        <v>10</v>
      </c>
      <c r="H13" s="49" t="s">
        <v>42</v>
      </c>
      <c r="I13" s="56">
        <f t="shared" si="0"/>
        <v>17280</v>
      </c>
    </row>
    <row r="14" spans="1:11" s="29" customFormat="1" ht="26.25" customHeight="1">
      <c r="A14" s="179" t="s">
        <v>50</v>
      </c>
      <c r="B14" s="180"/>
      <c r="C14" s="180"/>
      <c r="D14" s="180"/>
      <c r="E14" s="180"/>
      <c r="F14" s="180"/>
      <c r="G14" s="180"/>
      <c r="H14" s="181"/>
      <c r="I14" s="57">
        <f>SUM(I7:I13)</f>
        <v>101952</v>
      </c>
      <c r="J14" s="30"/>
      <c r="K14" s="30"/>
    </row>
  </sheetData>
  <mergeCells count="5">
    <mergeCell ref="E1:H1"/>
    <mergeCell ref="E2:H2"/>
    <mergeCell ref="E3:H3"/>
    <mergeCell ref="G5:H5"/>
    <mergeCell ref="A14:H14"/>
  </mergeCells>
  <phoneticPr fontId="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9765625" defaultRowHeight="13.2"/>
  <cols>
    <col min="1" max="1" width="30.09765625" style="4" customWidth="1" collapsed="1"/>
    <col min="2" max="2" width="17.5" style="5" customWidth="1" collapsed="1"/>
    <col min="3" max="3" width="31.59765625" style="5"/>
    <col min="4" max="7" width="12.09765625" style="6" customWidth="1"/>
    <col min="8" max="8" width="11.5" style="7" customWidth="1"/>
    <col min="9" max="16384" width="19.59765625" style="4"/>
  </cols>
  <sheetData>
    <row r="1" spans="1:8" ht="46.2" customHeight="1">
      <c r="A1" s="182"/>
      <c r="B1" s="182"/>
      <c r="C1" s="182"/>
    </row>
    <row r="2" spans="1:8" ht="32.1" customHeight="1">
      <c r="A2" s="5" t="s">
        <v>51</v>
      </c>
      <c r="B2" s="183" t="s">
        <v>52</v>
      </c>
      <c r="C2" s="183"/>
      <c r="D2" s="183"/>
      <c r="E2" s="183"/>
    </row>
    <row r="3" spans="1:8">
      <c r="A3" s="5" t="s">
        <v>53</v>
      </c>
      <c r="B3" s="8" t="s">
        <v>54</v>
      </c>
    </row>
    <row r="4" spans="1:8">
      <c r="A4" s="5" t="s">
        <v>55</v>
      </c>
    </row>
    <row r="5" spans="1:8" ht="9.75" hidden="1" customHeight="1">
      <c r="A5" s="5" t="s">
        <v>8</v>
      </c>
    </row>
    <row r="6" spans="1:8" hidden="1">
      <c r="A6" s="5" t="s">
        <v>9</v>
      </c>
    </row>
    <row r="7" spans="1:8" s="1" customFormat="1">
      <c r="A7" s="184" t="s">
        <v>56</v>
      </c>
      <c r="B7" s="184"/>
      <c r="C7" s="9" t="s">
        <v>57</v>
      </c>
      <c r="D7" s="10" t="s">
        <v>58</v>
      </c>
      <c r="E7" s="10" t="s">
        <v>59</v>
      </c>
      <c r="F7" s="10" t="s">
        <v>60</v>
      </c>
      <c r="G7" s="10" t="s">
        <v>61</v>
      </c>
      <c r="H7" s="11" t="s">
        <v>62</v>
      </c>
    </row>
    <row r="8" spans="1:8" s="1" customFormat="1" ht="16.2">
      <c r="A8" s="185" t="s">
        <v>63</v>
      </c>
      <c r="B8" s="185"/>
      <c r="C8" s="185"/>
      <c r="D8" s="185"/>
      <c r="E8" s="185"/>
      <c r="F8" s="185"/>
      <c r="G8" s="12"/>
      <c r="H8" s="13"/>
    </row>
    <row r="9" spans="1:8" s="2" customFormat="1" ht="43.35" customHeight="1">
      <c r="A9" s="193" t="s">
        <v>64</v>
      </c>
      <c r="B9" s="198" t="s">
        <v>16</v>
      </c>
      <c r="C9" s="14" t="s">
        <v>65</v>
      </c>
      <c r="D9" s="15">
        <v>1000</v>
      </c>
      <c r="E9" s="15">
        <v>1</v>
      </c>
      <c r="F9" s="15">
        <v>25</v>
      </c>
      <c r="G9" s="15">
        <f t="shared" ref="G9:G17" si="0">D9*E9*F9</f>
        <v>25000</v>
      </c>
      <c r="H9" s="16"/>
    </row>
    <row r="10" spans="1:8" s="2" customFormat="1" ht="43.35" customHeight="1">
      <c r="A10" s="194"/>
      <c r="B10" s="199"/>
      <c r="C10" s="14" t="s">
        <v>66</v>
      </c>
      <c r="D10" s="15">
        <v>1000</v>
      </c>
      <c r="E10" s="15">
        <v>1</v>
      </c>
      <c r="F10" s="15">
        <v>78</v>
      </c>
      <c r="G10" s="15">
        <f t="shared" si="0"/>
        <v>78000</v>
      </c>
      <c r="H10" s="16"/>
    </row>
    <row r="11" spans="1:8" s="2" customFormat="1" ht="42.6" customHeight="1">
      <c r="A11" s="194"/>
      <c r="B11" s="199"/>
      <c r="C11" s="14" t="s">
        <v>67</v>
      </c>
      <c r="D11" s="15">
        <v>1000</v>
      </c>
      <c r="E11" s="15">
        <v>1</v>
      </c>
      <c r="F11" s="15">
        <v>75</v>
      </c>
      <c r="G11" s="15">
        <f t="shared" si="0"/>
        <v>75000</v>
      </c>
      <c r="H11" s="16"/>
    </row>
    <row r="12" spans="1:8" s="2" customFormat="1" ht="42.6" customHeight="1">
      <c r="A12" s="194"/>
      <c r="B12" s="199"/>
      <c r="C12" s="14" t="s">
        <v>68</v>
      </c>
      <c r="D12" s="15">
        <v>1000</v>
      </c>
      <c r="E12" s="15">
        <v>1</v>
      </c>
      <c r="F12" s="15">
        <v>24</v>
      </c>
      <c r="G12" s="15">
        <f t="shared" si="0"/>
        <v>24000</v>
      </c>
      <c r="H12" s="16"/>
    </row>
    <row r="13" spans="1:8" s="2" customFormat="1" ht="42.6" customHeight="1">
      <c r="A13" s="194"/>
      <c r="B13" s="199"/>
      <c r="C13" s="14" t="s">
        <v>69</v>
      </c>
      <c r="D13" s="15">
        <v>1000</v>
      </c>
      <c r="E13" s="15">
        <v>5</v>
      </c>
      <c r="F13" s="15">
        <v>5</v>
      </c>
      <c r="G13" s="15">
        <f t="shared" si="0"/>
        <v>25000</v>
      </c>
      <c r="H13" s="16"/>
    </row>
    <row r="14" spans="1:8" s="2" customFormat="1" ht="42.6" customHeight="1">
      <c r="A14" s="195"/>
      <c r="B14" s="200"/>
      <c r="C14" s="14" t="s">
        <v>70</v>
      </c>
      <c r="D14" s="15">
        <v>1000</v>
      </c>
      <c r="E14" s="15">
        <v>2</v>
      </c>
      <c r="F14" s="15">
        <v>2</v>
      </c>
      <c r="G14" s="15">
        <f t="shared" si="0"/>
        <v>4000</v>
      </c>
      <c r="H14" s="16"/>
    </row>
    <row r="15" spans="1:8" s="2" customFormat="1" ht="30.6" customHeight="1">
      <c r="A15" s="193" t="s">
        <v>71</v>
      </c>
      <c r="B15" s="198"/>
      <c r="C15" s="14" t="s">
        <v>72</v>
      </c>
      <c r="D15" s="15">
        <v>30000</v>
      </c>
      <c r="E15" s="17">
        <v>1</v>
      </c>
      <c r="F15" s="17">
        <v>5</v>
      </c>
      <c r="G15" s="15">
        <f t="shared" si="0"/>
        <v>150000</v>
      </c>
      <c r="H15" s="16"/>
    </row>
    <row r="16" spans="1:8" s="2" customFormat="1" ht="28.2" customHeight="1">
      <c r="A16" s="195"/>
      <c r="B16" s="200"/>
      <c r="C16" s="14" t="s">
        <v>18</v>
      </c>
      <c r="D16" s="15">
        <v>150</v>
      </c>
      <c r="E16" s="17">
        <v>1</v>
      </c>
      <c r="F16" s="17">
        <v>102</v>
      </c>
      <c r="G16" s="15">
        <f t="shared" si="0"/>
        <v>15300</v>
      </c>
      <c r="H16" s="16"/>
    </row>
    <row r="17" spans="1:8" s="2" customFormat="1" ht="89.25" customHeight="1">
      <c r="A17" s="196" t="s">
        <v>73</v>
      </c>
      <c r="B17" s="18" t="s">
        <v>74</v>
      </c>
      <c r="C17" s="19" t="s">
        <v>75</v>
      </c>
      <c r="D17" s="15">
        <v>300</v>
      </c>
      <c r="E17" s="15">
        <v>1</v>
      </c>
      <c r="F17" s="17">
        <v>222</v>
      </c>
      <c r="G17" s="15">
        <f t="shared" si="0"/>
        <v>66600</v>
      </c>
      <c r="H17" s="16"/>
    </row>
    <row r="18" spans="1:8" s="2" customFormat="1" ht="33.6" customHeight="1">
      <c r="A18" s="197"/>
      <c r="B18" s="16"/>
      <c r="C18" s="20"/>
      <c r="D18" s="21"/>
      <c r="E18" s="15"/>
      <c r="F18" s="17"/>
      <c r="G18" s="15"/>
      <c r="H18" s="16"/>
    </row>
    <row r="19" spans="1:8" s="2" customFormat="1" ht="27.75" customHeight="1">
      <c r="A19" s="16" t="s">
        <v>76</v>
      </c>
      <c r="B19" s="16" t="s">
        <v>77</v>
      </c>
      <c r="C19" s="19"/>
      <c r="D19" s="15">
        <v>4000</v>
      </c>
      <c r="E19" s="15">
        <v>6</v>
      </c>
      <c r="F19" s="15">
        <v>1</v>
      </c>
      <c r="G19" s="15">
        <f>D19*E19*F19</f>
        <v>24000</v>
      </c>
      <c r="H19" s="16"/>
    </row>
    <row r="20" spans="1:8" s="1" customFormat="1" ht="15" customHeight="1">
      <c r="A20" s="186" t="s">
        <v>78</v>
      </c>
      <c r="B20" s="186"/>
      <c r="C20" s="186"/>
      <c r="D20" s="186"/>
      <c r="E20" s="186"/>
      <c r="F20" s="186"/>
      <c r="G20" s="22"/>
      <c r="H20" s="22"/>
    </row>
    <row r="21" spans="1:8" s="1" customFormat="1" ht="15" customHeight="1">
      <c r="A21" s="189" t="s">
        <v>79</v>
      </c>
      <c r="B21" s="189"/>
      <c r="C21" s="19" t="s">
        <v>80</v>
      </c>
      <c r="D21" s="15">
        <v>1500</v>
      </c>
      <c r="E21" s="15">
        <v>1</v>
      </c>
      <c r="F21" s="15">
        <v>1</v>
      </c>
      <c r="G21" s="15">
        <f>D21*E21*F21</f>
        <v>1500</v>
      </c>
      <c r="H21" s="19"/>
    </row>
    <row r="22" spans="1:8" s="2" customFormat="1" ht="14.25" customHeight="1">
      <c r="A22" s="190" t="s">
        <v>81</v>
      </c>
      <c r="B22" s="190"/>
      <c r="C22" s="19" t="s">
        <v>82</v>
      </c>
      <c r="D22" s="15">
        <v>600</v>
      </c>
      <c r="E22" s="15">
        <v>1</v>
      </c>
      <c r="F22" s="15">
        <v>3</v>
      </c>
      <c r="G22" s="15">
        <f>D22*E22*F22</f>
        <v>1800</v>
      </c>
      <c r="H22" s="19"/>
    </row>
    <row r="23" spans="1:8" s="2" customFormat="1" ht="14.25" customHeight="1">
      <c r="A23" s="190"/>
      <c r="B23" s="190"/>
      <c r="C23" s="19" t="s">
        <v>83</v>
      </c>
      <c r="D23" s="15">
        <v>1100</v>
      </c>
      <c r="E23" s="15">
        <v>1</v>
      </c>
      <c r="F23" s="15">
        <v>1</v>
      </c>
      <c r="G23" s="15">
        <f>D22*E23*F22</f>
        <v>1800</v>
      </c>
      <c r="H23" s="19"/>
    </row>
    <row r="24" spans="1:8" s="2" customFormat="1">
      <c r="A24" s="190" t="s">
        <v>84</v>
      </c>
      <c r="B24" s="190"/>
      <c r="C24" s="19" t="s">
        <v>85</v>
      </c>
      <c r="D24" s="15">
        <v>2800</v>
      </c>
      <c r="E24" s="17">
        <v>1</v>
      </c>
      <c r="F24" s="15">
        <v>2</v>
      </c>
      <c r="G24" s="17">
        <f>D23*E24*F23</f>
        <v>1100</v>
      </c>
      <c r="H24" s="19"/>
    </row>
    <row r="25" spans="1:8" s="2" customFormat="1" ht="14.25" customHeight="1">
      <c r="A25" s="190" t="s">
        <v>86</v>
      </c>
      <c r="B25" s="190"/>
      <c r="C25" s="19" t="s">
        <v>87</v>
      </c>
      <c r="D25" s="15">
        <v>1000</v>
      </c>
      <c r="E25" s="15">
        <v>1</v>
      </c>
      <c r="F25" s="15">
        <v>1</v>
      </c>
      <c r="G25" s="15">
        <f>D24*E25*F24</f>
        <v>5600</v>
      </c>
      <c r="H25" s="19"/>
    </row>
    <row r="26" spans="1:8" s="2" customFormat="1" ht="14.25" customHeight="1">
      <c r="A26" s="190"/>
      <c r="B26" s="190"/>
      <c r="C26" s="20" t="s">
        <v>88</v>
      </c>
      <c r="D26" s="15">
        <v>1500</v>
      </c>
      <c r="E26" s="15">
        <v>1</v>
      </c>
      <c r="F26" s="17">
        <v>1</v>
      </c>
      <c r="G26" s="15">
        <f>D25*E26*F25</f>
        <v>1000</v>
      </c>
      <c r="H26" s="19"/>
    </row>
    <row r="27" spans="1:8" s="2" customFormat="1">
      <c r="A27" s="190" t="s">
        <v>89</v>
      </c>
      <c r="B27" s="190"/>
      <c r="C27" s="19" t="s">
        <v>90</v>
      </c>
      <c r="D27" s="15">
        <v>1000</v>
      </c>
      <c r="E27" s="15">
        <v>1</v>
      </c>
      <c r="F27" s="15">
        <v>2</v>
      </c>
      <c r="G27" s="15">
        <f>D27*E27*F27</f>
        <v>2000</v>
      </c>
      <c r="H27" s="19"/>
    </row>
    <row r="28" spans="1:8" s="2" customFormat="1" ht="14.25" customHeight="1">
      <c r="A28" s="190"/>
      <c r="B28" s="190"/>
      <c r="C28" s="19" t="s">
        <v>83</v>
      </c>
      <c r="D28" s="15">
        <v>1100</v>
      </c>
      <c r="E28" s="15">
        <v>1</v>
      </c>
      <c r="F28" s="15">
        <v>1</v>
      </c>
      <c r="G28" s="15">
        <f>D28*E28*F28</f>
        <v>1100</v>
      </c>
      <c r="H28" s="19"/>
    </row>
    <row r="29" spans="1:8" s="2" customFormat="1" ht="14.25" customHeight="1">
      <c r="A29" s="190"/>
      <c r="B29" s="190"/>
      <c r="C29" s="20" t="s">
        <v>88</v>
      </c>
      <c r="D29" s="15">
        <v>1500</v>
      </c>
      <c r="E29" s="17">
        <v>1</v>
      </c>
      <c r="F29" s="17">
        <v>2</v>
      </c>
      <c r="G29" s="17">
        <f>D29*E29*F29</f>
        <v>3000</v>
      </c>
      <c r="H29" s="19"/>
    </row>
    <row r="30" spans="1:8" s="2" customFormat="1" ht="14.25" customHeight="1">
      <c r="A30" s="190" t="s">
        <v>91</v>
      </c>
      <c r="B30" s="190"/>
      <c r="C30" s="19" t="s">
        <v>92</v>
      </c>
      <c r="D30" s="15">
        <v>4500</v>
      </c>
      <c r="E30" s="15">
        <v>1</v>
      </c>
      <c r="F30" s="15">
        <v>2</v>
      </c>
      <c r="G30" s="15">
        <f t="shared" ref="G30:G38" si="1">D30*E30*F30</f>
        <v>9000</v>
      </c>
      <c r="H30" s="19"/>
    </row>
    <row r="31" spans="1:8" s="2" customFormat="1">
      <c r="A31" s="190" t="s">
        <v>93</v>
      </c>
      <c r="B31" s="190"/>
      <c r="C31" s="19" t="s">
        <v>87</v>
      </c>
      <c r="D31" s="15">
        <v>1000</v>
      </c>
      <c r="E31" s="15">
        <v>1</v>
      </c>
      <c r="F31" s="15">
        <v>3</v>
      </c>
      <c r="G31" s="15">
        <f t="shared" si="1"/>
        <v>3000</v>
      </c>
      <c r="H31" s="19"/>
    </row>
    <row r="32" spans="1:8" s="2" customFormat="1" ht="14.25" customHeight="1">
      <c r="A32" s="190"/>
      <c r="B32" s="190"/>
      <c r="C32" s="19" t="s">
        <v>83</v>
      </c>
      <c r="D32" s="15">
        <v>1100</v>
      </c>
      <c r="E32" s="15">
        <v>1</v>
      </c>
      <c r="F32" s="15">
        <v>1</v>
      </c>
      <c r="G32" s="15">
        <f t="shared" si="1"/>
        <v>1100</v>
      </c>
      <c r="H32" s="19"/>
    </row>
    <row r="33" spans="1:8" s="2" customFormat="1" ht="14.25" customHeight="1">
      <c r="A33" s="190" t="s">
        <v>94</v>
      </c>
      <c r="B33" s="190"/>
      <c r="C33" s="19" t="s">
        <v>82</v>
      </c>
      <c r="D33" s="15">
        <v>600</v>
      </c>
      <c r="E33" s="15">
        <v>1</v>
      </c>
      <c r="F33" s="15">
        <v>3</v>
      </c>
      <c r="G33" s="15">
        <f t="shared" si="1"/>
        <v>1800</v>
      </c>
      <c r="H33" s="19"/>
    </row>
    <row r="34" spans="1:8" s="2" customFormat="1" ht="14.25" customHeight="1">
      <c r="A34" s="190"/>
      <c r="B34" s="190"/>
      <c r="C34" s="19" t="s">
        <v>83</v>
      </c>
      <c r="D34" s="15">
        <v>1100</v>
      </c>
      <c r="E34" s="15">
        <v>1</v>
      </c>
      <c r="F34" s="15">
        <v>1</v>
      </c>
      <c r="G34" s="15">
        <f t="shared" si="1"/>
        <v>1100</v>
      </c>
      <c r="H34" s="19"/>
    </row>
    <row r="35" spans="1:8" s="2" customFormat="1" ht="14.25" customHeight="1">
      <c r="A35" s="190" t="s">
        <v>95</v>
      </c>
      <c r="B35" s="190"/>
      <c r="C35" s="19" t="s">
        <v>96</v>
      </c>
      <c r="D35" s="15">
        <v>600</v>
      </c>
      <c r="E35" s="15">
        <v>1</v>
      </c>
      <c r="F35" s="15">
        <v>3</v>
      </c>
      <c r="G35" s="15">
        <f t="shared" si="1"/>
        <v>1800</v>
      </c>
      <c r="H35" s="19"/>
    </row>
    <row r="36" spans="1:8" s="2" customFormat="1" ht="14.25" customHeight="1">
      <c r="A36" s="190"/>
      <c r="B36" s="190"/>
      <c r="C36" s="19" t="s">
        <v>83</v>
      </c>
      <c r="D36" s="15">
        <v>1100</v>
      </c>
      <c r="E36" s="15">
        <v>1</v>
      </c>
      <c r="F36" s="15">
        <v>1</v>
      </c>
      <c r="G36" s="15">
        <f t="shared" si="1"/>
        <v>1100</v>
      </c>
      <c r="H36" s="19"/>
    </row>
    <row r="37" spans="1:8" s="2" customFormat="1">
      <c r="A37" s="190" t="s">
        <v>97</v>
      </c>
      <c r="B37" s="190"/>
      <c r="C37" s="19" t="s">
        <v>87</v>
      </c>
      <c r="D37" s="15">
        <v>1000</v>
      </c>
      <c r="E37" s="15">
        <v>1</v>
      </c>
      <c r="F37" s="15">
        <v>3</v>
      </c>
      <c r="G37" s="15">
        <f t="shared" si="1"/>
        <v>3000</v>
      </c>
      <c r="H37" s="19"/>
    </row>
    <row r="38" spans="1:8" s="2" customFormat="1" ht="14.25" customHeight="1">
      <c r="A38" s="190"/>
      <c r="B38" s="190"/>
      <c r="C38" s="19" t="s">
        <v>83</v>
      </c>
      <c r="D38" s="15">
        <v>1100</v>
      </c>
      <c r="E38" s="15">
        <v>1</v>
      </c>
      <c r="F38" s="15">
        <v>1</v>
      </c>
      <c r="G38" s="15">
        <f t="shared" si="1"/>
        <v>1100</v>
      </c>
      <c r="H38" s="19"/>
    </row>
    <row r="39" spans="1:8" s="2" customFormat="1" ht="16.5" customHeight="1">
      <c r="A39" s="186" t="s">
        <v>98</v>
      </c>
      <c r="B39" s="186"/>
      <c r="C39" s="186"/>
      <c r="D39" s="186"/>
      <c r="E39" s="186"/>
      <c r="F39" s="186"/>
      <c r="G39" s="13"/>
      <c r="H39" s="13"/>
    </row>
    <row r="40" spans="1:8" s="2" customFormat="1" ht="30.75" customHeight="1">
      <c r="A40" s="187" t="s">
        <v>99</v>
      </c>
      <c r="B40" s="188"/>
      <c r="C40" s="23"/>
      <c r="D40" s="15">
        <v>800</v>
      </c>
      <c r="E40" s="15">
        <v>2</v>
      </c>
      <c r="F40" s="15">
        <v>12</v>
      </c>
      <c r="G40" s="15">
        <f>D40*E40*F40</f>
        <v>19200</v>
      </c>
      <c r="H40" s="16" t="s">
        <v>100</v>
      </c>
    </row>
    <row r="41" spans="1:8" s="2" customFormat="1" ht="30.75" customHeight="1">
      <c r="A41" s="187" t="s">
        <v>101</v>
      </c>
      <c r="B41" s="188"/>
      <c r="C41" s="23"/>
      <c r="D41" s="15">
        <v>100</v>
      </c>
      <c r="E41" s="15">
        <v>1</v>
      </c>
      <c r="F41" s="15">
        <v>12</v>
      </c>
      <c r="G41" s="15">
        <f>D41*E41*F41</f>
        <v>1200</v>
      </c>
      <c r="H41" s="16" t="s">
        <v>100</v>
      </c>
    </row>
    <row r="42" spans="1:8" s="2" customFormat="1" ht="16.5" customHeight="1">
      <c r="A42" s="186" t="s">
        <v>102</v>
      </c>
      <c r="B42" s="186"/>
      <c r="C42" s="186"/>
      <c r="D42" s="186"/>
      <c r="E42" s="186"/>
      <c r="F42" s="186"/>
      <c r="G42" s="13"/>
      <c r="H42" s="13"/>
    </row>
    <row r="43" spans="1:8" s="2" customFormat="1" ht="28.5" customHeight="1">
      <c r="A43" s="187" t="s">
        <v>103</v>
      </c>
      <c r="B43" s="188"/>
      <c r="C43" s="19"/>
      <c r="D43" s="24">
        <v>200</v>
      </c>
      <c r="E43" s="24">
        <v>3</v>
      </c>
      <c r="F43" s="15">
        <v>12</v>
      </c>
      <c r="G43" s="15">
        <f>D43*E43*F43</f>
        <v>7200</v>
      </c>
      <c r="H43" s="16" t="s">
        <v>100</v>
      </c>
    </row>
    <row r="44" spans="1:8" s="2" customFormat="1" ht="30.75" customHeight="1">
      <c r="A44" s="187" t="s">
        <v>104</v>
      </c>
      <c r="B44" s="188"/>
      <c r="C44" s="23" t="s">
        <v>105</v>
      </c>
      <c r="D44" s="15">
        <v>20000</v>
      </c>
      <c r="E44" s="15">
        <v>1</v>
      </c>
      <c r="F44" s="15">
        <v>1</v>
      </c>
      <c r="G44" s="15">
        <f>D44*E44*F44</f>
        <v>20000</v>
      </c>
      <c r="H44" s="16" t="s">
        <v>100</v>
      </c>
    </row>
    <row r="45" spans="1:8" s="2" customFormat="1" ht="30.75" customHeight="1">
      <c r="A45" s="187" t="s">
        <v>106</v>
      </c>
      <c r="B45" s="188"/>
      <c r="C45" s="23"/>
      <c r="D45" s="15">
        <v>500</v>
      </c>
      <c r="E45" s="15">
        <v>1</v>
      </c>
      <c r="F45" s="15">
        <v>94</v>
      </c>
      <c r="G45" s="15">
        <f>D45*E45*F45</f>
        <v>47000</v>
      </c>
      <c r="H45" s="16" t="s">
        <v>107</v>
      </c>
    </row>
    <row r="46" spans="1:8" s="3" customFormat="1" ht="15" customHeight="1">
      <c r="A46" s="191" t="s">
        <v>22</v>
      </c>
      <c r="B46" s="191"/>
      <c r="C46" s="191"/>
      <c r="D46" s="191"/>
      <c r="E46" s="191"/>
      <c r="F46" s="191"/>
      <c r="G46" s="26">
        <f>SUM(G9:G45)</f>
        <v>623400</v>
      </c>
    </row>
    <row r="47" spans="1:8" s="3" customFormat="1" ht="15" customHeight="1">
      <c r="A47" s="191" t="s">
        <v>108</v>
      </c>
      <c r="B47" s="191"/>
      <c r="C47" s="191"/>
      <c r="D47" s="191"/>
      <c r="E47" s="191"/>
      <c r="F47" s="191"/>
      <c r="G47" s="25">
        <f>G46*0.1</f>
        <v>62340</v>
      </c>
    </row>
    <row r="48" spans="1:8" s="3" customFormat="1" ht="15" customHeight="1">
      <c r="A48" s="191" t="s">
        <v>109</v>
      </c>
      <c r="B48" s="191"/>
      <c r="C48" s="191"/>
      <c r="D48" s="191"/>
      <c r="E48" s="191"/>
      <c r="F48" s="191"/>
      <c r="G48" s="25">
        <f>G47*0.055</f>
        <v>3428.7</v>
      </c>
    </row>
    <row r="49" spans="1:7" s="3" customFormat="1" ht="15" customHeight="1">
      <c r="A49" s="192" t="s">
        <v>110</v>
      </c>
      <c r="B49" s="192"/>
      <c r="C49" s="192"/>
      <c r="D49" s="192"/>
      <c r="E49" s="192"/>
      <c r="F49" s="192"/>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 -北京&amp;广德</vt:lpstr>
      <vt:lpstr>机票-六折版 </vt:lpstr>
      <vt:lpstr>希尔顿</vt:lpstr>
      <vt:lpstr>'旅行社 -北京&amp;广德'!Print_Area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anlih</cp:lastModifiedBy>
  <cp:revision>1</cp:revision>
  <cp:lastPrinted>2022-10-19T03:34:16Z</cp:lastPrinted>
  <dcterms:created xsi:type="dcterms:W3CDTF">1996-12-17T01:32:00Z</dcterms:created>
  <dcterms:modified xsi:type="dcterms:W3CDTF">2022-10-27T07:33:00Z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