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66C6C193-4B4D-4003-A4CF-BCF3FD4A6EC8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Summary" sheetId="4" r:id="rId1"/>
    <sheet name="workshop" sheetId="12" r:id="rId2"/>
  </sheets>
  <definedNames>
    <definedName name="_xlnm.Print_Area" localSheetId="0">Summary!$A$1:$B$30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12" l="1"/>
  <c r="H65" i="12" l="1"/>
  <c r="H56" i="12"/>
  <c r="H57" i="12"/>
  <c r="H58" i="12"/>
  <c r="H11" i="12"/>
  <c r="H39" i="12" l="1"/>
  <c r="H5" i="12" l="1"/>
  <c r="H6" i="12"/>
  <c r="H7" i="12"/>
  <c r="H10" i="12"/>
  <c r="H12" i="12"/>
  <c r="H19" i="12"/>
  <c r="H20" i="12"/>
  <c r="H21" i="12"/>
  <c r="H22" i="12"/>
  <c r="H23" i="12"/>
  <c r="H33" i="12"/>
  <c r="H34" i="12"/>
  <c r="H35" i="12"/>
  <c r="H36" i="12"/>
  <c r="H38" i="12"/>
  <c r="H30" i="12"/>
  <c r="H45" i="12"/>
  <c r="H46" i="12"/>
  <c r="H47" i="12"/>
  <c r="H48" i="12"/>
  <c r="H54" i="12"/>
  <c r="H59" i="12" s="1"/>
  <c r="H55" i="12"/>
  <c r="H64" i="12"/>
  <c r="H66" i="12" s="1"/>
  <c r="H72" i="12"/>
  <c r="H73" i="12" s="1"/>
  <c r="H74" i="12" s="1"/>
  <c r="B73" i="12"/>
  <c r="H49" i="12" l="1"/>
  <c r="H40" i="12"/>
  <c r="H67" i="12"/>
  <c r="H50" i="12"/>
  <c r="H31" i="12"/>
  <c r="H13" i="12"/>
  <c r="H8" i="12"/>
  <c r="H14" i="12" s="1"/>
  <c r="H60" i="12"/>
  <c r="H24" i="12"/>
  <c r="H25" i="12" s="1"/>
  <c r="H41" i="12" l="1"/>
  <c r="H1" i="12" s="1"/>
  <c r="B17" i="4" l="1"/>
  <c r="B23" i="4" s="1"/>
  <c r="B25" i="4" s="1"/>
  <c r="B26" i="4" s="1"/>
</calcChain>
</file>

<file path=xl/sharedStrings.xml><?xml version="1.0" encoding="utf-8"?>
<sst xmlns="http://schemas.openxmlformats.org/spreadsheetml/2006/main" count="246" uniqueCount="175">
  <si>
    <t>No.</t>
  </si>
  <si>
    <t>Item</t>
  </si>
  <si>
    <t>Unit</t>
  </si>
  <si>
    <t>Unit price</t>
  </si>
  <si>
    <t>Sum</t>
  </si>
  <si>
    <t>Detailed Work load/ Comments / Deliverables</t>
  </si>
  <si>
    <t>I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</si>
  <si>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</si>
  <si>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</si>
  <si>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</si>
  <si>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</si>
  <si>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</si>
  <si>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</si>
  <si>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</si>
  <si>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</si>
  <si>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</si>
  <si>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</si>
  <si>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</si>
  <si>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</si>
  <si>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</si>
  <si>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</si>
  <si>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</si>
  <si>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</si>
  <si>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</si>
  <si>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</si>
  <si>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</si>
  <si>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</si>
  <si>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</si>
  <si>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</si>
  <si>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</si>
  <si>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</si>
  <si>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</si>
  <si>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</si>
  <si>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</si>
  <si>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</si>
  <si>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</si>
  <si>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</si>
  <si>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</si>
  <si>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</si>
  <si>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</si>
  <si>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</si>
  <si>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</si>
  <si>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</si>
  <si>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</si>
  <si>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</si>
  <si>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</si>
  <si>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</si>
  <si>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</si>
  <si>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</si>
  <si>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</si>
  <si>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</si>
  <si>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</si>
  <si>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</si>
  <si>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</si>
  <si>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</si>
  <si>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</si>
  <si>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</si>
  <si>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</si>
  <si>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</si>
  <si>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</si>
  <si>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</si>
  <si>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</si>
  <si>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</si>
  <si>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</si>
  <si>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</si>
  <si>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</si>
  <si>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</si>
  <si>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</si>
  <si>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</si>
  <si>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</si>
  <si>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Director</t>
  </si>
  <si>
    <t>pax</t>
  </si>
  <si>
    <t>RSVP</t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</si>
  <si>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</si>
  <si>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</si>
  <si>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</si>
  <si>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</si>
  <si>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</si>
  <si>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</si>
  <si>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</si>
  <si>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</si>
  <si>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</si>
  <si>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t>Price Per Conference</t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</si>
  <si>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</si>
  <si>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</si>
  <si>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</si>
  <si>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</si>
  <si>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</si>
  <si>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</si>
  <si>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</si>
  <si>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</si>
  <si>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</si>
  <si>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</si>
  <si>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</si>
  <si>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</si>
  <si>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</si>
  <si>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Dierction easel指示画架</t>
    <phoneticPr fontId="6" type="noConversion"/>
  </si>
  <si>
    <t>Direction Board指示牌</t>
    <phoneticPr fontId="6" type="noConversion"/>
  </si>
  <si>
    <t>Setup Vendor</t>
  </si>
  <si>
    <t>Setup / Construction</t>
  </si>
  <si>
    <t xml:space="preserve">Subtotal </t>
  </si>
  <si>
    <t>Dinner</t>
  </si>
  <si>
    <t>Lunch</t>
  </si>
  <si>
    <t>Tea Break</t>
  </si>
  <si>
    <t>Person</t>
  </si>
  <si>
    <t>III B 5</t>
  </si>
  <si>
    <t>Mic cover
麦克风套</t>
    <phoneticPr fontId="6" type="noConversion"/>
  </si>
  <si>
    <t>Mic cover</t>
  </si>
  <si>
    <t>Flower</t>
  </si>
  <si>
    <t>Sub-Total Logistics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</si>
  <si>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</si>
  <si>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</si>
  <si>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</si>
  <si>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</si>
  <si>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</si>
  <si>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</si>
  <si>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</si>
  <si>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</si>
  <si>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</si>
  <si>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</si>
  <si>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</si>
  <si>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</si>
  <si>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</si>
  <si>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</si>
  <si>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0" type="noConversion"/>
  </si>
  <si>
    <t>Sub-Total Onsite Event</t>
    <phoneticPr fontId="20" type="noConversion"/>
  </si>
  <si>
    <t>Quantity/Time</t>
    <phoneticPr fontId="20" type="noConversion"/>
  </si>
  <si>
    <t>Venue rental event date(s)</t>
    <phoneticPr fontId="20" type="noConversion"/>
  </si>
  <si>
    <t>unit</t>
    <phoneticPr fontId="20" type="noConversion"/>
  </si>
  <si>
    <t>Gross Total</t>
    <phoneticPr fontId="20" type="noConversion"/>
  </si>
  <si>
    <t>Project Manager</t>
    <phoneticPr fontId="20" type="noConversion"/>
  </si>
  <si>
    <t>Account Manager</t>
    <phoneticPr fontId="20" type="noConversion"/>
  </si>
  <si>
    <t>overview</t>
    <phoneticPr fontId="3" type="noConversion"/>
  </si>
  <si>
    <t xml:space="preserve">Agency Fees </t>
    <phoneticPr fontId="20" type="noConversion"/>
  </si>
  <si>
    <t>III B 6</t>
  </si>
  <si>
    <t>伴手礼</t>
    <phoneticPr fontId="20" type="noConversion"/>
  </si>
  <si>
    <r>
      <t xml:space="preserve">Table flower 
</t>
    </r>
    <r>
      <rPr>
        <sz val="14"/>
        <rFont val="宋体"/>
        <family val="3"/>
        <charset val="134"/>
      </rPr>
      <t>每场签到花一份，符合宝马标准</t>
    </r>
  </si>
  <si>
    <r>
      <t xml:space="preserve">Details / Comments
</t>
    </r>
    <r>
      <rPr>
        <sz val="14"/>
        <rFont val="MINI Serif"/>
        <family val="1"/>
      </rPr>
      <t>All descriptions shall be written in EN and CN</t>
    </r>
  </si>
  <si>
    <r>
      <t>V photo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based on standard requirements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 xml:space="preserve">including equipment
</t>
    </r>
    <r>
      <rPr>
        <sz val="14"/>
        <rFont val="宋体"/>
        <family val="3"/>
        <charset val="134"/>
      </rPr>
      <t>云摄影，含设备，</t>
    </r>
    <r>
      <rPr>
        <sz val="14"/>
        <rFont val="MINI Serif"/>
        <family val="1"/>
      </rPr>
      <t>8</t>
    </r>
    <r>
      <rPr>
        <sz val="14"/>
        <rFont val="宋体"/>
        <family val="3"/>
        <charset val="134"/>
      </rPr>
      <t>小时工作时间</t>
    </r>
  </si>
  <si>
    <t>COMFORT INTERNATIONAL M.I.C.E. SERVICE CO.,LTD.</t>
    <phoneticPr fontId="20" type="noConversion"/>
  </si>
  <si>
    <t>Amanda</t>
    <phoneticPr fontId="20" type="noConversion"/>
  </si>
  <si>
    <t>An</t>
    <phoneticPr fontId="20" type="noConversion"/>
  </si>
  <si>
    <t>anlihuan@cct.cn</t>
    <phoneticPr fontId="20" type="noConversion"/>
  </si>
  <si>
    <t xml:space="preserve">Shuttle bus for dealer </t>
    <phoneticPr fontId="20" type="noConversion"/>
  </si>
  <si>
    <t>Creative Director</t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</si>
  <si>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</si>
  <si>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t>同传人员</t>
    <phoneticPr fontId="20" type="noConversion"/>
  </si>
  <si>
    <t>三元桥希尔顿酒店下午1次茶歇</t>
    <phoneticPr fontId="20" type="noConversion"/>
  </si>
  <si>
    <t>V A 4</t>
  </si>
  <si>
    <t>V A 5</t>
  </si>
  <si>
    <t>同传间</t>
    <phoneticPr fontId="20" type="noConversion"/>
  </si>
  <si>
    <t>会议室后方搭建同传间，尺寸3*2可容纳2人</t>
    <phoneticPr fontId="20" type="noConversion"/>
  </si>
  <si>
    <t>同传设备</t>
    <phoneticPr fontId="20" type="noConversion"/>
  </si>
  <si>
    <t>木结构画架，60*90KT板喷绘内容，摆放会议日程</t>
    <phoneticPr fontId="6" type="noConversion"/>
  </si>
  <si>
    <t>250g铜版纸彩色印刷三折桌卡，预估会议30张晚宴16张</t>
    <phoneticPr fontId="6" type="noConversion"/>
  </si>
  <si>
    <t>席位卡</t>
    <phoneticPr fontId="20" type="noConversion"/>
  </si>
  <si>
    <t>现场工作人员</t>
    <phoneticPr fontId="20" type="noConversion"/>
  </si>
  <si>
    <t>workshop-北京三元桥希尔顿酒店</t>
    <phoneticPr fontId="20" type="noConversion"/>
  </si>
  <si>
    <t>现场工作人员交通费用&amp;餐费</t>
    <phoneticPr fontId="20" type="noConversion"/>
  </si>
  <si>
    <t>三元桥希尔顿酒店名仕7轩，120平米，下午半天使用</t>
    <phoneticPr fontId="20" type="noConversion"/>
  </si>
  <si>
    <t>VI 2</t>
  </si>
  <si>
    <t>AV50寸电视屏幕带支架</t>
    <phoneticPr fontId="6" type="noConversion"/>
  </si>
  <si>
    <r>
      <t>AV82</t>
    </r>
    <r>
      <rPr>
        <sz val="14"/>
        <rFont val="宋体"/>
        <family val="3"/>
        <charset val="134"/>
      </rPr>
      <t>寸电视屏幕带支架</t>
    </r>
    <phoneticPr fontId="6" type="noConversion"/>
  </si>
  <si>
    <t>82寸电视屏幕带支架，包含往返运费及人工</t>
    <phoneticPr fontId="6" type="noConversion"/>
  </si>
  <si>
    <t>50寸电视屏幕带支架，包含往返运费及人工</t>
    <phoneticPr fontId="6" type="noConversion"/>
  </si>
  <si>
    <t>其他杂费预留</t>
    <phoneticPr fontId="20" type="noConversion"/>
  </si>
  <si>
    <t>杂费预留，以实际产生费用为准</t>
    <phoneticPr fontId="6" type="noConversion"/>
  </si>
  <si>
    <t>2023.02.28</t>
    <phoneticPr fontId="20" type="noConversion"/>
  </si>
  <si>
    <t>3rd</t>
    <phoneticPr fontId="20" type="noConversion"/>
  </si>
  <si>
    <r>
      <rPr>
        <sz val="14"/>
        <rFont val="宋体"/>
        <family val="3"/>
        <charset val="134"/>
      </rPr>
      <t>同传工作人员</t>
    </r>
    <r>
      <rPr>
        <sz val="14"/>
        <rFont val="MINI Serif"/>
        <family val="1"/>
      </rPr>
      <t>2</t>
    </r>
    <r>
      <rPr>
        <sz val="14"/>
        <rFont val="宋体"/>
        <family val="3"/>
        <charset val="134"/>
      </rPr>
      <t>人，工作时间下午</t>
    </r>
    <r>
      <rPr>
        <sz val="14"/>
        <rFont val="MINI Serif"/>
        <family val="1"/>
      </rPr>
      <t>14:00-18:00</t>
    </r>
    <phoneticPr fontId="20" type="noConversion"/>
  </si>
  <si>
    <t>三元桥希尔顿酒店名仕8轩（20人包含晚宴酒水）</t>
    <phoneticPr fontId="20" type="noConversion"/>
  </si>
  <si>
    <t>包含议员机*2，主机+发射板，接收机*26（博世品牌）</t>
    <phoneticPr fontId="20" type="noConversion"/>
  </si>
  <si>
    <t>Material Transportation</t>
  </si>
  <si>
    <t>III B 7</t>
  </si>
  <si>
    <t>物料运输费用，以实际产生为准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</si>
</sst>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[$¥-804]#,##0"/>
    <numFmt numFmtId="179" formatCode="[$¥-804]#,##0.00"/>
    <numFmt numFmtId="180" formatCode="0_);[Red]\(0\)"/>
    <numFmt numFmtId="181" formatCode="[$¥-411]#,##0.00"/>
    <numFmt numFmtId="182" formatCode="[$¥-411]#,##0.00;\-[$¥-411]#,##0.00"/>
    <numFmt numFmtId="183" formatCode="[$¥-411]#,##0"/>
    <numFmt numFmtId="184" formatCode="_-[$¥-411]* #,##0_-;\-[$¥-411]* #,##0_-;_-[$¥-411]* &quot;-&quot;_-;_-@_-"/>
    <numFmt numFmtId="185" formatCode="_ [$¥-804]* #,##0.00_ ;_ [$¥-804]* \-#,##0.00_ ;_ [$¥-804]* &quot;-&quot;??_ ;_ @_ "/>
    <numFmt numFmtId="186" formatCode="0.00_ "/>
    <numFmt numFmtId="187" formatCode="0.00_);[Red]\(0.00\)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14"/>
      <name val="MINI Serif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6" fontId="1" fillId="0" borderId="0" applyFont="0" applyFill="0" applyBorder="0" applyAlignment="0" applyProtection="0"/>
    <xf numFmtId="178" fontId="2" fillId="0" borderId="0"/>
    <xf numFmtId="178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8" fontId="1" fillId="0" borderId="0"/>
    <xf numFmtId="178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5" fillId="0" borderId="0"/>
    <xf numFmtId="181" fontId="2" fillId="0" borderId="0"/>
    <xf numFmtId="182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3" fontId="2" fillId="0" borderId="0"/>
    <xf numFmtId="183" fontId="5" fillId="0" borderId="0"/>
    <xf numFmtId="184" fontId="4" fillId="0" borderId="0"/>
    <xf numFmtId="182" fontId="2" fillId="0" borderId="0"/>
    <xf numFmtId="0" fontId="2" fillId="0" borderId="0"/>
    <xf numFmtId="0" fontId="17" fillId="0" borderId="0">
      <alignment vertical="center"/>
    </xf>
    <xf numFmtId="182" fontId="5" fillId="0" borderId="0"/>
    <xf numFmtId="182" fontId="1" fillId="0" borderId="0"/>
    <xf numFmtId="178" fontId="2" fillId="0" borderId="0"/>
    <xf numFmtId="178" fontId="4" fillId="0" borderId="0"/>
    <xf numFmtId="178" fontId="5" fillId="0" borderId="0"/>
    <xf numFmtId="178" fontId="2" fillId="0" borderId="0"/>
    <xf numFmtId="178" fontId="5" fillId="0" borderId="0">
      <alignment vertical="center"/>
    </xf>
    <xf numFmtId="178" fontId="2" fillId="0" borderId="0">
      <alignment vertical="center"/>
    </xf>
    <xf numFmtId="0" fontId="16" fillId="0" borderId="0">
      <alignment vertical="center"/>
    </xf>
    <xf numFmtId="182" fontId="1" fillId="0" borderId="0"/>
    <xf numFmtId="183" fontId="5" fillId="0" borderId="0">
      <alignment vertical="center"/>
    </xf>
    <xf numFmtId="179" fontId="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82" fontId="1" fillId="0" borderId="0"/>
    <xf numFmtId="185" fontId="5" fillId="0" borderId="0"/>
    <xf numFmtId="183" fontId="2" fillId="0" borderId="0"/>
    <xf numFmtId="0" fontId="16" fillId="0" borderId="0"/>
  </cellStyleXfs>
  <cellXfs count="127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1" fillId="6" borderId="17" xfId="34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0" fontId="24" fillId="5" borderId="1" xfId="0" applyNumberFormat="1" applyFont="1" applyFill="1" applyBorder="1" applyAlignment="1">
      <alignment vertical="center"/>
    </xf>
    <xf numFmtId="186" fontId="15" fillId="0" borderId="14" xfId="0" applyNumberFormat="1" applyFont="1" applyBorder="1" applyAlignment="1">
      <alignment horizontal="center" vertical="center"/>
    </xf>
    <xf numFmtId="0" fontId="22" fillId="0" borderId="14" xfId="54" applyNumberFormat="1" applyBorder="1" applyAlignment="1" applyProtection="1">
      <alignment horizontal="center" vertical="center" wrapText="1"/>
    </xf>
    <xf numFmtId="186" fontId="10" fillId="7" borderId="1" xfId="0" applyNumberFormat="1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  <xf numFmtId="49" fontId="25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177" fontId="25" fillId="8" borderId="1" xfId="1" applyNumberFormat="1" applyFont="1" applyFill="1" applyBorder="1" applyAlignment="1">
      <alignment horizontal="left" vertical="center"/>
    </xf>
    <xf numFmtId="178" fontId="25" fillId="8" borderId="1" xfId="0" applyNumberFormat="1" applyFont="1" applyFill="1" applyBorder="1" applyAlignment="1">
      <alignment horizontal="left" vertical="center"/>
    </xf>
    <xf numFmtId="179" fontId="25" fillId="8" borderId="1" xfId="0" applyNumberFormat="1" applyFont="1" applyFill="1" applyBorder="1" applyAlignment="1">
      <alignment horizontal="left" vertical="center"/>
    </xf>
    <xf numFmtId="178" fontId="25" fillId="8" borderId="1" xfId="2" applyFont="1" applyFill="1" applyBorder="1" applyAlignment="1">
      <alignment horizontal="left" vertical="center" wrapText="1"/>
    </xf>
    <xf numFmtId="178" fontId="26" fillId="0" borderId="0" xfId="3" applyFont="1" applyAlignment="1">
      <alignment horizontal="left" vertical="center"/>
    </xf>
    <xf numFmtId="179" fontId="25" fillId="2" borderId="1" xfId="4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 wrapText="1"/>
    </xf>
    <xf numFmtId="179" fontId="25" fillId="2" borderId="1" xfId="4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177" fontId="25" fillId="3" borderId="1" xfId="1" applyNumberFormat="1" applyFont="1" applyFill="1" applyBorder="1" applyAlignment="1">
      <alignment horizontal="left" vertical="center"/>
    </xf>
    <xf numFmtId="178" fontId="25" fillId="3" borderId="1" xfId="0" applyNumberFormat="1" applyFont="1" applyFill="1" applyBorder="1" applyAlignment="1">
      <alignment horizontal="left" vertical="center"/>
    </xf>
    <xf numFmtId="179" fontId="25" fillId="3" borderId="1" xfId="0" applyNumberFormat="1" applyFont="1" applyFill="1" applyBorder="1" applyAlignment="1">
      <alignment horizontal="left" vertical="center"/>
    </xf>
    <xf numFmtId="178" fontId="25" fillId="3" borderId="1" xfId="2" applyFont="1" applyFill="1" applyBorder="1" applyAlignment="1">
      <alignment horizontal="left" vertical="center" wrapText="1"/>
    </xf>
    <xf numFmtId="49" fontId="25" fillId="4" borderId="2" xfId="49" applyNumberFormat="1" applyFont="1" applyFill="1" applyBorder="1" applyAlignment="1">
      <alignment horizontal="left" vertical="center"/>
    </xf>
    <xf numFmtId="179" fontId="25" fillId="4" borderId="1" xfId="6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 wrapText="1"/>
    </xf>
    <xf numFmtId="179" fontId="25" fillId="4" borderId="1" xfId="7" applyFont="1" applyFill="1" applyBorder="1" applyAlignment="1">
      <alignment horizontal="left" vertical="center" wrapText="1"/>
    </xf>
    <xf numFmtId="49" fontId="25" fillId="4" borderId="3" xfId="49" applyNumberFormat="1" applyFont="1" applyFill="1" applyBorder="1" applyAlignment="1">
      <alignment horizontal="left" vertical="center"/>
    </xf>
    <xf numFmtId="0" fontId="26" fillId="0" borderId="1" xfId="2" applyNumberFormat="1" applyFont="1" applyBorder="1" applyAlignment="1">
      <alignment horizontal="left" vertical="center"/>
    </xf>
    <xf numFmtId="178" fontId="26" fillId="0" borderId="1" xfId="8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horizontal="left" vertical="center" wrapText="1"/>
    </xf>
    <xf numFmtId="178" fontId="26" fillId="6" borderId="14" xfId="8" applyFont="1" applyFill="1" applyBorder="1" applyAlignment="1">
      <alignment vertical="center"/>
    </xf>
    <xf numFmtId="178" fontId="26" fillId="6" borderId="1" xfId="3" applyFont="1" applyFill="1" applyBorder="1" applyAlignment="1">
      <alignment horizontal="left" vertical="center"/>
    </xf>
    <xf numFmtId="178" fontId="26" fillId="0" borderId="1" xfId="8" applyFont="1" applyBorder="1" applyAlignment="1">
      <alignment vertical="center" wrapText="1"/>
    </xf>
    <xf numFmtId="179" fontId="26" fillId="0" borderId="14" xfId="9" applyNumberFormat="1" applyFont="1" applyBorder="1" applyAlignment="1">
      <alignment vertical="center" wrapText="1"/>
    </xf>
    <xf numFmtId="178" fontId="25" fillId="2" borderId="4" xfId="2" applyFont="1" applyFill="1" applyBorder="1" applyAlignment="1">
      <alignment horizontal="left" vertical="center"/>
    </xf>
    <xf numFmtId="178" fontId="25" fillId="2" borderId="5" xfId="2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 wrapText="1"/>
    </xf>
    <xf numFmtId="179" fontId="25" fillId="2" borderId="5" xfId="2" applyNumberFormat="1" applyFont="1" applyFill="1" applyBorder="1" applyAlignment="1">
      <alignment vertical="center" wrapText="1"/>
    </xf>
    <xf numFmtId="179" fontId="25" fillId="2" borderId="5" xfId="2" applyNumberFormat="1" applyFont="1" applyFill="1" applyBorder="1" applyAlignment="1">
      <alignment horizontal="left" vertical="center" wrapText="1"/>
    </xf>
    <xf numFmtId="178" fontId="25" fillId="2" borderId="6" xfId="2" applyFont="1" applyFill="1" applyBorder="1" applyAlignment="1">
      <alignment horizontal="left" vertical="center" wrapText="1"/>
    </xf>
    <xf numFmtId="179" fontId="25" fillId="4" borderId="14" xfId="6" applyFont="1" applyFill="1" applyBorder="1" applyAlignment="1">
      <alignment vertical="center"/>
    </xf>
    <xf numFmtId="0" fontId="26" fillId="0" borderId="1" xfId="9" applyNumberFormat="1" applyFont="1" applyBorder="1" applyAlignment="1">
      <alignment horizontal="left" vertical="center"/>
    </xf>
    <xf numFmtId="179" fontId="26" fillId="6" borderId="1" xfId="9" applyNumberFormat="1" applyFont="1" applyFill="1" applyBorder="1" applyAlignment="1">
      <alignment horizontal="left" vertical="center" wrapText="1"/>
    </xf>
    <xf numFmtId="178" fontId="25" fillId="3" borderId="14" xfId="0" applyNumberFormat="1" applyFont="1" applyFill="1" applyBorder="1" applyAlignment="1">
      <alignment vertical="center"/>
    </xf>
    <xf numFmtId="49" fontId="26" fillId="0" borderId="0" xfId="3" applyNumberFormat="1" applyFont="1" applyAlignment="1">
      <alignment horizontal="left" vertical="center"/>
    </xf>
    <xf numFmtId="177" fontId="26" fillId="0" borderId="0" xfId="1" applyNumberFormat="1" applyFont="1" applyAlignment="1">
      <alignment horizontal="left" vertical="center"/>
    </xf>
    <xf numFmtId="178" fontId="26" fillId="0" borderId="0" xfId="3" applyFont="1" applyAlignment="1">
      <alignment vertical="center"/>
    </xf>
    <xf numFmtId="179" fontId="26" fillId="0" borderId="0" xfId="3" applyNumberFormat="1" applyFont="1" applyAlignment="1">
      <alignment horizontal="left" vertical="center"/>
    </xf>
    <xf numFmtId="179" fontId="25" fillId="2" borderId="14" xfId="4" applyFont="1" applyFill="1" applyBorder="1" applyAlignment="1">
      <alignment vertical="center" wrapText="1"/>
    </xf>
    <xf numFmtId="178" fontId="26" fillId="0" borderId="14" xfId="8" applyFont="1" applyBorder="1" applyAlignment="1">
      <alignment vertical="center"/>
    </xf>
    <xf numFmtId="179" fontId="26" fillId="0" borderId="1" xfId="9" applyNumberFormat="1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vertical="center" wrapText="1"/>
    </xf>
    <xf numFmtId="177" fontId="26" fillId="0" borderId="1" xfId="1" applyNumberFormat="1" applyFont="1" applyFill="1" applyBorder="1" applyAlignment="1">
      <alignment horizontal="center" vertical="center" wrapText="1"/>
    </xf>
    <xf numFmtId="178" fontId="26" fillId="0" borderId="1" xfId="9" applyFont="1" applyBorder="1" applyAlignment="1">
      <alignment horizontal="left" vertical="center" wrapText="1"/>
    </xf>
    <xf numFmtId="178" fontId="26" fillId="0" borderId="14" xfId="8" applyFont="1" applyBorder="1" applyAlignment="1">
      <alignment horizontal="left" vertical="center" wrapText="1"/>
    </xf>
    <xf numFmtId="177" fontId="26" fillId="0" borderId="14" xfId="1" applyNumberFormat="1" applyFont="1" applyFill="1" applyBorder="1" applyAlignment="1">
      <alignment horizontal="left" vertical="center" wrapText="1"/>
    </xf>
    <xf numFmtId="178" fontId="27" fillId="0" borderId="1" xfId="9" applyFont="1" applyBorder="1" applyAlignment="1">
      <alignment horizontal="left" vertical="center" wrapText="1"/>
    </xf>
    <xf numFmtId="178" fontId="27" fillId="0" borderId="3" xfId="9" applyFont="1" applyBorder="1" applyAlignment="1">
      <alignment horizontal="left" vertical="center" wrapText="1"/>
    </xf>
    <xf numFmtId="178" fontId="26" fillId="0" borderId="1" xfId="1" applyNumberFormat="1" applyFont="1" applyFill="1" applyBorder="1" applyAlignment="1">
      <alignment horizontal="left" vertical="center" wrapText="1"/>
    </xf>
    <xf numFmtId="49" fontId="26" fillId="0" borderId="1" xfId="3" applyNumberFormat="1" applyFont="1" applyBorder="1" applyAlignment="1">
      <alignment horizontal="left" vertical="center"/>
    </xf>
    <xf numFmtId="183" fontId="26" fillId="0" borderId="1" xfId="48" applyFont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177" fontId="25" fillId="3" borderId="11" xfId="1" applyNumberFormat="1" applyFont="1" applyFill="1" applyBorder="1" applyAlignment="1">
      <alignment horizontal="left" vertical="center"/>
    </xf>
    <xf numFmtId="178" fontId="25" fillId="3" borderId="11" xfId="0" applyNumberFormat="1" applyFont="1" applyFill="1" applyBorder="1" applyAlignment="1">
      <alignment vertical="center"/>
    </xf>
    <xf numFmtId="178" fontId="25" fillId="3" borderId="11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177" fontId="25" fillId="0" borderId="16" xfId="1" applyNumberFormat="1" applyFont="1" applyFill="1" applyBorder="1" applyAlignment="1">
      <alignment horizontal="left" vertical="center"/>
    </xf>
    <xf numFmtId="178" fontId="25" fillId="0" borderId="16" xfId="0" applyNumberFormat="1" applyFont="1" applyBorder="1" applyAlignment="1">
      <alignment vertical="center"/>
    </xf>
    <xf numFmtId="178" fontId="25" fillId="0" borderId="3" xfId="0" applyNumberFormat="1" applyFont="1" applyBorder="1" applyAlignment="1">
      <alignment horizontal="left" vertical="center"/>
    </xf>
    <xf numFmtId="178" fontId="26" fillId="0" borderId="3" xfId="9" applyFont="1" applyBorder="1" applyAlignment="1">
      <alignment horizontal="left" vertical="center" wrapText="1"/>
    </xf>
    <xf numFmtId="49" fontId="25" fillId="3" borderId="13" xfId="0" applyNumberFormat="1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177" fontId="25" fillId="3" borderId="13" xfId="1" applyNumberFormat="1" applyFont="1" applyFill="1" applyBorder="1" applyAlignment="1">
      <alignment horizontal="left" vertical="center"/>
    </xf>
    <xf numFmtId="178" fontId="25" fillId="3" borderId="13" xfId="0" applyNumberFormat="1" applyFont="1" applyFill="1" applyBorder="1" applyAlignment="1">
      <alignment vertical="center"/>
    </xf>
    <xf numFmtId="179" fontId="25" fillId="3" borderId="13" xfId="0" applyNumberFormat="1" applyFont="1" applyFill="1" applyBorder="1" applyAlignment="1">
      <alignment horizontal="left" vertical="center"/>
    </xf>
    <xf numFmtId="179" fontId="25" fillId="3" borderId="14" xfId="0" applyNumberFormat="1" applyFont="1" applyFill="1" applyBorder="1" applyAlignment="1">
      <alignment horizontal="left" vertical="center"/>
    </xf>
    <xf numFmtId="179" fontId="25" fillId="2" borderId="14" xfId="4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 wrapText="1"/>
    </xf>
    <xf numFmtId="179" fontId="25" fillId="2" borderId="14" xfId="4" applyFont="1" applyFill="1" applyBorder="1" applyAlignment="1">
      <alignment horizontal="left" vertical="center" wrapText="1"/>
    </xf>
    <xf numFmtId="0" fontId="26" fillId="0" borderId="14" xfId="9" applyNumberFormat="1" applyFont="1" applyBorder="1" applyAlignment="1">
      <alignment horizontal="left" vertical="center"/>
    </xf>
    <xf numFmtId="180" fontId="26" fillId="0" borderId="14" xfId="1" applyNumberFormat="1" applyFont="1" applyFill="1" applyBorder="1" applyAlignment="1">
      <alignment horizontal="right" vertical="center" wrapText="1"/>
    </xf>
    <xf numFmtId="179" fontId="26" fillId="0" borderId="14" xfId="9" applyNumberFormat="1" applyFont="1" applyBorder="1" applyAlignment="1">
      <alignment horizontal="left" vertical="center" wrapText="1"/>
    </xf>
    <xf numFmtId="178" fontId="26" fillId="0" borderId="14" xfId="9" applyFont="1" applyBorder="1" applyAlignment="1">
      <alignment horizontal="left" vertical="center" wrapText="1"/>
    </xf>
    <xf numFmtId="49" fontId="25" fillId="3" borderId="14" xfId="0" applyNumberFormat="1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177" fontId="25" fillId="3" borderId="14" xfId="1" applyNumberFormat="1" applyFont="1" applyFill="1" applyBorder="1" applyAlignment="1">
      <alignment horizontal="left" vertical="center"/>
    </xf>
    <xf numFmtId="178" fontId="25" fillId="3" borderId="14" xfId="2" applyFont="1" applyFill="1" applyBorder="1" applyAlignment="1">
      <alignment horizontal="left" vertical="center" wrapText="1"/>
    </xf>
    <xf numFmtId="178" fontId="27" fillId="0" borderId="14" xfId="9" applyFont="1" applyBorder="1" applyAlignment="1">
      <alignment horizontal="left" vertical="center" wrapText="1"/>
    </xf>
    <xf numFmtId="178" fontId="27" fillId="0" borderId="1" xfId="8" applyFont="1" applyBorder="1" applyAlignment="1">
      <alignment horizontal="left" vertical="center" wrapText="1"/>
    </xf>
    <xf numFmtId="178" fontId="27" fillId="0" borderId="1" xfId="8" applyFont="1" applyBorder="1" applyAlignment="1">
      <alignment vertical="center" wrapText="1"/>
    </xf>
    <xf numFmtId="178" fontId="28" fillId="0" borderId="1" xfId="8" applyFont="1" applyBorder="1" applyAlignment="1">
      <alignment vertical="center" wrapText="1"/>
    </xf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1"/>
  <sheetViews>
    <sheetView topLeftCell="A7" zoomScale="110" zoomScaleNormal="75" zoomScalePageLayoutView="75" workbookViewId="0">
      <selection activeCell="C10" sqref="C10"/>
    </sheetView>
  </sheetViews>
  <sheetFormatPr defaultColWidth="13" defaultRowHeight="14"/>
  <cols>
    <col min="1" max="1" width="39" style="10" customWidth="1"/>
    <col min="2" max="2" width="58" style="10" customWidth="1"/>
    <col min="3" max="16384" width="13" style="10"/>
  </cols>
  <sheetData>
    <row r="1" spans="1:2" s="2" customFormat="1" ht="20">
      <c r="A1" s="122" t="s">
        <v>132</v>
      </c>
      <c r="B1" s="122"/>
    </row>
    <row r="2" spans="1:2" s="2" customFormat="1">
      <c r="A2" s="3"/>
      <c r="B2" s="4"/>
    </row>
    <row r="3" spans="1:2" s="2" customFormat="1" ht="29.25" customHeight="1" thickBot="1">
      <c r="A3" s="5" t="s">
        <v>55</v>
      </c>
      <c r="B3" s="19"/>
    </row>
    <row r="4" spans="1:2" s="2" customFormat="1" ht="43" customHeight="1">
      <c r="A4" s="6" t="s">
        <v>56</v>
      </c>
      <c r="B4" s="24" t="s">
        <v>139</v>
      </c>
    </row>
    <row r="5" spans="1:2" s="2" customFormat="1" ht="15.5">
      <c r="A5" s="6" t="s">
        <v>57</v>
      </c>
      <c r="B5" s="27" t="s">
        <v>167</v>
      </c>
    </row>
    <row r="6" spans="1:2" s="2" customFormat="1" ht="15.5">
      <c r="A6" s="6" t="s">
        <v>58</v>
      </c>
      <c r="B6" s="7" t="s">
        <v>168</v>
      </c>
    </row>
    <row r="7" spans="1:2" s="2" customFormat="1">
      <c r="A7" s="3"/>
      <c r="B7" s="4"/>
    </row>
    <row r="8" spans="1:2" s="2" customFormat="1" ht="15">
      <c r="A8" s="5" t="s">
        <v>59</v>
      </c>
      <c r="B8" s="8"/>
    </row>
    <row r="9" spans="1:2" s="2" customFormat="1" ht="15.5">
      <c r="A9" s="20" t="s">
        <v>60</v>
      </c>
      <c r="B9" s="25" t="s">
        <v>140</v>
      </c>
    </row>
    <row r="10" spans="1:2" s="2" customFormat="1" ht="15.5">
      <c r="A10" s="20" t="s">
        <v>61</v>
      </c>
      <c r="B10" s="25" t="s">
        <v>141</v>
      </c>
    </row>
    <row r="11" spans="1:2" s="2" customFormat="1" ht="15.5">
      <c r="A11" s="20" t="s">
        <v>62</v>
      </c>
      <c r="B11" s="25" t="s">
        <v>130</v>
      </c>
    </row>
    <row r="12" spans="1:2" s="2" customFormat="1" ht="15.5">
      <c r="A12" s="20" t="s">
        <v>63</v>
      </c>
      <c r="B12" s="25">
        <v>15210315875</v>
      </c>
    </row>
    <row r="13" spans="1:2" s="2" customFormat="1" ht="15.5">
      <c r="A13" s="20" t="s">
        <v>64</v>
      </c>
      <c r="B13" s="25"/>
    </row>
    <row r="14" spans="1:2" s="2" customFormat="1">
      <c r="A14" s="20" t="s">
        <v>65</v>
      </c>
      <c r="B14" s="28" t="s">
        <v>142</v>
      </c>
    </row>
    <row r="15" spans="1:2" s="2" customFormat="1" ht="15.5">
      <c r="A15" s="11"/>
      <c r="B15" s="21"/>
    </row>
    <row r="16" spans="1:2" s="2" customFormat="1" ht="33" customHeight="1">
      <c r="A16" s="12" t="s">
        <v>73</v>
      </c>
      <c r="B16" s="13" t="s">
        <v>82</v>
      </c>
    </row>
    <row r="17" spans="1:2" s="2" customFormat="1">
      <c r="A17" s="15" t="s">
        <v>157</v>
      </c>
      <c r="B17" s="16">
        <f>workshop!H1</f>
        <v>83490</v>
      </c>
    </row>
    <row r="18" spans="1:2" s="2" customFormat="1">
      <c r="A18" s="15"/>
      <c r="B18" s="16"/>
    </row>
    <row r="19" spans="1:2" s="2" customFormat="1">
      <c r="A19" s="15"/>
      <c r="B19" s="16"/>
    </row>
    <row r="20" spans="1:2" s="2" customFormat="1">
      <c r="A20" s="15"/>
      <c r="B20" s="26"/>
    </row>
    <row r="21" spans="1:2" s="2" customFormat="1">
      <c r="A21" s="15"/>
      <c r="B21" s="26"/>
    </row>
    <row r="22" spans="1:2" s="2" customFormat="1">
      <c r="A22" s="15"/>
      <c r="B22" s="26"/>
    </row>
    <row r="23" spans="1:2" s="2" customFormat="1" ht="15">
      <c r="A23" s="12" t="s">
        <v>66</v>
      </c>
      <c r="B23" s="29">
        <f>SUM(B17:B22)</f>
        <v>83490</v>
      </c>
    </row>
    <row r="24" spans="1:2" s="2" customFormat="1">
      <c r="A24" s="17"/>
      <c r="B24" s="14"/>
    </row>
    <row r="25" spans="1:2" s="2" customFormat="1" ht="15">
      <c r="A25" s="18" t="s">
        <v>67</v>
      </c>
      <c r="B25" s="30">
        <f>B23*0.06</f>
        <v>5009.3999999999996</v>
      </c>
    </row>
    <row r="26" spans="1:2" s="2" customFormat="1" ht="15">
      <c r="A26" s="12" t="s">
        <v>129</v>
      </c>
      <c r="B26" s="30">
        <f>B23+B25</f>
        <v>88499.4</v>
      </c>
    </row>
    <row r="27" spans="1:2" s="2" customFormat="1">
      <c r="A27" s="9"/>
      <c r="B27" s="1"/>
    </row>
    <row r="28" spans="1:2" s="2" customFormat="1">
      <c r="A28" s="123" t="s">
        <v>68</v>
      </c>
      <c r="B28" s="124"/>
    </row>
    <row r="29" spans="1:2" s="2" customFormat="1">
      <c r="A29" s="125" t="s">
        <v>69</v>
      </c>
      <c r="B29" s="126"/>
    </row>
    <row r="30" spans="1:2" s="2" customFormat="1">
      <c r="A30" s="10"/>
      <c r="B30" s="22"/>
    </row>
    <row r="31" spans="1:2" s="2" customFormat="1">
      <c r="A31" s="10"/>
      <c r="B31" s="23"/>
    </row>
  </sheetData>
  <mergeCells count="3">
    <mergeCell ref="A1:B1"/>
    <mergeCell ref="A28:B28"/>
    <mergeCell ref="A29:B29"/>
  </mergeCells>
  <phoneticPr fontId="20" type="noConversion"/>
  <hyperlinks>
    <hyperlink ref="B14" r:id="rId1" xr:uid="{8EFF69BB-69EC-4DA8-A16C-93A0BA1A8360}"/>
  </hyperlinks>
  <pageMargins left="0.7" right="0.7" top="0.75" bottom="0.75" header="0.3" footer="0.3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6"/>
  <sheetViews>
    <sheetView tabSelected="1" topLeftCell="B1" zoomScale="70" zoomScaleNormal="70" zoomScalePageLayoutView="60" workbookViewId="0">
      <pane ySplit="2" topLeftCell="A36" activePane="bottomLeft" state="frozen"/>
      <selection activeCell="A9" sqref="A9"/>
      <selection pane="bottomLeft" activeCell="I38" sqref="I38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106.6328125" style="37" bestFit="1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123</v>
      </c>
      <c r="C1" s="33"/>
      <c r="D1" s="33"/>
      <c r="E1" s="33"/>
      <c r="F1" s="33"/>
      <c r="G1" s="34"/>
      <c r="H1" s="35">
        <f>H14+H25+H41+H50+H60+H67+H74</f>
        <v>83490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89</v>
      </c>
      <c r="E2" s="40" t="s">
        <v>88</v>
      </c>
      <c r="F2" s="40" t="s">
        <v>87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133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74</v>
      </c>
      <c r="B5" s="55" t="s">
        <v>70</v>
      </c>
      <c r="C5" s="56" t="s">
        <v>8</v>
      </c>
      <c r="D5" s="56">
        <v>1</v>
      </c>
      <c r="E5" s="56">
        <v>7</v>
      </c>
      <c r="F5" s="56">
        <v>1</v>
      </c>
      <c r="G5" s="57">
        <v>1200</v>
      </c>
      <c r="H5" s="58">
        <f>D5*E5*F5*G5</f>
        <v>8400</v>
      </c>
      <c r="I5" s="59"/>
    </row>
    <row r="6" spans="1:9" ht="37" customHeight="1" outlineLevel="2">
      <c r="A6" s="54" t="s">
        <v>31</v>
      </c>
      <c r="B6" s="55" t="s">
        <v>144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32</v>
      </c>
      <c r="B7" s="55" t="s">
        <v>78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33</v>
      </c>
      <c r="B8" s="62" t="s">
        <v>9</v>
      </c>
      <c r="C8" s="63"/>
      <c r="D8" s="63"/>
      <c r="E8" s="64"/>
      <c r="F8" s="64"/>
      <c r="G8" s="65"/>
      <c r="H8" s="66">
        <f>SUM(H5:H7)</f>
        <v>8400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34</v>
      </c>
      <c r="B10" s="55" t="s">
        <v>146</v>
      </c>
      <c r="C10" s="56" t="s">
        <v>8</v>
      </c>
      <c r="D10" s="56">
        <v>1</v>
      </c>
      <c r="E10" s="56">
        <v>2</v>
      </c>
      <c r="F10" s="56">
        <v>1</v>
      </c>
      <c r="G10" s="57">
        <v>13200</v>
      </c>
      <c r="H10" s="70">
        <f>D10*E10*F10*G10</f>
        <v>26400</v>
      </c>
      <c r="I10" s="121" t="s">
        <v>169</v>
      </c>
    </row>
    <row r="11" spans="1:9" ht="37" customHeight="1" outlineLevel="2">
      <c r="A11" s="69" t="s">
        <v>35</v>
      </c>
      <c r="B11" s="55" t="s">
        <v>131</v>
      </c>
      <c r="C11" s="56" t="s">
        <v>8</v>
      </c>
      <c r="D11" s="56">
        <v>1</v>
      </c>
      <c r="E11" s="56">
        <v>2</v>
      </c>
      <c r="F11" s="56">
        <v>1</v>
      </c>
      <c r="G11" s="57">
        <v>600</v>
      </c>
      <c r="H11" s="70">
        <f>D11*E11*F11*G11</f>
        <v>1200</v>
      </c>
      <c r="I11" s="59" t="s">
        <v>156</v>
      </c>
    </row>
    <row r="12" spans="1:9" ht="37" customHeight="1" outlineLevel="2">
      <c r="A12" s="69" t="s">
        <v>35</v>
      </c>
      <c r="B12" s="55" t="s">
        <v>130</v>
      </c>
      <c r="C12" s="56" t="s">
        <v>8</v>
      </c>
      <c r="D12" s="56"/>
      <c r="E12" s="56"/>
      <c r="F12" s="56"/>
      <c r="G12" s="57"/>
      <c r="H12" s="70">
        <f>D12*E12*F12*G12</f>
        <v>0</v>
      </c>
      <c r="I12" s="59"/>
    </row>
    <row r="13" spans="1:9" ht="37" customHeight="1" outlineLevel="1" thickBot="1">
      <c r="A13" s="61" t="s">
        <v>36</v>
      </c>
      <c r="B13" s="62" t="s">
        <v>11</v>
      </c>
      <c r="C13" s="63"/>
      <c r="D13" s="63"/>
      <c r="E13" s="64"/>
      <c r="F13" s="64"/>
      <c r="G13" s="65"/>
      <c r="H13" s="66">
        <f>SUM(H10:H12)</f>
        <v>27600</v>
      </c>
      <c r="I13" s="67"/>
    </row>
    <row r="14" spans="1:9" ht="37" customHeight="1">
      <c r="A14" s="42" t="s">
        <v>6</v>
      </c>
      <c r="B14" s="43" t="s">
        <v>12</v>
      </c>
      <c r="C14" s="44"/>
      <c r="D14" s="44"/>
      <c r="E14" s="44"/>
      <c r="F14" s="44"/>
      <c r="G14" s="71"/>
      <c r="H14" s="46">
        <f>H8+H13</f>
        <v>36000</v>
      </c>
      <c r="I14" s="47"/>
    </row>
    <row r="15" spans="1:9" ht="37" customHeight="1">
      <c r="G15" s="74"/>
    </row>
    <row r="16" spans="1:9" ht="37" customHeight="1" outlineLevel="1">
      <c r="A16" s="42"/>
      <c r="B16" s="43" t="s">
        <v>14</v>
      </c>
      <c r="C16" s="44"/>
      <c r="D16" s="44"/>
      <c r="E16" s="44"/>
      <c r="F16" s="44"/>
      <c r="G16" s="71"/>
      <c r="H16" s="46"/>
      <c r="I16" s="47"/>
    </row>
    <row r="17" spans="1:9" ht="37" customHeight="1" outlineLevel="1">
      <c r="A17" s="38" t="s">
        <v>0</v>
      </c>
      <c r="B17" s="38" t="s">
        <v>1</v>
      </c>
      <c r="C17" s="39" t="s">
        <v>2</v>
      </c>
      <c r="D17" s="39" t="s">
        <v>89</v>
      </c>
      <c r="E17" s="40" t="s">
        <v>88</v>
      </c>
      <c r="F17" s="40" t="s">
        <v>87</v>
      </c>
      <c r="G17" s="76" t="s">
        <v>3</v>
      </c>
      <c r="H17" s="41" t="s">
        <v>4</v>
      </c>
      <c r="I17" s="41" t="s">
        <v>22</v>
      </c>
    </row>
    <row r="18" spans="1:9" ht="37" customHeight="1" outlineLevel="2">
      <c r="A18" s="48"/>
      <c r="B18" s="49" t="s">
        <v>121</v>
      </c>
      <c r="C18" s="50"/>
      <c r="D18" s="50"/>
      <c r="E18" s="51"/>
      <c r="F18" s="50"/>
      <c r="G18" s="68"/>
      <c r="H18" s="52"/>
      <c r="I18" s="53" t="s">
        <v>15</v>
      </c>
    </row>
    <row r="19" spans="1:9" ht="37" customHeight="1" outlineLevel="2">
      <c r="A19" s="54" t="s">
        <v>120</v>
      </c>
      <c r="B19" s="55" t="s">
        <v>124</v>
      </c>
      <c r="C19" s="56" t="s">
        <v>80</v>
      </c>
      <c r="D19" s="56"/>
      <c r="E19" s="56"/>
      <c r="F19" s="56"/>
      <c r="G19" s="77"/>
      <c r="H19" s="78">
        <f t="shared" ref="H19:H23" si="0">D19*E19*F19*G19</f>
        <v>0</v>
      </c>
      <c r="I19" s="59"/>
    </row>
    <row r="20" spans="1:9" ht="37" customHeight="1" outlineLevel="2">
      <c r="A20" s="54" t="s">
        <v>119</v>
      </c>
      <c r="B20" s="55" t="s">
        <v>118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117</v>
      </c>
      <c r="B21" s="55" t="s">
        <v>116</v>
      </c>
      <c r="C21" s="56" t="s">
        <v>79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115</v>
      </c>
      <c r="B22" s="55" t="s">
        <v>114</v>
      </c>
      <c r="C22" s="56" t="s">
        <v>79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2">
      <c r="A23" s="54" t="s">
        <v>113</v>
      </c>
      <c r="B23" s="55" t="s">
        <v>112</v>
      </c>
      <c r="C23" s="56" t="s">
        <v>81</v>
      </c>
      <c r="D23" s="56">
        <v>1</v>
      </c>
      <c r="E23" s="56">
        <v>2</v>
      </c>
      <c r="F23" s="56">
        <v>1</v>
      </c>
      <c r="G23" s="77">
        <v>200</v>
      </c>
      <c r="H23" s="78">
        <f t="shared" si="0"/>
        <v>400</v>
      </c>
      <c r="I23" s="120" t="s">
        <v>158</v>
      </c>
    </row>
    <row r="24" spans="1:9" ht="37" customHeight="1" outlineLevel="1">
      <c r="A24" s="48" t="s">
        <v>37</v>
      </c>
      <c r="B24" s="49" t="s">
        <v>125</v>
      </c>
      <c r="C24" s="50"/>
      <c r="D24" s="50"/>
      <c r="E24" s="51"/>
      <c r="F24" s="50"/>
      <c r="G24" s="68"/>
      <c r="H24" s="52">
        <f>SUM(H19:H23)</f>
        <v>400</v>
      </c>
      <c r="I24" s="59"/>
    </row>
    <row r="25" spans="1:9" ht="37" customHeight="1">
      <c r="A25" s="42" t="s">
        <v>13</v>
      </c>
      <c r="B25" s="43" t="s">
        <v>16</v>
      </c>
      <c r="C25" s="44"/>
      <c r="D25" s="44"/>
      <c r="E25" s="44"/>
      <c r="F25" s="44"/>
      <c r="G25" s="71"/>
      <c r="H25" s="45">
        <f>H24</f>
        <v>400</v>
      </c>
      <c r="I25" s="47"/>
    </row>
    <row r="26" spans="1:9" ht="37" customHeight="1">
      <c r="G26" s="74"/>
    </row>
    <row r="27" spans="1:9" ht="37" customHeight="1" outlineLevel="1">
      <c r="A27" s="42"/>
      <c r="B27" s="43" t="s">
        <v>17</v>
      </c>
      <c r="C27" s="44"/>
      <c r="D27" s="44"/>
      <c r="E27" s="44"/>
      <c r="F27" s="44"/>
      <c r="G27" s="71"/>
      <c r="H27" s="46"/>
      <c r="I27" s="47"/>
    </row>
    <row r="28" spans="1:9" ht="37" customHeight="1" outlineLevel="1">
      <c r="A28" s="38" t="s">
        <v>0</v>
      </c>
      <c r="B28" s="38" t="s">
        <v>1</v>
      </c>
      <c r="C28" s="39" t="s">
        <v>2</v>
      </c>
      <c r="D28" s="39" t="s">
        <v>89</v>
      </c>
      <c r="E28" s="40" t="s">
        <v>88</v>
      </c>
      <c r="F28" s="40" t="s">
        <v>87</v>
      </c>
      <c r="G28" s="76" t="s">
        <v>3</v>
      </c>
      <c r="H28" s="41" t="s">
        <v>4</v>
      </c>
      <c r="I28" s="41" t="s">
        <v>111</v>
      </c>
    </row>
    <row r="29" spans="1:9" ht="37" customHeight="1" outlineLevel="2">
      <c r="A29" s="48"/>
      <c r="B29" s="49" t="s">
        <v>110</v>
      </c>
      <c r="C29" s="50"/>
      <c r="D29" s="50"/>
      <c r="E29" s="51"/>
      <c r="F29" s="50"/>
      <c r="G29" s="68"/>
      <c r="H29" s="52"/>
      <c r="I29" s="53"/>
    </row>
    <row r="30" spans="1:9" ht="37" customHeight="1" outlineLevel="2">
      <c r="A30" s="54" t="s">
        <v>38</v>
      </c>
      <c r="B30" s="55" t="s">
        <v>143</v>
      </c>
      <c r="C30" s="56" t="s">
        <v>81</v>
      </c>
      <c r="D30" s="79"/>
      <c r="E30" s="80"/>
      <c r="F30" s="56"/>
      <c r="G30" s="77"/>
      <c r="H30" s="78">
        <f>D30*E30*F30*G30</f>
        <v>0</v>
      </c>
      <c r="I30" s="81" t="s">
        <v>145</v>
      </c>
    </row>
    <row r="31" spans="1:9" ht="37" customHeight="1" outlineLevel="1" thickBot="1">
      <c r="A31" s="61" t="s">
        <v>39</v>
      </c>
      <c r="B31" s="62" t="s">
        <v>109</v>
      </c>
      <c r="C31" s="63"/>
      <c r="D31" s="63"/>
      <c r="E31" s="64"/>
      <c r="F31" s="64"/>
      <c r="G31" s="65"/>
      <c r="H31" s="66">
        <f>SUM(H30:H30)</f>
        <v>0</v>
      </c>
      <c r="I31" s="67"/>
    </row>
    <row r="32" spans="1:9" ht="37" customHeight="1" outlineLevel="2">
      <c r="A32" s="48"/>
      <c r="B32" s="49" t="s">
        <v>18</v>
      </c>
      <c r="C32" s="50"/>
      <c r="D32" s="50"/>
      <c r="E32" s="51"/>
      <c r="F32" s="50"/>
      <c r="G32" s="76" t="s">
        <v>3</v>
      </c>
      <c r="H32" s="52"/>
      <c r="I32" s="53"/>
    </row>
    <row r="33" spans="1:9" ht="43" customHeight="1" outlineLevel="2">
      <c r="A33" s="54" t="s">
        <v>40</v>
      </c>
      <c r="B33" s="55" t="s">
        <v>108</v>
      </c>
      <c r="C33" s="56" t="s">
        <v>81</v>
      </c>
      <c r="D33" s="56">
        <v>1</v>
      </c>
      <c r="E33" s="56">
        <v>1</v>
      </c>
      <c r="F33" s="56">
        <v>1</v>
      </c>
      <c r="G33" s="77">
        <v>450</v>
      </c>
      <c r="H33" s="78">
        <f t="shared" ref="H33:H39" si="1">D33*E33*F33*G33</f>
        <v>450</v>
      </c>
      <c r="I33" s="81" t="s">
        <v>136</v>
      </c>
    </row>
    <row r="34" spans="1:9" ht="37" customHeight="1" outlineLevel="2">
      <c r="A34" s="54" t="s">
        <v>41</v>
      </c>
      <c r="B34" s="55" t="s">
        <v>107</v>
      </c>
      <c r="C34" s="56" t="s">
        <v>81</v>
      </c>
      <c r="D34" s="56">
        <v>1</v>
      </c>
      <c r="E34" s="56">
        <v>3</v>
      </c>
      <c r="F34" s="56">
        <v>1</v>
      </c>
      <c r="G34" s="77">
        <v>50</v>
      </c>
      <c r="H34" s="78">
        <f t="shared" si="1"/>
        <v>150</v>
      </c>
      <c r="I34" s="84" t="s">
        <v>106</v>
      </c>
    </row>
    <row r="35" spans="1:9" ht="37" customHeight="1" outlineLevel="2">
      <c r="A35" s="54" t="s">
        <v>42</v>
      </c>
      <c r="B35" s="119" t="s">
        <v>155</v>
      </c>
      <c r="C35" s="56" t="s">
        <v>77</v>
      </c>
      <c r="D35" s="56">
        <v>1</v>
      </c>
      <c r="E35" s="56">
        <v>46</v>
      </c>
      <c r="F35" s="56">
        <v>1</v>
      </c>
      <c r="G35" s="77">
        <v>15</v>
      </c>
      <c r="H35" s="78">
        <f t="shared" si="1"/>
        <v>690</v>
      </c>
      <c r="I35" s="84" t="s">
        <v>154</v>
      </c>
    </row>
    <row r="36" spans="1:9" ht="37" customHeight="1" outlineLevel="2">
      <c r="A36" s="54" t="s">
        <v>75</v>
      </c>
      <c r="B36" s="119" t="s">
        <v>165</v>
      </c>
      <c r="C36" s="56" t="s">
        <v>77</v>
      </c>
      <c r="D36" s="56">
        <v>1</v>
      </c>
      <c r="E36" s="56">
        <v>1</v>
      </c>
      <c r="F36" s="56">
        <v>1</v>
      </c>
      <c r="G36" s="77">
        <v>8000</v>
      </c>
      <c r="H36" s="78">
        <f t="shared" si="1"/>
        <v>8000</v>
      </c>
      <c r="I36" s="84" t="s">
        <v>166</v>
      </c>
    </row>
    <row r="37" spans="1:9" ht="37" customHeight="1" outlineLevel="2">
      <c r="A37" s="54" t="s">
        <v>105</v>
      </c>
      <c r="B37" s="82" t="s">
        <v>172</v>
      </c>
      <c r="C37" s="83" t="s">
        <v>81</v>
      </c>
      <c r="D37" s="83">
        <v>1</v>
      </c>
      <c r="E37" s="83">
        <v>2</v>
      </c>
      <c r="F37" s="83">
        <v>1</v>
      </c>
      <c r="G37" s="77">
        <v>2000</v>
      </c>
      <c r="H37" s="112">
        <f t="shared" si="1"/>
        <v>4000</v>
      </c>
      <c r="I37" s="118" t="s">
        <v>174</v>
      </c>
    </row>
    <row r="38" spans="1:9" ht="37" customHeight="1" outlineLevel="2">
      <c r="A38" s="54" t="s">
        <v>134</v>
      </c>
      <c r="B38" s="55" t="s">
        <v>72</v>
      </c>
      <c r="C38" s="56" t="s">
        <v>104</v>
      </c>
      <c r="D38" s="56"/>
      <c r="E38" s="56"/>
      <c r="F38" s="56"/>
      <c r="G38" s="77"/>
      <c r="H38" s="78">
        <f t="shared" si="1"/>
        <v>0</v>
      </c>
      <c r="I38" s="85"/>
    </row>
    <row r="39" spans="1:9" ht="37" customHeight="1" outlineLevel="2">
      <c r="A39" s="54" t="s">
        <v>173</v>
      </c>
      <c r="B39" s="82" t="s">
        <v>135</v>
      </c>
      <c r="C39" s="56" t="s">
        <v>81</v>
      </c>
      <c r="D39" s="83"/>
      <c r="E39" s="83"/>
      <c r="F39" s="83"/>
      <c r="G39" s="77"/>
      <c r="H39" s="78">
        <f t="shared" si="1"/>
        <v>0</v>
      </c>
      <c r="I39" s="85"/>
    </row>
    <row r="40" spans="1:9" ht="37" customHeight="1" outlineLevel="1" thickBot="1">
      <c r="A40" s="61" t="s">
        <v>43</v>
      </c>
      <c r="B40" s="49" t="s">
        <v>19</v>
      </c>
      <c r="C40" s="50"/>
      <c r="D40" s="50"/>
      <c r="E40" s="51"/>
      <c r="F40" s="50"/>
      <c r="G40" s="68"/>
      <c r="H40" s="52">
        <f>SUM(H33:H39)</f>
        <v>13290</v>
      </c>
      <c r="I40" s="53"/>
    </row>
    <row r="41" spans="1:9" ht="37" customHeight="1" outlineLevel="2">
      <c r="A41" s="42" t="s">
        <v>44</v>
      </c>
      <c r="B41" s="43" t="s">
        <v>20</v>
      </c>
      <c r="C41" s="44"/>
      <c r="D41" s="44"/>
      <c r="E41" s="44"/>
      <c r="F41" s="44"/>
      <c r="G41" s="71"/>
      <c r="H41" s="45">
        <f>H40+H31</f>
        <v>13290</v>
      </c>
      <c r="I41" s="45"/>
    </row>
    <row r="42" spans="1:9" ht="37" customHeight="1" outlineLevel="2">
      <c r="G42" s="74"/>
    </row>
    <row r="43" spans="1:9" ht="37" customHeight="1" outlineLevel="2">
      <c r="A43" s="42"/>
      <c r="B43" s="43" t="s">
        <v>21</v>
      </c>
      <c r="C43" s="44"/>
      <c r="D43" s="44"/>
      <c r="E43" s="44"/>
      <c r="F43" s="44"/>
      <c r="G43" s="71"/>
      <c r="H43" s="46"/>
      <c r="I43" s="47"/>
    </row>
    <row r="44" spans="1:9" ht="37" customHeight="1" outlineLevel="2">
      <c r="A44" s="38"/>
      <c r="B44" s="38" t="s">
        <v>1</v>
      </c>
      <c r="C44" s="39" t="s">
        <v>2</v>
      </c>
      <c r="D44" s="39" t="s">
        <v>89</v>
      </c>
      <c r="E44" s="40" t="s">
        <v>126</v>
      </c>
      <c r="F44" s="40" t="s">
        <v>87</v>
      </c>
      <c r="G44" s="76" t="s">
        <v>3</v>
      </c>
      <c r="H44" s="41" t="s">
        <v>4</v>
      </c>
      <c r="I44" s="41" t="s">
        <v>22</v>
      </c>
    </row>
    <row r="45" spans="1:9" ht="37" customHeight="1" outlineLevel="2">
      <c r="A45" s="55" t="s">
        <v>45</v>
      </c>
      <c r="B45" s="55" t="s">
        <v>127</v>
      </c>
      <c r="C45" s="56" t="s">
        <v>71</v>
      </c>
      <c r="D45" s="56">
        <v>1</v>
      </c>
      <c r="E45" s="56">
        <v>1</v>
      </c>
      <c r="F45" s="56">
        <v>1</v>
      </c>
      <c r="G45" s="77">
        <v>7000</v>
      </c>
      <c r="H45" s="78">
        <f t="shared" ref="H45:H48" si="2">D45*E45*F45*G45</f>
        <v>7000</v>
      </c>
      <c r="I45" s="84" t="s">
        <v>159</v>
      </c>
    </row>
    <row r="46" spans="1:9" ht="37" customHeight="1" outlineLevel="2">
      <c r="A46" s="55" t="s">
        <v>46</v>
      </c>
      <c r="B46" s="55" t="s">
        <v>103</v>
      </c>
      <c r="C46" s="56" t="s">
        <v>71</v>
      </c>
      <c r="D46" s="56">
        <v>1</v>
      </c>
      <c r="E46" s="56">
        <v>26</v>
      </c>
      <c r="F46" s="56">
        <v>1</v>
      </c>
      <c r="G46" s="77">
        <v>100</v>
      </c>
      <c r="H46" s="78">
        <f t="shared" si="2"/>
        <v>2600</v>
      </c>
      <c r="I46" s="84" t="s">
        <v>147</v>
      </c>
    </row>
    <row r="47" spans="1:9" ht="37" customHeight="1" outlineLevel="2">
      <c r="A47" s="55" t="s">
        <v>47</v>
      </c>
      <c r="B47" s="55" t="s">
        <v>102</v>
      </c>
      <c r="C47" s="56" t="s">
        <v>71</v>
      </c>
      <c r="D47" s="56"/>
      <c r="E47" s="56"/>
      <c r="F47" s="56"/>
      <c r="G47" s="77"/>
      <c r="H47" s="78">
        <f t="shared" si="2"/>
        <v>0</v>
      </c>
      <c r="I47" s="84"/>
    </row>
    <row r="48" spans="1:9" ht="48" customHeight="1" outlineLevel="2">
      <c r="A48" s="55" t="s">
        <v>48</v>
      </c>
      <c r="B48" s="55" t="s">
        <v>101</v>
      </c>
      <c r="C48" s="56" t="s">
        <v>71</v>
      </c>
      <c r="D48" s="56">
        <v>1</v>
      </c>
      <c r="E48" s="56">
        <v>20</v>
      </c>
      <c r="F48" s="56">
        <v>1</v>
      </c>
      <c r="G48" s="77">
        <v>300</v>
      </c>
      <c r="H48" s="78">
        <f t="shared" si="2"/>
        <v>6000</v>
      </c>
      <c r="I48" s="84" t="s">
        <v>170</v>
      </c>
    </row>
    <row r="49" spans="1:9" ht="37" customHeight="1" outlineLevel="2" thickBot="1">
      <c r="A49" s="61" t="s">
        <v>49</v>
      </c>
      <c r="B49" s="62" t="s">
        <v>100</v>
      </c>
      <c r="C49" s="63"/>
      <c r="D49" s="63"/>
      <c r="E49" s="64"/>
      <c r="F49" s="64"/>
      <c r="G49" s="65"/>
      <c r="H49" s="66">
        <f>SUM(H45:H48)</f>
        <v>15600</v>
      </c>
      <c r="I49" s="67"/>
    </row>
    <row r="50" spans="1:9" ht="37" customHeight="1" outlineLevel="2">
      <c r="A50" s="42"/>
      <c r="B50" s="43" t="s">
        <v>23</v>
      </c>
      <c r="C50" s="44"/>
      <c r="D50" s="44"/>
      <c r="E50" s="44"/>
      <c r="F50" s="44"/>
      <c r="G50" s="71"/>
      <c r="H50" s="46">
        <f>H49</f>
        <v>15600</v>
      </c>
      <c r="I50" s="47"/>
    </row>
    <row r="51" spans="1:9" ht="37" customHeight="1" outlineLevel="2">
      <c r="G51" s="74"/>
    </row>
    <row r="52" spans="1:9" ht="37" customHeight="1" outlineLevel="2">
      <c r="A52" s="42"/>
      <c r="B52" s="43" t="s">
        <v>99</v>
      </c>
      <c r="C52" s="44"/>
      <c r="D52" s="44"/>
      <c r="E52" s="44"/>
      <c r="F52" s="44"/>
      <c r="G52" s="71"/>
      <c r="H52" s="46"/>
      <c r="I52" s="47" t="s">
        <v>98</v>
      </c>
    </row>
    <row r="53" spans="1:9" ht="37" customHeight="1" outlineLevel="2">
      <c r="A53" s="38"/>
      <c r="B53" s="38" t="s">
        <v>1</v>
      </c>
      <c r="C53" s="39" t="s">
        <v>2</v>
      </c>
      <c r="D53" s="39" t="s">
        <v>89</v>
      </c>
      <c r="E53" s="40" t="s">
        <v>88</v>
      </c>
      <c r="F53" s="40" t="s">
        <v>87</v>
      </c>
      <c r="G53" s="76" t="s">
        <v>3</v>
      </c>
      <c r="H53" s="41" t="s">
        <v>4</v>
      </c>
      <c r="I53" s="41" t="s">
        <v>137</v>
      </c>
    </row>
    <row r="54" spans="1:9" ht="37" customHeight="1">
      <c r="A54" s="54" t="s">
        <v>50</v>
      </c>
      <c r="B54" s="84" t="s">
        <v>97</v>
      </c>
      <c r="C54" s="86" t="s">
        <v>128</v>
      </c>
      <c r="D54" s="56"/>
      <c r="E54" s="56"/>
      <c r="F54" s="56"/>
      <c r="G54" s="77"/>
      <c r="H54" s="78">
        <f t="shared" ref="H54:H58" si="3">D54*E54*F54*G54</f>
        <v>0</v>
      </c>
      <c r="I54" s="84" t="s">
        <v>122</v>
      </c>
    </row>
    <row r="55" spans="1:9" ht="37" customHeight="1">
      <c r="A55" s="54" t="s">
        <v>51</v>
      </c>
      <c r="B55" s="84" t="s">
        <v>96</v>
      </c>
      <c r="C55" s="86" t="s">
        <v>128</v>
      </c>
      <c r="D55" s="56"/>
      <c r="E55" s="56"/>
      <c r="F55" s="56"/>
      <c r="G55" s="77"/>
      <c r="H55" s="78">
        <f t="shared" si="3"/>
        <v>0</v>
      </c>
      <c r="I55" s="84" t="s">
        <v>153</v>
      </c>
    </row>
    <row r="56" spans="1:9" ht="37" customHeight="1">
      <c r="A56" s="54" t="s">
        <v>52</v>
      </c>
      <c r="B56" s="118" t="s">
        <v>150</v>
      </c>
      <c r="C56" s="86" t="s">
        <v>128</v>
      </c>
      <c r="D56" s="83">
        <v>1</v>
      </c>
      <c r="E56" s="83">
        <v>1</v>
      </c>
      <c r="F56" s="83">
        <v>1</v>
      </c>
      <c r="G56" s="77">
        <v>4000</v>
      </c>
      <c r="H56" s="78">
        <f t="shared" si="3"/>
        <v>4000</v>
      </c>
      <c r="I56" s="118" t="s">
        <v>151</v>
      </c>
    </row>
    <row r="57" spans="1:9" ht="37" customHeight="1">
      <c r="A57" s="54" t="s">
        <v>148</v>
      </c>
      <c r="B57" s="118" t="s">
        <v>152</v>
      </c>
      <c r="C57" s="86" t="s">
        <v>128</v>
      </c>
      <c r="D57" s="83">
        <v>1</v>
      </c>
      <c r="E57" s="83">
        <v>28</v>
      </c>
      <c r="F57" s="83">
        <v>1</v>
      </c>
      <c r="G57" s="77">
        <v>150</v>
      </c>
      <c r="H57" s="78">
        <f t="shared" si="3"/>
        <v>4200</v>
      </c>
      <c r="I57" s="118" t="s">
        <v>171</v>
      </c>
    </row>
    <row r="58" spans="1:9" ht="37" customHeight="1">
      <c r="A58" s="54" t="s">
        <v>149</v>
      </c>
      <c r="B58" s="84" t="s">
        <v>95</v>
      </c>
      <c r="C58" s="86" t="s">
        <v>128</v>
      </c>
      <c r="D58" s="56"/>
      <c r="E58" s="56"/>
      <c r="F58" s="56"/>
      <c r="G58" s="77"/>
      <c r="H58" s="78">
        <f t="shared" si="3"/>
        <v>0</v>
      </c>
      <c r="I58" s="84" t="s">
        <v>94</v>
      </c>
    </row>
    <row r="59" spans="1:9" ht="37" customHeight="1" outlineLevel="2" thickBot="1">
      <c r="A59" s="61" t="s">
        <v>53</v>
      </c>
      <c r="B59" s="62" t="s">
        <v>93</v>
      </c>
      <c r="C59" s="63"/>
      <c r="D59" s="63"/>
      <c r="E59" s="64"/>
      <c r="F59" s="64"/>
      <c r="G59" s="65"/>
      <c r="H59" s="66">
        <f>SUM(H54:H58)</f>
        <v>8200</v>
      </c>
      <c r="I59" s="67"/>
    </row>
    <row r="60" spans="1:9" ht="37" customHeight="1" outlineLevel="2">
      <c r="A60" s="42" t="s">
        <v>54</v>
      </c>
      <c r="B60" s="43" t="s">
        <v>24</v>
      </c>
      <c r="C60" s="44"/>
      <c r="D60" s="44"/>
      <c r="E60" s="44"/>
      <c r="F60" s="44"/>
      <c r="G60" s="71"/>
      <c r="H60" s="45">
        <f>H59</f>
        <v>8200</v>
      </c>
      <c r="I60" s="47"/>
    </row>
    <row r="61" spans="1:9" ht="37" customHeight="1" outlineLevel="2">
      <c r="G61" s="74"/>
      <c r="I61" s="81"/>
    </row>
    <row r="62" spans="1:9" ht="37" customHeight="1" outlineLevel="2">
      <c r="A62" s="42" t="s">
        <v>25</v>
      </c>
      <c r="B62" s="43" t="s">
        <v>91</v>
      </c>
      <c r="C62" s="44"/>
      <c r="D62" s="44"/>
      <c r="E62" s="44"/>
      <c r="F62" s="44"/>
      <c r="G62" s="71"/>
      <c r="H62" s="46"/>
      <c r="I62" s="46"/>
    </row>
    <row r="63" spans="1:9" ht="37" customHeight="1" outlineLevel="2">
      <c r="A63" s="38"/>
      <c r="B63" s="38" t="s">
        <v>1</v>
      </c>
      <c r="C63" s="39" t="s">
        <v>2</v>
      </c>
      <c r="D63" s="39" t="s">
        <v>89</v>
      </c>
      <c r="E63" s="40" t="s">
        <v>88</v>
      </c>
      <c r="F63" s="40" t="s">
        <v>87</v>
      </c>
      <c r="G63" s="76" t="s">
        <v>3</v>
      </c>
      <c r="H63" s="41" t="s">
        <v>4</v>
      </c>
      <c r="I63" s="41" t="s">
        <v>22</v>
      </c>
    </row>
    <row r="64" spans="1:9" ht="67" customHeight="1" outlineLevel="2">
      <c r="A64" s="87" t="s">
        <v>92</v>
      </c>
      <c r="B64" s="88" t="s">
        <v>162</v>
      </c>
      <c r="C64" s="86" t="s">
        <v>81</v>
      </c>
      <c r="D64" s="56">
        <v>1</v>
      </c>
      <c r="E64" s="56">
        <v>1</v>
      </c>
      <c r="F64" s="56">
        <v>1</v>
      </c>
      <c r="G64" s="77">
        <v>7000</v>
      </c>
      <c r="H64" s="78">
        <f>E64*F64*G64*D64</f>
        <v>7000</v>
      </c>
      <c r="I64" s="84" t="s">
        <v>163</v>
      </c>
    </row>
    <row r="65" spans="1:9" ht="67" customHeight="1" outlineLevel="2">
      <c r="A65" s="87" t="s">
        <v>160</v>
      </c>
      <c r="B65" s="88" t="s">
        <v>161</v>
      </c>
      <c r="C65" s="86" t="s">
        <v>81</v>
      </c>
      <c r="D65" s="56">
        <v>1</v>
      </c>
      <c r="E65" s="56">
        <v>1</v>
      </c>
      <c r="F65" s="56">
        <v>1</v>
      </c>
      <c r="G65" s="77">
        <v>3000</v>
      </c>
      <c r="H65" s="78">
        <f>E65*F65*G65*D65</f>
        <v>3000</v>
      </c>
      <c r="I65" s="84" t="s">
        <v>164</v>
      </c>
    </row>
    <row r="66" spans="1:9" ht="37" customHeight="1" outlineLevel="2" thickBot="1">
      <c r="A66" s="61" t="s">
        <v>76</v>
      </c>
      <c r="B66" s="62" t="s">
        <v>90</v>
      </c>
      <c r="C66" s="63"/>
      <c r="D66" s="63"/>
      <c r="E66" s="64"/>
      <c r="F66" s="64"/>
      <c r="G66" s="65"/>
      <c r="H66" s="66">
        <f>SUM(H64:H65)</f>
        <v>10000</v>
      </c>
      <c r="I66" s="67"/>
    </row>
    <row r="67" spans="1:9" ht="37" customHeight="1" outlineLevel="2">
      <c r="A67" s="89" t="s">
        <v>25</v>
      </c>
      <c r="B67" s="90" t="s">
        <v>26</v>
      </c>
      <c r="C67" s="91"/>
      <c r="D67" s="91"/>
      <c r="E67" s="91"/>
      <c r="F67" s="91"/>
      <c r="G67" s="92"/>
      <c r="H67" s="93">
        <f>SUM(H66)</f>
        <v>10000</v>
      </c>
      <c r="I67" s="47"/>
    </row>
    <row r="68" spans="1:9" ht="37" customHeight="1" outlineLevel="2">
      <c r="A68" s="94"/>
      <c r="B68" s="95"/>
      <c r="C68" s="96"/>
      <c r="D68" s="96"/>
      <c r="E68" s="96"/>
      <c r="F68" s="96"/>
      <c r="G68" s="97"/>
      <c r="H68" s="98"/>
      <c r="I68" s="99"/>
    </row>
    <row r="69" spans="1:9" ht="37" customHeight="1" outlineLevel="1">
      <c r="A69" s="100"/>
      <c r="B69" s="101" t="s">
        <v>27</v>
      </c>
      <c r="C69" s="102"/>
      <c r="D69" s="102"/>
      <c r="E69" s="102"/>
      <c r="F69" s="102"/>
      <c r="G69" s="103"/>
      <c r="H69" s="104"/>
      <c r="I69" s="105"/>
    </row>
    <row r="70" spans="1:9" ht="37" customHeight="1" outlineLevel="2">
      <c r="A70" s="106"/>
      <c r="B70" s="106" t="s">
        <v>1</v>
      </c>
      <c r="C70" s="107" t="s">
        <v>2</v>
      </c>
      <c r="D70" s="107" t="s">
        <v>89</v>
      </c>
      <c r="E70" s="108" t="s">
        <v>88</v>
      </c>
      <c r="F70" s="107" t="s">
        <v>87</v>
      </c>
      <c r="G70" s="76" t="s">
        <v>3</v>
      </c>
      <c r="H70" s="107" t="s">
        <v>4</v>
      </c>
      <c r="I70" s="109"/>
    </row>
    <row r="71" spans="1:9" ht="37" customHeight="1" outlineLevel="2" thickBot="1">
      <c r="A71" s="61"/>
      <c r="B71" s="62" t="s">
        <v>86</v>
      </c>
      <c r="C71" s="63"/>
      <c r="D71" s="63"/>
      <c r="E71" s="64"/>
      <c r="F71" s="64"/>
      <c r="G71" s="65"/>
      <c r="H71" s="66"/>
      <c r="I71" s="67"/>
    </row>
    <row r="72" spans="1:9" ht="47" customHeight="1" outlineLevel="2">
      <c r="A72" s="110" t="s">
        <v>85</v>
      </c>
      <c r="B72" s="82" t="s">
        <v>84</v>
      </c>
      <c r="C72" s="83" t="s">
        <v>83</v>
      </c>
      <c r="D72" s="83"/>
      <c r="E72" s="111"/>
      <c r="F72" s="83"/>
      <c r="G72" s="77"/>
      <c r="H72" s="112">
        <f>D72*E72*F72*G72</f>
        <v>0</v>
      </c>
      <c r="I72" s="113" t="s">
        <v>138</v>
      </c>
    </row>
    <row r="73" spans="1:9" ht="37" customHeight="1" outlineLevel="2" thickBot="1">
      <c r="A73" s="61" t="s">
        <v>30</v>
      </c>
      <c r="B73" s="62" t="str">
        <f>CONCATENATE("Subtotal ",B71)</f>
        <v>Subtotal Photo &amp;Video crew</v>
      </c>
      <c r="C73" s="63"/>
      <c r="D73" s="63"/>
      <c r="E73" s="64"/>
      <c r="F73" s="64"/>
      <c r="G73" s="65"/>
      <c r="H73" s="66">
        <f>H72</f>
        <v>0</v>
      </c>
      <c r="I73" s="67"/>
    </row>
    <row r="74" spans="1:9" ht="37" customHeight="1" outlineLevel="1">
      <c r="A74" s="114" t="s">
        <v>29</v>
      </c>
      <c r="B74" s="115" t="s">
        <v>28</v>
      </c>
      <c r="C74" s="116"/>
      <c r="D74" s="116"/>
      <c r="E74" s="116"/>
      <c r="F74" s="116"/>
      <c r="G74" s="71"/>
      <c r="H74" s="105">
        <f>H73</f>
        <v>0</v>
      </c>
      <c r="I74" s="117"/>
    </row>
    <row r="75" spans="1:9" ht="37" customHeight="1">
      <c r="A75" s="37"/>
      <c r="H75" s="37"/>
    </row>
    <row r="76" spans="1:9" ht="37" customHeight="1"/>
    <row r="77" spans="1:9" ht="37" customHeight="1" outlineLevel="1"/>
    <row r="78" spans="1:9" ht="37" customHeight="1" outlineLevel="1"/>
    <row r="79" spans="1:9" ht="37" customHeight="1" outlineLevel="2"/>
    <row r="80" spans="1:9" ht="37" customHeight="1" outlineLevel="2">
      <c r="A80" s="37"/>
      <c r="H80" s="37"/>
    </row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2"/>
    <row r="87" ht="37" customHeight="1" outlineLevel="2"/>
    <row r="88" ht="37" customHeight="1" outlineLevel="2"/>
    <row r="89" ht="37" customHeight="1" outlineLevel="2"/>
    <row r="90" ht="37" customHeight="1" outlineLevel="1"/>
    <row r="91" ht="37" customHeight="1" outlineLevel="2"/>
    <row r="92" ht="37" customHeight="1" outlineLevel="2"/>
    <row r="93" ht="37" customHeight="1" outlineLevel="2"/>
    <row r="94" outlineLevel="2"/>
    <row r="95" outlineLevel="2"/>
    <row r="96" outlineLevel="2"/>
    <row r="97" outlineLevel="2"/>
    <row r="98" outlineLevel="2"/>
    <row r="99" outlineLevel="2"/>
    <row r="100" outlineLevel="2"/>
    <row r="101" outlineLevel="2"/>
    <row r="102" outlineLevel="1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2"/>
    <row r="111" outlineLevel="2"/>
    <row r="112" outlineLevel="2"/>
    <row r="113" outlineLevel="2"/>
    <row r="114" outlineLevel="1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2"/>
    <row r="123" outlineLevel="2"/>
    <row r="124" outlineLevel="2"/>
    <row r="125" outlineLevel="2"/>
    <row r="126" outlineLevel="1"/>
  </sheetData>
  <phoneticPr fontId="6" type="noConversion"/>
  <printOptions horizontalCentered="1"/>
  <pageMargins left="0.19685039370078741" right="0" top="0.15748031496062992" bottom="0.15748031496062992" header="0.31496062992125984" footer="0.31496062992125984"/>
  <pageSetup paperSize="9" scale="30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workshop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2023-03-01T02:34:25Z</cp:lastPrinted>
  <dcterms:created xsi:type="dcterms:W3CDTF">2016-11-15T09:10:33Z</dcterms:created>
  <dcterms:modified xsi:type="dcterms:W3CDTF">2023-03-01T02:34:33Z</dcterms:modified>
</cp:coreProperties>
</file>