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tabRatio="395"/>
  </bookViews>
  <sheets>
    <sheet name="结算单-地接社" sheetId="18" r:id="rId1"/>
  </sheets>
  <definedNames>
    <definedName name="_xlnm.Print_Area" localSheetId="0">'结算单-地接社'!$A$1:$G$25</definedName>
    <definedName name="_xlnm.Print_Titles" localSheetId="0">'结算单-地接社'!$9:$9</definedName>
  </definedNames>
  <calcPr calcId="144525"/>
</workbook>
</file>

<file path=xl/sharedStrings.xml><?xml version="1.0" encoding="utf-8"?>
<sst xmlns="http://schemas.openxmlformats.org/spreadsheetml/2006/main" count="73" uniqueCount="61">
  <si>
    <t>先声再明会务服务结算单-地接社</t>
  </si>
  <si>
    <t>项目名称：11.18再明舒灵南京会 - PUR2310050</t>
  </si>
  <si>
    <t>供应商:</t>
  </si>
  <si>
    <t>康辉集团北京国际会议展览有限公司</t>
  </si>
  <si>
    <t>活动时间：2023.11.18-2023.11.18</t>
  </si>
  <si>
    <t>联络人:</t>
  </si>
  <si>
    <t>王凤雨</t>
  </si>
  <si>
    <t>活动地点：南京</t>
  </si>
  <si>
    <t>手机:</t>
  </si>
  <si>
    <t>15210370021</t>
  </si>
  <si>
    <t>预计参加人数：20</t>
  </si>
  <si>
    <t xml:space="preserve">邮箱:
</t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</si>
  <si>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</si>
  <si>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</si>
  <si>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</si>
  <si>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</si>
  <si>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</si>
  <si>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</si>
  <si>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</si>
  <si>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t>结算小计</t>
  </si>
  <si>
    <t>差异金额</t>
  </si>
  <si>
    <t>差异说明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</si>
  <si>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</si>
  <si>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</t>
  </si>
  <si>
    <t>按照实际发生结算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</si>
  <si>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</si>
  <si>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</si>
  <si>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交通</t>
  </si>
  <si>
    <t>推荐航班:长春龙嘉T2-南京禄口T2 上航FM9431 9:40-12:40
         南京禄口T2-长春龙嘉T2 东航MU2739 10:35-13:20</t>
  </si>
  <si>
    <t>往返价格，按照实际发生结算</t>
  </si>
  <si>
    <r>
      <rPr>
        <sz val="9"/>
        <rFont val="宋体"/>
        <charset val="134"/>
      </rPr>
      <t>柳影 回程 退票费428元 机票 800元</t>
    </r>
    <r>
      <rPr>
        <sz val="9"/>
        <color rgb="FFFF0000"/>
        <rFont val="宋体"/>
        <charset val="134"/>
      </rPr>
      <t xml:space="preserve">
</t>
    </r>
    <r>
      <rPr>
        <sz val="9"/>
        <color theme="1"/>
        <rFont val="宋体"/>
        <charset val="134"/>
      </rPr>
      <t>陈艳 去程 680 元 回程 870 元</t>
    </r>
  </si>
  <si>
    <t>推荐航班:北京大兴机场-禄口机场T2 东航MU2812 11:30-13:30
         南京路口T1-北京首都T3 国航CA1820 8:50-10:35</t>
  </si>
  <si>
    <t>王静静 去程高铁 852 元 回程852 元</t>
  </si>
  <si>
    <t>推荐航班:西安咸阳T2-南京禄口T1 海航HU7501 9:05-11:10
         南京禄口T1-咸阳T3 吉祥HO1687 10:50-13:00</t>
  </si>
  <si>
    <t>傅潇 去程机票 630 元 回程 420 元</t>
  </si>
  <si>
    <t xml:space="preserve">推荐航班:深圳宝安T3-南京禄口T1 东航DZ6257 10:55-13:00
         南京禄口机场T2-宝安T3 深航ZH9838 10:50-13:25 </t>
  </si>
  <si>
    <t>吴迪 去程1170元  回程 1360元</t>
  </si>
  <si>
    <t>推荐高铁：南京南-上海虹桥高铁往返</t>
  </si>
  <si>
    <r>
      <rPr>
        <sz val="9"/>
        <color theme="1"/>
        <rFont val="宋体"/>
        <charset val="134"/>
      </rPr>
      <t>林盪</t>
    </r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 xml:space="preserve">高铁去程 </t>
    </r>
    <r>
      <rPr>
        <sz val="9"/>
        <rFont val="Arial"/>
        <charset val="134"/>
      </rPr>
      <t>200</t>
    </r>
    <r>
      <rPr>
        <sz val="9"/>
        <rFont val="宋体"/>
        <charset val="134"/>
      </rPr>
      <t>元</t>
    </r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回程</t>
    </r>
    <r>
      <rPr>
        <sz val="9"/>
        <rFont val="Arial"/>
        <charset val="134"/>
      </rPr>
      <t>150</t>
    </r>
    <r>
      <rPr>
        <sz val="9"/>
        <rFont val="宋体"/>
        <charset val="134"/>
      </rPr>
      <t>元</t>
    </r>
  </si>
  <si>
    <t>滴滴打车</t>
  </si>
  <si>
    <t>新增需求 租车1400元 滴滴打车307.64元</t>
  </si>
  <si>
    <t>接送机</t>
  </si>
  <si>
    <t>新增需求两趟车</t>
  </si>
  <si>
    <t>用餐</t>
  </si>
  <si>
    <t>晚餐</t>
  </si>
  <si>
    <t>新增需求</t>
  </si>
  <si>
    <t>陪同人员</t>
  </si>
  <si>
    <t>上会人员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</si>
  <si>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</si>
  <si>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</si>
  <si>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门型展架1</t>
  </si>
  <si>
    <t>1.2m*2m</t>
  </si>
  <si>
    <t>新增需求，含加急费和运费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</si>
  <si>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</si>
  <si>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</si>
  <si>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</si>
  <si>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微软雅黑"/>
        <charset val="134"/>
      </rPr>
      <t>A-D</t>
    </r>
    <r>
      <rPr>
        <b/>
        <sz val="9"/>
        <rFont val="微软雅黑"/>
        <charset val="134"/>
      </rPr>
      <t>费用合计</t>
    </r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</si>
  <si>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</si>
  <si>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</si>
  <si>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</si>
  <si>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color theme="0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地接社费用人均</t>
    </r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</si>
</sst>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;[Red]0.00"/>
    <numFmt numFmtId="178" formatCode="0.00_ "/>
  </numFmts>
  <fonts count="36">
    <font>
      <sz val="12"/>
      <name val="宋体"/>
      <charset val="134"/>
    </font>
    <font>
      <sz val="9"/>
      <name val="Arial"/>
      <charset val="134"/>
    </font>
    <font>
      <b/>
      <sz val="9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b/>
      <sz val="9"/>
      <name val="微软雅黑"/>
      <charset val="134"/>
    </font>
    <font>
      <sz val="8"/>
      <name val="宋体"/>
      <charset val="134"/>
    </font>
    <font>
      <sz val="9"/>
      <color theme="1"/>
      <name val="Arial"/>
      <charset val="134"/>
    </font>
    <font>
      <b/>
      <sz val="9"/>
      <color theme="0"/>
      <name val="Arial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FF0000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9" borderId="3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0" borderId="3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0" borderId="40" applyNumberFormat="0" applyAlignment="0" applyProtection="0">
      <alignment vertical="center"/>
    </xf>
    <xf numFmtId="0" fontId="25" fillId="11" borderId="41" applyNumberFormat="0" applyAlignment="0" applyProtection="0">
      <alignment vertical="center"/>
    </xf>
    <xf numFmtId="0" fontId="26" fillId="11" borderId="40" applyNumberFormat="0" applyAlignment="0" applyProtection="0">
      <alignment vertical="center"/>
    </xf>
    <xf numFmtId="0" fontId="27" fillId="12" borderId="42" applyNumberFormat="0" applyAlignment="0" applyProtection="0">
      <alignment vertical="center"/>
    </xf>
    <xf numFmtId="0" fontId="28" fillId="0" borderId="43" applyNumberFormat="0" applyFill="0" applyAlignment="0" applyProtection="0">
      <alignment vertical="center"/>
    </xf>
    <xf numFmtId="0" fontId="29" fillId="0" borderId="44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</cellStyleXfs>
  <cellXfs count="93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top"/>
    </xf>
    <xf numFmtId="0" fontId="6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9" fillId="5" borderId="12" xfId="0" applyFont="1" applyFill="1" applyBorder="1" applyAlignment="1">
      <alignment horizontal="right" vertical="center" wrapText="1"/>
    </xf>
    <xf numFmtId="0" fontId="9" fillId="5" borderId="13" xfId="0" applyFont="1" applyFill="1" applyBorder="1" applyAlignment="1">
      <alignment horizontal="right" vertical="center" wrapText="1"/>
    </xf>
    <xf numFmtId="0" fontId="9" fillId="5" borderId="14" xfId="0" applyFont="1" applyFill="1" applyBorder="1" applyAlignment="1">
      <alignment horizontal="right" vertical="center" wrapText="1"/>
    </xf>
    <xf numFmtId="0" fontId="1" fillId="5" borderId="15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2" borderId="10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2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vertical="center"/>
    </xf>
    <xf numFmtId="9" fontId="2" fillId="2" borderId="24" xfId="0" applyNumberFormat="1" applyFont="1" applyFill="1" applyBorder="1" applyAlignment="1">
      <alignment horizontal="center" vertical="center"/>
    </xf>
    <xf numFmtId="9" fontId="2" fillId="2" borderId="25" xfId="0" applyNumberFormat="1" applyFont="1" applyFill="1" applyBorder="1" applyAlignment="1">
      <alignment horizontal="center" vertical="center"/>
    </xf>
    <xf numFmtId="9" fontId="2" fillId="2" borderId="26" xfId="0" applyNumberFormat="1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right" vertical="center" wrapText="1"/>
    </xf>
    <xf numFmtId="0" fontId="2" fillId="7" borderId="5" xfId="0" applyFont="1" applyFill="1" applyBorder="1" applyAlignment="1">
      <alignment horizontal="left" vertical="center"/>
    </xf>
    <xf numFmtId="0" fontId="2" fillId="7" borderId="6" xfId="0" applyFont="1" applyFill="1" applyBorder="1" applyAlignment="1">
      <alignment horizontal="left" vertical="center"/>
    </xf>
    <xf numFmtId="0" fontId="2" fillId="7" borderId="7" xfId="0" applyFont="1" applyFill="1" applyBorder="1" applyAlignment="1">
      <alignment horizontal="left" vertical="center"/>
    </xf>
    <xf numFmtId="0" fontId="8" fillId="0" borderId="22" xfId="0" applyFont="1" applyBorder="1" applyAlignment="1">
      <alignment vertical="center" wrapText="1"/>
    </xf>
    <xf numFmtId="0" fontId="1" fillId="0" borderId="23" xfId="0" applyFont="1" applyBorder="1" applyAlignment="1">
      <alignment vertical="center"/>
    </xf>
    <xf numFmtId="10" fontId="2" fillId="2" borderId="24" xfId="0" applyNumberFormat="1" applyFont="1" applyFill="1" applyBorder="1" applyAlignment="1">
      <alignment horizontal="center" vertical="center"/>
    </xf>
    <xf numFmtId="10" fontId="2" fillId="2" borderId="25" xfId="0" applyNumberFormat="1" applyFont="1" applyFill="1" applyBorder="1" applyAlignment="1">
      <alignment horizontal="center" vertical="center"/>
    </xf>
    <xf numFmtId="10" fontId="2" fillId="2" borderId="26" xfId="0" applyNumberFormat="1" applyFont="1" applyFill="1" applyBorder="1" applyAlignment="1">
      <alignment horizontal="center" vertical="center"/>
    </xf>
    <xf numFmtId="176" fontId="1" fillId="0" borderId="27" xfId="0" applyNumberFormat="1" applyFont="1" applyBorder="1" applyAlignment="1">
      <alignment horizontal="center" vertical="center"/>
    </xf>
    <xf numFmtId="177" fontId="1" fillId="2" borderId="8" xfId="0" applyNumberFormat="1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right" vertical="center" wrapText="1"/>
    </xf>
    <xf numFmtId="0" fontId="2" fillId="4" borderId="13" xfId="0" applyFont="1" applyFill="1" applyBorder="1" applyAlignment="1">
      <alignment horizontal="right" vertical="center" wrapText="1"/>
    </xf>
    <xf numFmtId="178" fontId="2" fillId="8" borderId="28" xfId="0" applyNumberFormat="1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right" vertical="center" wrapText="1"/>
    </xf>
    <xf numFmtId="0" fontId="13" fillId="4" borderId="13" xfId="0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/>
    </xf>
    <xf numFmtId="0" fontId="2" fillId="4" borderId="29" xfId="0" applyFont="1" applyFill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0" fillId="5" borderId="13" xfId="0" applyFont="1" applyFill="1" applyBorder="1" applyAlignment="1">
      <alignment vertical="center" wrapText="1"/>
    </xf>
    <xf numFmtId="0" fontId="10" fillId="5" borderId="31" xfId="0" applyFont="1" applyFill="1" applyBorder="1" applyAlignment="1">
      <alignment horizontal="left" vertical="center" wrapText="1"/>
    </xf>
    <xf numFmtId="0" fontId="1" fillId="6" borderId="10" xfId="0" applyFont="1" applyFill="1" applyBorder="1" applyAlignment="1">
      <alignment horizontal="center" vertical="center"/>
    </xf>
    <xf numFmtId="0" fontId="8" fillId="6" borderId="30" xfId="0" applyFont="1" applyFill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/>
    </xf>
    <xf numFmtId="0" fontId="14" fillId="0" borderId="30" xfId="0" applyFont="1" applyBorder="1" applyAlignment="1">
      <alignment horizontal="left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1" fillId="2" borderId="33" xfId="0" applyFont="1" applyFill="1" applyBorder="1" applyAlignment="1">
      <alignment vertical="center"/>
    </xf>
    <xf numFmtId="0" fontId="2" fillId="2" borderId="31" xfId="0" applyFont="1" applyFill="1" applyBorder="1" applyAlignment="1">
      <alignment horizontal="left" vertical="center" wrapText="1"/>
    </xf>
    <xf numFmtId="0" fontId="1" fillId="2" borderId="34" xfId="0" applyFont="1" applyFill="1" applyBorder="1" applyAlignment="1">
      <alignment horizontal="left" vertical="center"/>
    </xf>
    <xf numFmtId="0" fontId="2" fillId="7" borderId="29" xfId="0" applyFont="1" applyFill="1" applyBorder="1" applyAlignment="1">
      <alignment horizontal="left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left" vertical="center"/>
    </xf>
    <xf numFmtId="0" fontId="2" fillId="4" borderId="13" xfId="0" applyFont="1" applyFill="1" applyBorder="1" applyAlignment="1">
      <alignment vertical="center" wrapText="1"/>
    </xf>
    <xf numFmtId="0" fontId="2" fillId="4" borderId="13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7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35"/>
  <sheetViews>
    <sheetView tabSelected="1" zoomScale="85" zoomScaleNormal="85" topLeftCell="A12" workbookViewId="0">
      <selection activeCell="F21" sqref="F21"/>
    </sheetView>
  </sheetViews>
  <sheetFormatPr defaultColWidth="9" defaultRowHeight="13.2"/>
  <cols>
    <col min="1" max="1" width="13" style="3" customWidth="1"/>
    <col min="2" max="2" width="20.5" style="3" customWidth="1"/>
    <col min="3" max="3" width="17.4083333333333" style="4" customWidth="1"/>
    <col min="4" max="4" width="6.5" style="5" customWidth="1"/>
    <col min="5" max="5" width="9" style="5" customWidth="1"/>
    <col min="6" max="6" width="6" style="5" customWidth="1"/>
    <col min="7" max="7" width="8.7" style="5" customWidth="1"/>
    <col min="8" max="8" width="8" style="5" customWidth="1"/>
    <col min="9" max="9" width="12.7" style="3" customWidth="1"/>
    <col min="10" max="11" width="5.2" style="3" customWidth="1"/>
    <col min="12" max="12" width="7.5" style="3" customWidth="1"/>
    <col min="13" max="13" width="29.5583333333333" style="4" customWidth="1"/>
    <col min="14" max="16384" width="9" style="3"/>
  </cols>
  <sheetData>
    <row r="1" spans="1:7">
      <c r="A1" s="6"/>
      <c r="B1" s="6"/>
      <c r="C1" s="7"/>
      <c r="D1" s="8"/>
      <c r="E1" s="3"/>
      <c r="F1" s="3"/>
      <c r="G1" s="3"/>
    </row>
    <row r="2" spans="1:7">
      <c r="A2" s="6"/>
      <c r="B2" s="6"/>
      <c r="C2" s="7"/>
      <c r="D2" s="8"/>
      <c r="E2" s="3"/>
      <c r="F2" s="3"/>
      <c r="G2" s="3"/>
    </row>
    <row r="3" ht="51" customHeight="1" spans="1:13">
      <c r="A3" s="9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72"/>
    </row>
    <row r="4" s="1" customFormat="1" ht="17.25" customHeight="1" spans="1:13">
      <c r="A4" s="10" t="s">
        <v>1</v>
      </c>
      <c r="B4" s="10"/>
      <c r="C4" s="10"/>
      <c r="F4" s="10"/>
      <c r="H4" s="10" t="s">
        <v>2</v>
      </c>
      <c r="I4" s="1" t="s">
        <v>3</v>
      </c>
      <c r="K4" s="10"/>
      <c r="M4" s="12"/>
    </row>
    <row r="5" s="1" customFormat="1" ht="17.25" customHeight="1" spans="1:13">
      <c r="A5" s="10" t="s">
        <v>4</v>
      </c>
      <c r="B5" s="10"/>
      <c r="C5" s="10"/>
      <c r="F5" s="10"/>
      <c r="H5" s="10" t="s">
        <v>5</v>
      </c>
      <c r="I5" s="1" t="s">
        <v>6</v>
      </c>
      <c r="K5" s="10"/>
      <c r="M5" s="12"/>
    </row>
    <row r="6" s="1" customFormat="1" ht="17.25" customHeight="1" spans="1:13">
      <c r="A6" s="10" t="s">
        <v>7</v>
      </c>
      <c r="B6" s="10"/>
      <c r="C6" s="10"/>
      <c r="F6" s="10"/>
      <c r="H6" s="10" t="s">
        <v>8</v>
      </c>
      <c r="I6" s="1" t="s">
        <v>9</v>
      </c>
      <c r="K6" s="10"/>
      <c r="M6" s="12"/>
    </row>
    <row r="7" s="1" customFormat="1" ht="17.25" customHeight="1" spans="1:13">
      <c r="A7" s="10" t="s">
        <v>10</v>
      </c>
      <c r="B7" s="10"/>
      <c r="C7" s="11"/>
      <c r="F7" s="10"/>
      <c r="H7" s="11" t="s">
        <v>11</v>
      </c>
      <c r="I7" s="1" t="s">
        <v>12</v>
      </c>
      <c r="K7" s="10"/>
      <c r="M7" s="12"/>
    </row>
    <row r="8" s="1" customFormat="1" ht="12.15" spans="3:13">
      <c r="C8" s="12"/>
      <c r="D8" s="13"/>
      <c r="E8" s="13"/>
      <c r="F8" s="13"/>
      <c r="G8" s="13"/>
      <c r="H8" s="13"/>
      <c r="M8" s="12"/>
    </row>
    <row r="9" s="2" customFormat="1" ht="27.75" customHeight="1" spans="1:13">
      <c r="A9" s="14" t="s">
        <v>13</v>
      </c>
      <c r="B9" s="15"/>
      <c r="C9" s="16" t="s">
        <v>14</v>
      </c>
      <c r="D9" s="16" t="s">
        <v>15</v>
      </c>
      <c r="E9" s="16" t="s">
        <v>16</v>
      </c>
      <c r="F9" s="16" t="s">
        <v>17</v>
      </c>
      <c r="G9" s="17" t="s">
        <v>18</v>
      </c>
      <c r="H9" s="16" t="s">
        <v>19</v>
      </c>
      <c r="I9" s="16" t="s">
        <v>15</v>
      </c>
      <c r="J9" s="16" t="s">
        <v>16</v>
      </c>
      <c r="K9" s="16" t="s">
        <v>17</v>
      </c>
      <c r="L9" s="16" t="s">
        <v>20</v>
      </c>
      <c r="M9" s="73" t="s">
        <v>21</v>
      </c>
    </row>
    <row r="10" s="2" customFormat="1" ht="21" customHeight="1" spans="1:13">
      <c r="A10" s="18" t="s">
        <v>22</v>
      </c>
      <c r="B10" s="19"/>
      <c r="C10" s="19"/>
      <c r="D10" s="19"/>
      <c r="E10" s="19"/>
      <c r="F10" s="19"/>
      <c r="G10" s="20"/>
      <c r="H10" s="18"/>
      <c r="I10" s="19"/>
      <c r="J10" s="19"/>
      <c r="K10" s="19"/>
      <c r="L10" s="19"/>
      <c r="M10" s="74"/>
    </row>
    <row r="11" s="1" customFormat="1" ht="21" customHeight="1" spans="1:13">
      <c r="A11" s="21" t="s">
        <v>23</v>
      </c>
      <c r="B11" s="22"/>
      <c r="C11" s="23" t="s">
        <v>24</v>
      </c>
      <c r="D11" s="24"/>
      <c r="E11" s="24"/>
      <c r="F11" s="24"/>
      <c r="G11" s="25">
        <f>D11*E11*F11</f>
        <v>0</v>
      </c>
      <c r="H11" s="24">
        <f>I11*J11*K11</f>
        <v>0</v>
      </c>
      <c r="I11" s="24"/>
      <c r="J11" s="24"/>
      <c r="K11" s="24"/>
      <c r="L11" s="38">
        <f>G11-H11</f>
        <v>0</v>
      </c>
      <c r="M11" s="75"/>
    </row>
    <row r="12" s="1" customFormat="1" ht="21" customHeight="1" spans="1:13">
      <c r="A12" s="26" t="s">
        <v>25</v>
      </c>
      <c r="B12" s="27"/>
      <c r="C12" s="27"/>
      <c r="D12" s="27"/>
      <c r="E12" s="27"/>
      <c r="F12" s="28"/>
      <c r="G12" s="29">
        <f>SUM(G11:G11)</f>
        <v>0</v>
      </c>
      <c r="H12" s="30">
        <f>SUM(H11:H11)</f>
        <v>0</v>
      </c>
      <c r="I12" s="76"/>
      <c r="J12" s="76"/>
      <c r="K12" s="76"/>
      <c r="L12" s="76"/>
      <c r="M12" s="77"/>
    </row>
    <row r="13" s="2" customFormat="1" ht="18" customHeight="1" spans="1:13">
      <c r="A13" s="18" t="s">
        <v>26</v>
      </c>
      <c r="B13" s="19"/>
      <c r="C13" s="19"/>
      <c r="D13" s="19"/>
      <c r="E13" s="19"/>
      <c r="F13" s="19"/>
      <c r="G13" s="20"/>
      <c r="H13" s="18"/>
      <c r="I13" s="19"/>
      <c r="J13" s="19"/>
      <c r="K13" s="19"/>
      <c r="L13" s="19"/>
      <c r="M13" s="74"/>
    </row>
    <row r="14" s="1" customFormat="1" ht="29" customHeight="1" spans="1:13">
      <c r="A14" s="31" t="s">
        <v>27</v>
      </c>
      <c r="B14" s="32" t="s">
        <v>28</v>
      </c>
      <c r="C14" s="33" t="s">
        <v>29</v>
      </c>
      <c r="D14" s="34">
        <v>1300</v>
      </c>
      <c r="E14" s="24">
        <v>2</v>
      </c>
      <c r="F14" s="24">
        <v>1</v>
      </c>
      <c r="G14" s="35">
        <f t="shared" ref="G14:G17" si="0">F14*E14*D14</f>
        <v>2600</v>
      </c>
      <c r="H14" s="36">
        <v>2778</v>
      </c>
      <c r="I14" s="36"/>
      <c r="J14" s="78">
        <v>1</v>
      </c>
      <c r="K14" s="78">
        <v>1</v>
      </c>
      <c r="L14" s="78">
        <f t="shared" ref="L14:L20" si="1">G14-H14</f>
        <v>-178</v>
      </c>
      <c r="M14" s="79" t="s">
        <v>30</v>
      </c>
    </row>
    <row r="15" s="1" customFormat="1" ht="18" customHeight="1" spans="1:13">
      <c r="A15" s="37"/>
      <c r="B15" s="32" t="s">
        <v>31</v>
      </c>
      <c r="C15" s="33" t="s">
        <v>29</v>
      </c>
      <c r="D15" s="38">
        <v>1400</v>
      </c>
      <c r="E15" s="24">
        <v>1</v>
      </c>
      <c r="F15" s="24">
        <v>1</v>
      </c>
      <c r="G15" s="35">
        <f t="shared" si="0"/>
        <v>1400</v>
      </c>
      <c r="H15" s="24">
        <v>1704</v>
      </c>
      <c r="I15" s="24">
        <v>1704</v>
      </c>
      <c r="J15" s="24">
        <v>1</v>
      </c>
      <c r="K15" s="24">
        <v>1</v>
      </c>
      <c r="L15" s="24">
        <f t="shared" si="1"/>
        <v>-304</v>
      </c>
      <c r="M15" s="80" t="s">
        <v>32</v>
      </c>
    </row>
    <row r="16" s="1" customFormat="1" ht="18" customHeight="1" spans="1:13">
      <c r="A16" s="37"/>
      <c r="B16" s="32" t="s">
        <v>33</v>
      </c>
      <c r="C16" s="33" t="s">
        <v>29</v>
      </c>
      <c r="D16" s="38">
        <v>1000</v>
      </c>
      <c r="E16" s="24">
        <v>1</v>
      </c>
      <c r="F16" s="24">
        <v>1</v>
      </c>
      <c r="G16" s="35">
        <f t="shared" si="0"/>
        <v>1000</v>
      </c>
      <c r="H16" s="24">
        <v>1050</v>
      </c>
      <c r="I16" s="24">
        <v>1050</v>
      </c>
      <c r="J16" s="43">
        <v>1</v>
      </c>
      <c r="K16" s="43">
        <v>1</v>
      </c>
      <c r="L16" s="24">
        <f t="shared" si="1"/>
        <v>-50</v>
      </c>
      <c r="M16" s="80" t="s">
        <v>34</v>
      </c>
    </row>
    <row r="17" s="1" customFormat="1" ht="18" customHeight="1" spans="1:13">
      <c r="A17" s="37"/>
      <c r="B17" s="32" t="s">
        <v>35</v>
      </c>
      <c r="C17" s="33" t="s">
        <v>29</v>
      </c>
      <c r="D17" s="34">
        <v>1500</v>
      </c>
      <c r="E17" s="24">
        <v>1</v>
      </c>
      <c r="F17" s="24">
        <v>1</v>
      </c>
      <c r="G17" s="35">
        <f t="shared" si="0"/>
        <v>1500</v>
      </c>
      <c r="H17" s="24">
        <v>2540</v>
      </c>
      <c r="I17" s="24">
        <v>2540</v>
      </c>
      <c r="J17" s="24">
        <v>1</v>
      </c>
      <c r="K17" s="24">
        <v>1</v>
      </c>
      <c r="L17" s="24">
        <f t="shared" si="1"/>
        <v>-1040</v>
      </c>
      <c r="M17" s="81" t="s">
        <v>36</v>
      </c>
    </row>
    <row r="18" s="1" customFormat="1" ht="18" customHeight="1" spans="1:13">
      <c r="A18" s="37"/>
      <c r="B18" s="32" t="s">
        <v>37</v>
      </c>
      <c r="C18" s="33" t="s">
        <v>29</v>
      </c>
      <c r="D18" s="38">
        <v>500</v>
      </c>
      <c r="E18" s="24">
        <v>2</v>
      </c>
      <c r="F18" s="24">
        <v>1</v>
      </c>
      <c r="G18" s="35">
        <f>E18*D18*F18</f>
        <v>1000</v>
      </c>
      <c r="H18" s="39">
        <v>350</v>
      </c>
      <c r="I18" s="39">
        <v>350</v>
      </c>
      <c r="J18" s="24">
        <v>1</v>
      </c>
      <c r="K18" s="24">
        <v>1</v>
      </c>
      <c r="L18" s="24">
        <f t="shared" si="1"/>
        <v>650</v>
      </c>
      <c r="M18" s="81" t="s">
        <v>38</v>
      </c>
    </row>
    <row r="19" s="1" customFormat="1" ht="18" customHeight="1" spans="1:13">
      <c r="A19" s="37"/>
      <c r="B19" s="40" t="s">
        <v>39</v>
      </c>
      <c r="C19" s="41" t="s">
        <v>24</v>
      </c>
      <c r="D19" s="24"/>
      <c r="E19" s="24"/>
      <c r="F19" s="24"/>
      <c r="G19" s="35"/>
      <c r="H19" s="24">
        <v>1707.64</v>
      </c>
      <c r="I19" s="24">
        <v>1707.64</v>
      </c>
      <c r="J19" s="24">
        <v>1</v>
      </c>
      <c r="K19" s="24">
        <v>1</v>
      </c>
      <c r="L19" s="24">
        <f t="shared" si="1"/>
        <v>-1707.64</v>
      </c>
      <c r="M19" s="80" t="s">
        <v>40</v>
      </c>
    </row>
    <row r="20" s="1" customFormat="1" ht="18" customHeight="1" spans="1:13">
      <c r="A20" s="37"/>
      <c r="B20" s="40" t="s">
        <v>41</v>
      </c>
      <c r="C20" s="41" t="s">
        <v>24</v>
      </c>
      <c r="D20" s="24"/>
      <c r="E20" s="24"/>
      <c r="F20" s="24"/>
      <c r="G20" s="35"/>
      <c r="H20" s="42">
        <f>I20*J20*K20</f>
        <v>800</v>
      </c>
      <c r="I20" s="24">
        <v>400</v>
      </c>
      <c r="J20" s="24">
        <v>1</v>
      </c>
      <c r="K20" s="24">
        <v>2</v>
      </c>
      <c r="L20" s="24">
        <f t="shared" si="1"/>
        <v>-800</v>
      </c>
      <c r="M20" s="80" t="s">
        <v>42</v>
      </c>
    </row>
    <row r="21" s="1" customFormat="1" ht="18" customHeight="1" spans="1:13">
      <c r="A21" s="31" t="s">
        <v>43</v>
      </c>
      <c r="B21" s="40" t="s">
        <v>44</v>
      </c>
      <c r="C21" s="41" t="s">
        <v>24</v>
      </c>
      <c r="D21" s="24"/>
      <c r="E21" s="24"/>
      <c r="F21" s="43"/>
      <c r="G21" s="35"/>
      <c r="H21" s="42">
        <v>226</v>
      </c>
      <c r="I21" s="24"/>
      <c r="J21" s="24">
        <v>1</v>
      </c>
      <c r="K21" s="24">
        <v>1</v>
      </c>
      <c r="L21" s="24">
        <v>-226</v>
      </c>
      <c r="M21" s="80" t="s">
        <v>45</v>
      </c>
    </row>
    <row r="22" s="1" customFormat="1" ht="18" customHeight="1" spans="1:13">
      <c r="A22" s="31" t="s">
        <v>46</v>
      </c>
      <c r="B22" s="40" t="s">
        <v>47</v>
      </c>
      <c r="C22" s="41" t="s">
        <v>24</v>
      </c>
      <c r="D22" s="24">
        <v>400</v>
      </c>
      <c r="E22" s="24">
        <v>1</v>
      </c>
      <c r="F22" s="43">
        <v>1</v>
      </c>
      <c r="G22" s="35">
        <v>400</v>
      </c>
      <c r="H22" s="42">
        <f>I22*J22*K22</f>
        <v>400</v>
      </c>
      <c r="I22" s="24">
        <v>400</v>
      </c>
      <c r="J22" s="24">
        <v>1</v>
      </c>
      <c r="K22" s="24">
        <v>1</v>
      </c>
      <c r="L22" s="24">
        <f>H22-G22</f>
        <v>0</v>
      </c>
      <c r="M22" s="80"/>
    </row>
    <row r="23" s="1" customFormat="1" ht="17.25" customHeight="1" spans="1:14">
      <c r="A23" s="44" t="s">
        <v>48</v>
      </c>
      <c r="B23" s="45"/>
      <c r="C23" s="45"/>
      <c r="D23" s="45"/>
      <c r="E23" s="45"/>
      <c r="F23" s="45"/>
      <c r="G23" s="46">
        <f>SUM(G14:G22)</f>
        <v>7900</v>
      </c>
      <c r="H23" s="47">
        <f>SUM(H14:H22)</f>
        <v>11555.64</v>
      </c>
      <c r="I23" s="82"/>
      <c r="J23" s="83"/>
      <c r="K23" s="83"/>
      <c r="L23" s="83"/>
      <c r="M23" s="84"/>
      <c r="N23" s="85"/>
    </row>
    <row r="24" s="2" customFormat="1" ht="17.25" customHeight="1" spans="1:13">
      <c r="A24" s="18" t="s">
        <v>49</v>
      </c>
      <c r="B24" s="19"/>
      <c r="C24" s="19"/>
      <c r="D24" s="19"/>
      <c r="E24" s="19"/>
      <c r="F24" s="19"/>
      <c r="G24" s="19"/>
      <c r="H24" s="18"/>
      <c r="I24" s="19"/>
      <c r="J24" s="19"/>
      <c r="K24" s="19"/>
      <c r="L24" s="19"/>
      <c r="M24" s="74"/>
    </row>
    <row r="25" s="1" customFormat="1" ht="17.25" customHeight="1" spans="1:13">
      <c r="A25" s="32" t="s">
        <v>50</v>
      </c>
      <c r="B25" s="32" t="s">
        <v>51</v>
      </c>
      <c r="C25" s="32" t="s">
        <v>24</v>
      </c>
      <c r="D25" s="38">
        <v>200</v>
      </c>
      <c r="E25" s="24">
        <v>0</v>
      </c>
      <c r="F25" s="24">
        <v>0</v>
      </c>
      <c r="G25" s="35">
        <f>F25*E25*D25</f>
        <v>0</v>
      </c>
      <c r="H25" s="42">
        <f>I25*J25*K25</f>
        <v>800</v>
      </c>
      <c r="I25" s="24">
        <v>400</v>
      </c>
      <c r="J25" s="24">
        <v>2</v>
      </c>
      <c r="K25" s="24">
        <v>1</v>
      </c>
      <c r="L25" s="24">
        <f>H25-G25</f>
        <v>800</v>
      </c>
      <c r="M25" s="80" t="s">
        <v>52</v>
      </c>
    </row>
    <row r="26" spans="1:13">
      <c r="A26" s="44" t="s">
        <v>53</v>
      </c>
      <c r="B26" s="45"/>
      <c r="C26" s="45"/>
      <c r="D26" s="45"/>
      <c r="E26" s="45"/>
      <c r="F26" s="45"/>
      <c r="G26" s="46">
        <f>SUM(G25:G25)</f>
        <v>0</v>
      </c>
      <c r="H26" s="48">
        <f>SUM(H25:H25)</f>
        <v>800</v>
      </c>
      <c r="I26" s="83"/>
      <c r="J26" s="83"/>
      <c r="K26" s="83"/>
      <c r="L26" s="83"/>
      <c r="M26" s="86"/>
    </row>
    <row r="27" spans="1:13">
      <c r="A27" s="18" t="s">
        <v>54</v>
      </c>
      <c r="B27" s="19"/>
      <c r="C27" s="19"/>
      <c r="D27" s="19"/>
      <c r="E27" s="19"/>
      <c r="F27" s="19"/>
      <c r="G27" s="20"/>
      <c r="H27" s="18"/>
      <c r="I27" s="19"/>
      <c r="J27" s="19"/>
      <c r="K27" s="19"/>
      <c r="L27" s="19"/>
      <c r="M27" s="74"/>
    </row>
    <row r="28" spans="1:13">
      <c r="A28" s="49" t="s">
        <v>55</v>
      </c>
      <c r="B28" s="50"/>
      <c r="C28" s="51">
        <v>0.06</v>
      </c>
      <c r="D28" s="52"/>
      <c r="E28" s="52"/>
      <c r="F28" s="53"/>
      <c r="G28" s="54">
        <f>(G23+G26+G12)*C28</f>
        <v>474</v>
      </c>
      <c r="H28" s="55">
        <f>(H12+H23+H26)*0.06</f>
        <v>741.3384</v>
      </c>
      <c r="I28" s="1"/>
      <c r="J28" s="1"/>
      <c r="K28" s="1"/>
      <c r="L28" s="1"/>
      <c r="M28" s="87"/>
    </row>
    <row r="29" spans="1:13">
      <c r="A29" s="56" t="s">
        <v>56</v>
      </c>
      <c r="B29" s="27"/>
      <c r="C29" s="27"/>
      <c r="D29" s="27"/>
      <c r="E29" s="27"/>
      <c r="F29" s="28"/>
      <c r="G29" s="29">
        <f>G23+G26+G28+G12</f>
        <v>8374</v>
      </c>
      <c r="H29" s="30">
        <f>H12+H23+H26+H28</f>
        <v>13096.9784</v>
      </c>
      <c r="I29" s="76"/>
      <c r="J29" s="76"/>
      <c r="K29" s="76"/>
      <c r="L29" s="76"/>
      <c r="M29" s="77"/>
    </row>
    <row r="30" spans="1:13">
      <c r="A30" s="57" t="s">
        <v>57</v>
      </c>
      <c r="B30" s="58"/>
      <c r="C30" s="58"/>
      <c r="D30" s="58"/>
      <c r="E30" s="58"/>
      <c r="F30" s="58"/>
      <c r="G30" s="59"/>
      <c r="H30" s="57"/>
      <c r="I30" s="58"/>
      <c r="J30" s="58"/>
      <c r="K30" s="58"/>
      <c r="L30" s="58"/>
      <c r="M30" s="88"/>
    </row>
    <row r="31" spans="1:13">
      <c r="A31" s="60" t="s">
        <v>58</v>
      </c>
      <c r="B31" s="61"/>
      <c r="C31" s="62">
        <v>0.06</v>
      </c>
      <c r="D31" s="63"/>
      <c r="E31" s="63"/>
      <c r="F31" s="64"/>
      <c r="G31" s="65">
        <f>G29*C31</f>
        <v>502.44</v>
      </c>
      <c r="H31" s="66">
        <f>H29*0.06</f>
        <v>785.818704</v>
      </c>
      <c r="I31" s="89"/>
      <c r="J31" s="89"/>
      <c r="K31" s="89"/>
      <c r="L31" s="89"/>
      <c r="M31" s="90"/>
    </row>
    <row r="32" ht="13.95" spans="1:13">
      <c r="A32" s="67" t="s">
        <v>59</v>
      </c>
      <c r="B32" s="68"/>
      <c r="C32" s="68"/>
      <c r="D32" s="68"/>
      <c r="E32" s="68"/>
      <c r="F32" s="68"/>
      <c r="G32" s="69">
        <f>G29+G31</f>
        <v>8876.44</v>
      </c>
      <c r="H32" s="69">
        <f>H29+H31</f>
        <v>13882.797104</v>
      </c>
      <c r="I32" s="91"/>
      <c r="J32" s="91"/>
      <c r="K32" s="91"/>
      <c r="L32" s="91"/>
      <c r="M32" s="92"/>
    </row>
    <row r="33" ht="13.95" spans="1:13">
      <c r="A33" s="70" t="s">
        <v>60</v>
      </c>
      <c r="B33" s="71"/>
      <c r="C33" s="71"/>
      <c r="D33" s="71"/>
      <c r="E33" s="71"/>
      <c r="F33" s="71"/>
      <c r="G33" s="69">
        <f>G32/20</f>
        <v>443.822</v>
      </c>
      <c r="H33" s="69">
        <f>H32/20</f>
        <v>694.1398552</v>
      </c>
      <c r="I33" s="91"/>
      <c r="J33" s="91"/>
      <c r="K33" s="91"/>
      <c r="L33" s="91"/>
      <c r="M33" s="92"/>
    </row>
    <row r="35" spans="14:14">
      <c r="N35" s="1"/>
    </row>
  </sheetData>
  <mergeCells count="26">
    <mergeCell ref="A3:M3"/>
    <mergeCell ref="A9:B9"/>
    <mergeCell ref="A10:G10"/>
    <mergeCell ref="H10:M10"/>
    <mergeCell ref="A12:F12"/>
    <mergeCell ref="A13:G13"/>
    <mergeCell ref="H13:M13"/>
    <mergeCell ref="A23:F23"/>
    <mergeCell ref="I23:M23"/>
    <mergeCell ref="A24:G24"/>
    <mergeCell ref="H24:M24"/>
    <mergeCell ref="A26:F26"/>
    <mergeCell ref="I26:M26"/>
    <mergeCell ref="A27:G27"/>
    <mergeCell ref="H27:M27"/>
    <mergeCell ref="A28:B28"/>
    <mergeCell ref="C28:F28"/>
    <mergeCell ref="A29:F29"/>
    <mergeCell ref="A30:G30"/>
    <mergeCell ref="H30:M30"/>
    <mergeCell ref="A31:B31"/>
    <mergeCell ref="C31:F31"/>
    <mergeCell ref="I31:M31"/>
    <mergeCell ref="A32:F32"/>
    <mergeCell ref="A33:F33"/>
    <mergeCell ref="A14:A20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FF9DB3E2-5EFC-4DB1-B30B-B42B244623E2}">
  <ds:schemaRefs/>
</ds:datastoreItem>
</file>

<file path=customXml/itemProps3.xml><?xml version="1.0" encoding="utf-8"?>
<ds:datastoreItem xmlns:ds="http://schemas.openxmlformats.org/officeDocument/2006/customXml" ds:itemID="{19651E71-4D08-4EE2-A9AD-8098F7449E0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晴空一鹤</cp:lastModifiedBy>
  <dcterms:created xsi:type="dcterms:W3CDTF">2005-03-26T15:37:00Z</dcterms:created>
  <cp:lastPrinted>2020-07-01T09:21:00Z</cp:lastPrinted>
  <dcterms:modified xsi:type="dcterms:W3CDTF">2023-12-06T05:57:52Z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EC9F09B45F8845EDA127D52A569B439E_13</vt:lpwstr>
  </property>
  <property fmtid="{D5CDD505-2E9C-101B-9397-08002B2CF9AE}" pid="6" name="KSOProductBuildVer">
    <vt:lpwstr>2052-12.1.0.15712</vt:lpwstr>
  </property>
</Properties>
</file>